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Groups\Managed Care Ops\OneCare Vermont\GMCB ACO Budget Submission\2020\Budget\Drafting\Attachments\Section 4\Section 4 Attachments\"/>
    </mc:Choice>
  </mc:AlternateContent>
  <bookViews>
    <workbookView xWindow="-28920" yWindow="-120" windowWidth="29040" windowHeight="16440" firstSheet="2" activeTab="6"/>
  </bookViews>
  <sheets>
    <sheet name="Questions" sheetId="1" state="hidden" r:id="rId1"/>
    <sheet name="4.4 Revenues by HCP-LAN APM" sheetId="2" state="hidden" r:id="rId2"/>
    <sheet name="4.1 Balance Sheet " sheetId="3" r:id="rId3"/>
    <sheet name="4.2 Income Statement" sheetId="4" r:id="rId4"/>
    <sheet name="4.3 Cash Flow" sheetId="5" r:id="rId5"/>
    <sheet name="4.4 Total Shared Savings orLoss" sheetId="6" r:id="rId6"/>
    <sheet name="4.5 Revenues by Payer" sheetId="7" r:id="rId7"/>
    <sheet name="4.7 Medical Costs by APM" sheetId="8" state="hidden" r:id="rId8"/>
    <sheet name="Sheet1" sheetId="9" state="hidden"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B" localSheetId="2">#REF!</definedName>
    <definedName name="\B" localSheetId="4">#REF!</definedName>
    <definedName name="\B" localSheetId="0">#REF!</definedName>
    <definedName name="\B">#REF!</definedName>
    <definedName name="\D" localSheetId="2">#REF!</definedName>
    <definedName name="\D">#REF!</definedName>
    <definedName name="\E" localSheetId="2">#REF!</definedName>
    <definedName name="\E">#REF!</definedName>
    <definedName name="\F" localSheetId="2">#REF!</definedName>
    <definedName name="\F">#REF!</definedName>
    <definedName name="\H" localSheetId="2">#REF!</definedName>
    <definedName name="\H">#REF!</definedName>
    <definedName name="\L" localSheetId="2">#REF!</definedName>
    <definedName name="\L">#REF!</definedName>
    <definedName name="\M" localSheetId="2">#REF!</definedName>
    <definedName name="\M">#REF!</definedName>
    <definedName name="\S" localSheetId="2">#REF!</definedName>
    <definedName name="\S">#REF!</definedName>
    <definedName name="___A66000" localSheetId="2">[1]opsumm!#REF!</definedName>
    <definedName name="___A66000">[1]opsumm!#REF!</definedName>
    <definedName name="__A66000" localSheetId="2">[1]opsumm!#REF!</definedName>
    <definedName name="__A66000">[1]opsumm!#REF!</definedName>
    <definedName name="_A66000" localSheetId="2">[1]opsumm!#REF!</definedName>
    <definedName name="_A66000">[1]opsumm!#REF!</definedName>
    <definedName name="_CAP1" localSheetId="2">[2]CAP!#REF!</definedName>
    <definedName name="_CAP1">[2]CAP!#REF!</definedName>
    <definedName name="_Key1" localSheetId="2" hidden="1">'[3]000'!#REF!</definedName>
    <definedName name="_Key1" hidden="1">'[4]000'!#REF!</definedName>
    <definedName name="_Order1" hidden="1">0</definedName>
    <definedName name="_Order2" hidden="1">0</definedName>
    <definedName name="_Parse_In" localSheetId="2" hidden="1">#REF!</definedName>
    <definedName name="_Parse_In" hidden="1">#REF!</definedName>
    <definedName name="Access_Load" localSheetId="2">#REF!</definedName>
    <definedName name="Access_Load">#REF!</definedName>
    <definedName name="ACCT">[5]Hidden!$F$11</definedName>
    <definedName name="ADC_IP" localSheetId="2">#REF!</definedName>
    <definedName name="ADC_IP" localSheetId="4">#REF!</definedName>
    <definedName name="ADC_IP" localSheetId="0">#REF!</definedName>
    <definedName name="ADC_IP">#REF!</definedName>
    <definedName name="ADCTable">[6]ADC!$W$70:$AM$224</definedName>
    <definedName name="Adjusted_Patient_Days" localSheetId="2">#REF!</definedName>
    <definedName name="Adjusted_Patient_Days" localSheetId="4">#REF!</definedName>
    <definedName name="Adjusted_Patient_Days" localSheetId="0">#REF!</definedName>
    <definedName name="Adjusted_Patient_Days">#REF!</definedName>
    <definedName name="Admissions_Adjusted" localSheetId="2">#REF!</definedName>
    <definedName name="Admissions_Adjusted">#REF!</definedName>
    <definedName name="Admissions_IP" localSheetId="2">#REF!</definedName>
    <definedName name="Admissions_IP">#REF!</definedName>
    <definedName name="AGE" localSheetId="2">#REF!</definedName>
    <definedName name="AGE">#REF!</definedName>
    <definedName name="AR" localSheetId="2">#REF!</definedName>
    <definedName name="AR">#REF!</definedName>
    <definedName name="AREA_COLUMN_LABEL" localSheetId="2">[7]Evaluation!#REF!</definedName>
    <definedName name="AREA_COLUMN_LABEL">[7]Evaluation!#REF!</definedName>
    <definedName name="B_BalSht" localSheetId="2">#REF!</definedName>
    <definedName name="B_BalSht" localSheetId="4">#REF!</definedName>
    <definedName name="B_BalSht" localSheetId="0">#REF!</definedName>
    <definedName name="B_BalSht">#REF!</definedName>
    <definedName name="Bal_Acct" localSheetId="2">#REF!</definedName>
    <definedName name="Bal_Acct">#REF!</definedName>
    <definedName name="Bal_MTD" localSheetId="2">#REF!</definedName>
    <definedName name="Bal_MTD">#REF!</definedName>
    <definedName name="Bal_YTD" localSheetId="2">#REF!</definedName>
    <definedName name="Bal_YTD">#REF!</definedName>
    <definedName name="BalSht" localSheetId="2">#REF!</definedName>
    <definedName name="BalSht">#REF!</definedName>
    <definedName name="Budget" localSheetId="2">#REF!</definedName>
    <definedName name="Budget">#REF!</definedName>
    <definedName name="BudgetInput">'[8]Budget Input'!$C$10:$AN$302</definedName>
    <definedName name="CAP" localSheetId="2">[2]CAP!#REF!</definedName>
    <definedName name="CAP" localSheetId="4">[2]CAP!#REF!</definedName>
    <definedName name="CAP" localSheetId="0">[2]CAP!#REF!</definedName>
    <definedName name="CAP">[2]CAP!#REF!</definedName>
    <definedName name="Capital_Accounts" localSheetId="2">#REF!</definedName>
    <definedName name="Capital_Accounts" localSheetId="4">#REF!</definedName>
    <definedName name="Capital_Accounts" localSheetId="0">#REF!</definedName>
    <definedName name="Capital_Accounts">#REF!</definedName>
    <definedName name="colgroup">[5]Orientation!$G$6</definedName>
    <definedName name="colsegment">[5]Orientation!$F$6</definedName>
    <definedName name="Column1">[9]Options!$A$3:$A$85</definedName>
    <definedName name="Column2">[9]Options!$G$3:$G$120</definedName>
    <definedName name="Comm_AR" localSheetId="2">#REF!</definedName>
    <definedName name="Comm_AR" localSheetId="4">#REF!</definedName>
    <definedName name="Comm_AR" localSheetId="0">#REF!</definedName>
    <definedName name="Comm_AR">#REF!</definedName>
    <definedName name="Complexity_Factor">'[10]Client Profile'!$L$9</definedName>
    <definedName name="Consulting_Complexity_Factor">[10]Assumptions!$L$30</definedName>
    <definedName name="Contract_Complexity_Factor">[10]Assumptions!$K$30</definedName>
    <definedName name="Conversion_Complexity_Factor">[10]Assumptions!$H$30</definedName>
    <definedName name="CostCenter" localSheetId="2">#REF!</definedName>
    <definedName name="CostCenter" localSheetId="4">#REF!</definedName>
    <definedName name="CostCenter" localSheetId="0">#REF!</definedName>
    <definedName name="CostCenter">#REF!</definedName>
    <definedName name="CritO" localSheetId="2">[11]OPReport!#REF!</definedName>
    <definedName name="CritO" localSheetId="4">[11]OPReport!#REF!</definedName>
    <definedName name="CritO" localSheetId="0">[11]OPReport!#REF!</definedName>
    <definedName name="CritO">[11]OPReport!#REF!</definedName>
    <definedName name="Data" localSheetId="2">#REF!</definedName>
    <definedName name="Data" localSheetId="4">#REF!</definedName>
    <definedName name="Data" localSheetId="0">#REF!</definedName>
    <definedName name="Data">#REF!</definedName>
    <definedName name="DEPT">[5]Hidden!$D$11</definedName>
    <definedName name="drlFilter">[5]Settings!$D$27</definedName>
    <definedName name="End" localSheetId="2">#REF!</definedName>
    <definedName name="End" localSheetId="4">#REF!</definedName>
    <definedName name="End" localSheetId="0">#REF!</definedName>
    <definedName name="End">#REF!</definedName>
    <definedName name="filter">[5]Settings!$B$14:$H$25</definedName>
    <definedName name="FM_Data" localSheetId="2">#REF!</definedName>
    <definedName name="FM_Data" localSheetId="4">#REF!</definedName>
    <definedName name="FM_Data" localSheetId="0">#REF!</definedName>
    <definedName name="FM_Data">#REF!</definedName>
    <definedName name="fy2000_budget">'[12]FY Budget Items'!$B$15:$AA$26</definedName>
    <definedName name="FY2001_budget">'[12]FY Budget Items'!$B$2:$AF$13</definedName>
    <definedName name="FY2004_budget">'[12]FY Budget Items'!$B$2:$AS$13</definedName>
    <definedName name="FY2005_budget">'[12]FY Budget Items'!$B$2:$BB$13</definedName>
    <definedName name="GL_Codes" localSheetId="2">#REF!</definedName>
    <definedName name="GL_Codes" localSheetId="4">#REF!</definedName>
    <definedName name="GL_Codes" localSheetId="0">#REF!</definedName>
    <definedName name="GL_Codes">#REF!</definedName>
    <definedName name="Hardware_Complexity_Factor">[10]Assumptions!$C$30</definedName>
    <definedName name="Hardware_Depreciation_Term">[10]Assumptions!$C$20</definedName>
    <definedName name="hide1">[13]Cover!$A$18:$B$29</definedName>
    <definedName name="InSumm" localSheetId="2">#REF!</definedName>
    <definedName name="InSumm" localSheetId="4">#REF!</definedName>
    <definedName name="InSumm" localSheetId="0">#REF!</definedName>
    <definedName name="InSumm">#REF!</definedName>
    <definedName name="Interface_Complexity_Factor">[10]Assumptions!$G$30</definedName>
    <definedName name="IPsumm" localSheetId="2">#REF!</definedName>
    <definedName name="IPsumm" localSheetId="4">#REF!</definedName>
    <definedName name="IPsumm" localSheetId="0">#REF!</definedName>
    <definedName name="IPsumm">#REF!</definedName>
    <definedName name="Level">'[10]Client Profile'!$L$7</definedName>
    <definedName name="LookupTable">'[8]Budget Input'!$H$882:$N$905</definedName>
    <definedName name="master_def" localSheetId="2">#REF!</definedName>
    <definedName name="master_def" localSheetId="4">#REF!</definedName>
    <definedName name="master_def" localSheetId="0">#REF!</definedName>
    <definedName name="master_def">#REF!</definedName>
    <definedName name="Mcaid_AR" localSheetId="2">#REF!</definedName>
    <definedName name="Mcaid_AR">#REF!</definedName>
    <definedName name="Mcare_AR" localSheetId="2">#REF!</definedName>
    <definedName name="Mcare_AR">#REF!</definedName>
    <definedName name="MetaSet">[5]Orientation!$C$22</definedName>
    <definedName name="monroe" localSheetId="2">#REF!</definedName>
    <definedName name="monroe" localSheetId="4">#REF!</definedName>
    <definedName name="monroe" localSheetId="0">#REF!</definedName>
    <definedName name="monroe">#REF!</definedName>
    <definedName name="NetGross">'[14]Net to Gross'!$A$6:$L$132</definedName>
    <definedName name="Network_Complexity_Factor">[10]Assumptions!$E$30</definedName>
    <definedName name="NewAR" localSheetId="2">#REF!</definedName>
    <definedName name="NewAR" localSheetId="4">#REF!</definedName>
    <definedName name="NewAR" localSheetId="0">#REF!</definedName>
    <definedName name="NewAR">#REF!</definedName>
    <definedName name="o" localSheetId="2">#REF!</definedName>
    <definedName name="o">#REF!</definedName>
    <definedName name="Operational_Accounts" localSheetId="2">#REF!</definedName>
    <definedName name="Operational_Accounts">#REF!</definedName>
    <definedName name="Operational_Accounts2" localSheetId="2">#REF!</definedName>
    <definedName name="Operational_Accounts2">#REF!</definedName>
    <definedName name="opsumm" localSheetId="2">#REF!</definedName>
    <definedName name="opsumm">#REF!</definedName>
    <definedName name="Options">[15]List!$B$3:$B$52</definedName>
    <definedName name="OutSum" localSheetId="2">#REF!</definedName>
    <definedName name="OutSum" localSheetId="4">#REF!</definedName>
    <definedName name="OutSum" localSheetId="0">#REF!</definedName>
    <definedName name="OutSum">#REF!</definedName>
    <definedName name="Patient_Days_IP" localSheetId="2">#REF!</definedName>
    <definedName name="Patient_Days_IP">#REF!</definedName>
    <definedName name="PAYER" localSheetId="2">#REF!</definedName>
    <definedName name="PAYER">#REF!</definedName>
    <definedName name="Peripheral_Complexity_Factor">[10]Assumptions!$F$30</definedName>
    <definedName name="Peripheral_Depreciation_Term">[10]Assumptions!$C$22</definedName>
    <definedName name="PL" localSheetId="2">#REF!</definedName>
    <definedName name="PL" localSheetId="4">#REF!</definedName>
    <definedName name="PL" localSheetId="0">#REF!</definedName>
    <definedName name="PL">#REF!</definedName>
    <definedName name="PosChange">'[16]Detailed Changes'!$B$41:$D$52</definedName>
    <definedName name="PPSSummary" localSheetId="2">#REF!</definedName>
    <definedName name="PPSSummary" localSheetId="4">#REF!</definedName>
    <definedName name="PPSSummary" localSheetId="0">#REF!</definedName>
    <definedName name="PPSSummary">#REF!</definedName>
    <definedName name="Prescriptions" localSheetId="4" hidden="1">{"add",#N/A,FALSE,"code"}</definedName>
    <definedName name="Prescriptions" localSheetId="0" hidden="1">{"add",#N/A,FALSE,"code"}</definedName>
    <definedName name="Prescriptions" hidden="1">{"add",#N/A,FALSE,"code"}</definedName>
    <definedName name="primtbl">[5]Orientation!$C$23</definedName>
    <definedName name="_xlnm.Print_Area" localSheetId="2">'4.1 Balance Sheet '!$A$2:$J$46</definedName>
    <definedName name="_xlnm.Print_Area" localSheetId="3">'4.2 Income Statement'!$A$1:$T$120</definedName>
    <definedName name="_xlnm.Print_Area" localSheetId="4">'4.3 Cash Flow'!$A$1:$G$44</definedName>
    <definedName name="_xlnm.Print_Area" localSheetId="6">'4.5 Revenues by Payer'!$A$1:$Y$38</definedName>
    <definedName name="_xlnm.Print_Area" localSheetId="0">Questions!$A$1:$S$46</definedName>
    <definedName name="_xlnm.Print_Titles" localSheetId="3">'4.2 Income Statement'!$4:$5</definedName>
    <definedName name="_xlnm.Print_Titles" localSheetId="1">'4.4 Revenues by HCP-LAN APM'!$A:$A</definedName>
    <definedName name="_xlnm.Print_Titles" localSheetId="6">'4.5 Revenues by Payer'!$A:$A</definedName>
    <definedName name="_xlnm.Print_Titles" localSheetId="7">'4.7 Medical Costs by APM'!$A:$B</definedName>
    <definedName name="_xlnm.Print_Titles">#REF!</definedName>
    <definedName name="Print1">#REF!</definedName>
    <definedName name="prof" localSheetId="2">#REF!</definedName>
    <definedName name="prof" localSheetId="4">#REF!</definedName>
    <definedName name="prof">#REF!</definedName>
    <definedName name="Rate_nmc" localSheetId="2" hidden="1">#REF!</definedName>
    <definedName name="Rate_nmc" hidden="1">#REF!</definedName>
    <definedName name="Rate_nmc1" localSheetId="2" hidden="1">#REF!</definedName>
    <definedName name="Rate_nmc1" hidden="1">#REF!</definedName>
    <definedName name="REHAB" localSheetId="2">'[17]M''care IP DRG'!#REF!</definedName>
    <definedName name="REHAB" localSheetId="0">'[17]M''care IP DRG'!#REF!</definedName>
    <definedName name="REHAB">'[17]M''care IP DRG'!#REF!</definedName>
    <definedName name="report_type">[5]Orientation!$C$24</definedName>
    <definedName name="REPORT1" localSheetId="2">#REF!</definedName>
    <definedName name="REPORT1" localSheetId="4">#REF!</definedName>
    <definedName name="REPORT1" localSheetId="0">#REF!</definedName>
    <definedName name="REPORT1">#REF!</definedName>
    <definedName name="REPORT11" localSheetId="2">#REF!</definedName>
    <definedName name="REPORT11">#REF!</definedName>
    <definedName name="REPORT3" localSheetId="2">#REF!</definedName>
    <definedName name="REPORT3">#REF!</definedName>
    <definedName name="REPORT4" localSheetId="2">#REF!</definedName>
    <definedName name="REPORT4">#REF!</definedName>
    <definedName name="REPORT5" localSheetId="2">#REF!</definedName>
    <definedName name="REPORT5">#REF!</definedName>
    <definedName name="REPORT6" localSheetId="2">#REF!</definedName>
    <definedName name="REPORT6">#REF!</definedName>
    <definedName name="REPORT7" localSheetId="2">#REF!</definedName>
    <definedName name="REPORT7">#REF!</definedName>
    <definedName name="REPORT8" localSheetId="2">#REF!</definedName>
    <definedName name="REPORT8">#REF!</definedName>
    <definedName name="ReportVersion">[5]Settings!$D$5</definedName>
    <definedName name="RevbyPayor">[14]Stats!$A$8:$V$124</definedName>
    <definedName name="Revenue" localSheetId="2">#REF!</definedName>
    <definedName name="Revenue" localSheetId="4">#REF!</definedName>
    <definedName name="Revenue" localSheetId="0">#REF!</definedName>
    <definedName name="Revenue">#REF!</definedName>
    <definedName name="rngCreateLog">[5]Delivery!$B$12</definedName>
    <definedName name="rngFilePassword">[5]Delivery!$B$6</definedName>
    <definedName name="rngSourceTab">[5]Delivery!$E$8</definedName>
    <definedName name="rowgroup">[5]Orientation!$C$17</definedName>
    <definedName name="rowsegment">[5]Orientation!$B$17</definedName>
    <definedName name="ScenGrpList">OFFSET([18]Control!$AG$1,0,0,COUNTIF([18]Control!$AG:$AG,"&gt;"""),1)</definedName>
    <definedName name="Sequential_Group">[5]Settings!$J$6</definedName>
    <definedName name="Sequential_Segment">[5]Settings!$I$6</definedName>
    <definedName name="Sequential_Sort">[5]Settings!$I$10:$J$11</definedName>
    <definedName name="Slicer_Category">#N/A</definedName>
    <definedName name="Software_Complexity_Factor">[10]Assumptions!$D$30</definedName>
    <definedName name="Software_Depreciation_Term">[10]Assumptions!$C$21</definedName>
    <definedName name="sortcol" localSheetId="2">#REF!</definedName>
    <definedName name="sortcol" localSheetId="4">#REF!</definedName>
    <definedName name="sortcol" localSheetId="0">#REF!</definedName>
    <definedName name="sortcol">#REF!</definedName>
    <definedName name="Staff_Complexity_Factor">[10]Assumptions!$I$30</definedName>
    <definedName name="START" localSheetId="2">#REF!</definedName>
    <definedName name="START" localSheetId="4">#REF!</definedName>
    <definedName name="START" localSheetId="0">#REF!</definedName>
    <definedName name="START">#REF!</definedName>
    <definedName name="STAT">[19]List!$A$2:$A$88</definedName>
    <definedName name="Stat2">[19]List!$A$2:$A$88</definedName>
    <definedName name="Supplemental_filter">[5]Settings!$C$31</definedName>
    <definedName name="Time">[9]Options!$L$4:$L$49</definedName>
    <definedName name="timeseries">[5]Orientation!$B$6:$C$13</definedName>
    <definedName name="Types">[20]t!$A$2:$A$7</definedName>
    <definedName name="Vendor_Complexity_Factor">[10]Assumptions!$J$30</definedName>
    <definedName name="w" localSheetId="4" hidden="1">{"add",#N/A,FALSE,"code"}</definedName>
    <definedName name="w" localSheetId="0" hidden="1">{"add",#N/A,FALSE,"code"}</definedName>
    <definedName name="w" hidden="1">{"add",#N/A,FALSE,"code"}</definedName>
    <definedName name="WC_AR" localSheetId="2">#REF!</definedName>
    <definedName name="WC_AR" localSheetId="4">#REF!</definedName>
    <definedName name="WC_AR" localSheetId="0">#REF!</definedName>
    <definedName name="WC_AR">#REF!</definedName>
    <definedName name="wrn.rep1." localSheetId="4" hidden="1">{"add",#N/A,FALSE,"code"}</definedName>
    <definedName name="wrn.rep1." localSheetId="0" hidden="1">{"add",#N/A,FALSE,"code"}</definedName>
    <definedName name="wrn.rep1." hidden="1">{"add",#N/A,FALSE,"code"}</definedName>
    <definedName name="wrn.rep1._1" localSheetId="4" hidden="1">{"add",#N/A,FALSE,"code"}</definedName>
    <definedName name="wrn.rep1._1" localSheetId="0" hidden="1">{"add",#N/A,FALSE,"code"}</definedName>
    <definedName name="wrn.rep1._1" hidden="1">{"add",#N/A,FALSE,"code"}</definedName>
    <definedName name="x" localSheetId="2" hidden="1">#REF!</definedName>
    <definedName name="x" localSheetId="4" hidden="1">#REF!</definedName>
    <definedName name="x" localSheetId="0" hidden="1">#REF!</definedName>
    <definedName name="x" hidden="1">#REF!</definedName>
    <definedName name="xperiod">[5]Orientation!$G$15</definedName>
    <definedName name="xtabin">[5]Hidden!$D$10:$H$11</definedName>
    <definedName name="Z_31BC5335_8096_4287_8627_CB109A38F245_.wvu.Cols" localSheetId="2" hidden="1">'4.1 Balance Sheet '!#REF!,'4.1 Balance Sheet '!$G:$H,'4.1 Balance Sheet '!$M:$N</definedName>
    <definedName name="Z_31BC5335_8096_4287_8627_CB109A38F245_.wvu.PrintArea" localSheetId="2" hidden="1">'4.1 Balance Sheet '!$A$2:$J$46</definedName>
    <definedName name="Z_31BC5335_8096_4287_8627_CB109A38F245_.wvu.PrintArea" localSheetId="3" hidden="1">'4.2 Income Statement'!$A$1:$T$120</definedName>
    <definedName name="Z_31BC5335_8096_4287_8627_CB109A38F245_.wvu.PrintArea" localSheetId="4" hidden="1">'4.3 Cash Flow'!$A$1:$G$44</definedName>
    <definedName name="Z_31BC5335_8096_4287_8627_CB109A38F245_.wvu.PrintArea" localSheetId="6" hidden="1">'4.5 Revenues by Payer'!$A$1:$Y$38</definedName>
    <definedName name="Z_31BC5335_8096_4287_8627_CB109A38F245_.wvu.PrintArea" localSheetId="0" hidden="1">Questions!$A$1:$S$46</definedName>
    <definedName name="Z_31BC5335_8096_4287_8627_CB109A38F245_.wvu.PrintTitles" localSheetId="3" hidden="1">'4.2 Income Statement'!$4:$5</definedName>
    <definedName name="Z_31BC5335_8096_4287_8627_CB109A38F245_.wvu.PrintTitles" localSheetId="1" hidden="1">'4.4 Revenues by HCP-LAN APM'!$A:$A</definedName>
    <definedName name="Z_31BC5335_8096_4287_8627_CB109A38F245_.wvu.PrintTitles" localSheetId="6" hidden="1">'4.5 Revenues by Payer'!$A:$A</definedName>
    <definedName name="Z_31BC5335_8096_4287_8627_CB109A38F245_.wvu.PrintTitles" localSheetId="7" hidden="1">'4.7 Medical Costs by APM'!$A:$B</definedName>
    <definedName name="Z_31BC5335_8096_4287_8627_CB109A38F245_.wvu.Rows" localSheetId="2" hidden="1">'4.1 Balance Sheet '!$1:$6</definedName>
    <definedName name="Z_63CFD90D_C273_4B87_85C4_D09C971CBCD1_.wvu.Cols" localSheetId="2" hidden="1">'4.1 Balance Sheet '!#REF!,'4.1 Balance Sheet '!$M:$N</definedName>
    <definedName name="Z_63CFD90D_C273_4B87_85C4_D09C971CBCD1_.wvu.PrintArea" localSheetId="2" hidden="1">'4.1 Balance Sheet '!$A$2:$I$46</definedName>
    <definedName name="Z_63CFD90D_C273_4B87_85C4_D09C971CBCD1_.wvu.PrintArea" localSheetId="3" hidden="1">'4.2 Income Statement'!$A$1:$T$120</definedName>
    <definedName name="Z_63CFD90D_C273_4B87_85C4_D09C971CBCD1_.wvu.PrintArea" localSheetId="4" hidden="1">'4.3 Cash Flow'!$A$1:$G$44</definedName>
    <definedName name="Z_63CFD90D_C273_4B87_85C4_D09C971CBCD1_.wvu.PrintArea" localSheetId="6" hidden="1">'4.5 Revenues by Payer'!$A$1:$Y$38</definedName>
    <definedName name="Z_63CFD90D_C273_4B87_85C4_D09C971CBCD1_.wvu.PrintArea" localSheetId="0" hidden="1">Questions!$A$1:$S$46</definedName>
    <definedName name="Z_63CFD90D_C273_4B87_85C4_D09C971CBCD1_.wvu.PrintTitles" localSheetId="3" hidden="1">'4.2 Income Statement'!$4:$5</definedName>
    <definedName name="Z_63CFD90D_C273_4B87_85C4_D09C971CBCD1_.wvu.PrintTitles" localSheetId="1" hidden="1">'4.4 Revenues by HCP-LAN APM'!$A:$A</definedName>
    <definedName name="Z_63CFD90D_C273_4B87_85C4_D09C971CBCD1_.wvu.PrintTitles" localSheetId="6" hidden="1">'4.5 Revenues by Payer'!$A:$A</definedName>
    <definedName name="Z_63CFD90D_C273_4B87_85C4_D09C971CBCD1_.wvu.PrintTitles" localSheetId="7" hidden="1">'4.7 Medical Costs by APM'!$A:$B</definedName>
    <definedName name="Z_63CFD90D_C273_4B87_85C4_D09C971CBCD1_.wvu.Rows" localSheetId="2" hidden="1">'4.1 Balance Sheet '!$1:$6</definedName>
    <definedName name="Z_9C753457_4C33_4A47_A17C_F2A57D66DFE8_.wvu.Cols" localSheetId="2" hidden="1">'4.1 Balance Sheet '!#REF!,'4.1 Balance Sheet '!$M:$N</definedName>
    <definedName name="Z_9C753457_4C33_4A47_A17C_F2A57D66DFE8_.wvu.PrintArea" localSheetId="2" hidden="1">'4.1 Balance Sheet '!$A$2:$I$46</definedName>
    <definedName name="Z_9C753457_4C33_4A47_A17C_F2A57D66DFE8_.wvu.PrintArea" localSheetId="3" hidden="1">'4.2 Income Statement'!$A$1:$T$120</definedName>
    <definedName name="Z_9C753457_4C33_4A47_A17C_F2A57D66DFE8_.wvu.PrintArea" localSheetId="4" hidden="1">'4.3 Cash Flow'!$A$1:$G$44</definedName>
    <definedName name="Z_9C753457_4C33_4A47_A17C_F2A57D66DFE8_.wvu.PrintArea" localSheetId="6" hidden="1">'4.5 Revenues by Payer'!$A$1:$Y$38</definedName>
    <definedName name="Z_9C753457_4C33_4A47_A17C_F2A57D66DFE8_.wvu.PrintArea" localSheetId="0" hidden="1">Questions!$A$1:$S$46</definedName>
    <definedName name="Z_9C753457_4C33_4A47_A17C_F2A57D66DFE8_.wvu.PrintTitles" localSheetId="3" hidden="1">'4.2 Income Statement'!$4:$5</definedName>
    <definedName name="Z_9C753457_4C33_4A47_A17C_F2A57D66DFE8_.wvu.PrintTitles" localSheetId="1" hidden="1">'4.4 Revenues by HCP-LAN APM'!$A:$A</definedName>
    <definedName name="Z_9C753457_4C33_4A47_A17C_F2A57D66DFE8_.wvu.PrintTitles" localSheetId="6" hidden="1">'4.5 Revenues by Payer'!$A:$A</definedName>
    <definedName name="Z_9C753457_4C33_4A47_A17C_F2A57D66DFE8_.wvu.PrintTitles" localSheetId="7" hidden="1">'4.7 Medical Costs by APM'!$A:$B</definedName>
    <definedName name="Z_9C753457_4C33_4A47_A17C_F2A57D66DFE8_.wvu.Rows" localSheetId="2" hidden="1">'4.1 Balance Sheet '!$1:$6</definedName>
    <definedName name="Z_B002AD18_C1CC_4CF6_9584_A45B0F58781D_.wvu.Cols" localSheetId="2" hidden="1">'4.1 Balance Sheet '!#REF!,'4.1 Balance Sheet '!$M:$N</definedName>
    <definedName name="Z_B002AD18_C1CC_4CF6_9584_A45B0F58781D_.wvu.PrintArea" localSheetId="2" hidden="1">'4.1 Balance Sheet '!$A$2:$J$46</definedName>
    <definedName name="Z_B002AD18_C1CC_4CF6_9584_A45B0F58781D_.wvu.PrintArea" localSheetId="3" hidden="1">'4.2 Income Statement'!$A$1:$T$120</definedName>
    <definedName name="Z_B002AD18_C1CC_4CF6_9584_A45B0F58781D_.wvu.PrintArea" localSheetId="4" hidden="1">'4.3 Cash Flow'!$A$1:$G$44</definedName>
    <definedName name="Z_B002AD18_C1CC_4CF6_9584_A45B0F58781D_.wvu.PrintArea" localSheetId="6" hidden="1">'4.5 Revenues by Payer'!$A$1:$Y$38</definedName>
    <definedName name="Z_B002AD18_C1CC_4CF6_9584_A45B0F58781D_.wvu.PrintArea" localSheetId="0" hidden="1">Questions!$A$1:$S$46</definedName>
    <definedName name="Z_B002AD18_C1CC_4CF6_9584_A45B0F58781D_.wvu.PrintTitles" localSheetId="3" hidden="1">'4.2 Income Statement'!$4:$5</definedName>
    <definedName name="Z_B002AD18_C1CC_4CF6_9584_A45B0F58781D_.wvu.PrintTitles" localSheetId="1" hidden="1">'4.4 Revenues by HCP-LAN APM'!$A:$A</definedName>
    <definedName name="Z_B002AD18_C1CC_4CF6_9584_A45B0F58781D_.wvu.PrintTitles" localSheetId="6" hidden="1">'4.5 Revenues by Payer'!$A:$A</definedName>
    <definedName name="Z_B002AD18_C1CC_4CF6_9584_A45B0F58781D_.wvu.PrintTitles" localSheetId="7" hidden="1">'4.7 Medical Costs by APM'!$A:$B</definedName>
    <definedName name="Z_B002AD18_C1CC_4CF6_9584_A45B0F58781D_.wvu.Rows" localSheetId="2" hidden="1">'4.1 Balance Sheet '!$1:$6</definedName>
    <definedName name="Z_E75C0D7B_3E4A_434B_96FE_CEE92272A77B_.wvu.Cols" localSheetId="2" hidden="1">'4.1 Balance Sheet '!#REF!,'4.1 Balance Sheet '!$M:$N</definedName>
    <definedName name="Z_E75C0D7B_3E4A_434B_96FE_CEE92272A77B_.wvu.PrintArea" localSheetId="2" hidden="1">'4.1 Balance Sheet '!$A$2:$J$46</definedName>
    <definedName name="Z_E75C0D7B_3E4A_434B_96FE_CEE92272A77B_.wvu.PrintArea" localSheetId="3" hidden="1">'4.2 Income Statement'!$A$1:$T$120</definedName>
    <definedName name="Z_E75C0D7B_3E4A_434B_96FE_CEE92272A77B_.wvu.PrintArea" localSheetId="4" hidden="1">'4.3 Cash Flow'!$A$1:$G$44</definedName>
    <definedName name="Z_E75C0D7B_3E4A_434B_96FE_CEE92272A77B_.wvu.PrintArea" localSheetId="6" hidden="1">'4.5 Revenues by Payer'!$A$1:$Y$38</definedName>
    <definedName name="Z_E75C0D7B_3E4A_434B_96FE_CEE92272A77B_.wvu.PrintArea" localSheetId="0" hidden="1">Questions!$A$1:$S$46</definedName>
    <definedName name="Z_E75C0D7B_3E4A_434B_96FE_CEE92272A77B_.wvu.PrintTitles" localSheetId="3" hidden="1">'4.2 Income Statement'!$4:$5</definedName>
    <definedName name="Z_E75C0D7B_3E4A_434B_96FE_CEE92272A77B_.wvu.PrintTitles" localSheetId="1" hidden="1">'4.4 Revenues by HCP-LAN APM'!$A:$A</definedName>
    <definedName name="Z_E75C0D7B_3E4A_434B_96FE_CEE92272A77B_.wvu.PrintTitles" localSheetId="6" hidden="1">'4.5 Revenues by Payer'!$A:$A</definedName>
    <definedName name="Z_E75C0D7B_3E4A_434B_96FE_CEE92272A77B_.wvu.PrintTitles" localSheetId="7" hidden="1">'4.7 Medical Costs by APM'!$A:$B</definedName>
    <definedName name="Z_E75C0D7B_3E4A_434B_96FE_CEE92272A77B_.wvu.Rows" localSheetId="2" hidden="1">'4.1 Balance Sheet '!$1:$6</definedName>
  </definedNames>
  <calcPr calcId="162913"/>
  <customWorkbookViews>
    <customWorkbookView name="Tom Borys - Personal View" guid="{E75C0D7B-3E4A-434B-96FE-CEE92272A77B}" mergeInterval="0" personalView="1" maximized="1" xWindow="-8" yWindow="-8" windowWidth="1936" windowHeight="1176" activeSheetId="7"/>
    <customWorkbookView name="Douglas, Kimberley - Personal View" guid="{31BC5335-8096-4287-8627-CB109A38F245}" mergeInterval="0" personalView="1" maximized="1" xWindow="-11" yWindow="-11" windowWidth="1942" windowHeight="1166" activeSheetId="3"/>
    <customWorkbookView name="Blumen, Nicolas - Personal View" guid="{63CFD90D-C273-4B87-85C4-D09C971CBCD1}" mergeInterval="0" personalView="1" maximized="1" xWindow="1912" yWindow="-8" windowWidth="1296" windowHeight="1040" activeSheetId="7"/>
    <customWorkbookView name="%username% - Personal View" guid="{9C753457-4C33-4A47-A17C-F2A57D66DFE8}" mergeInterval="0" personalView="1" maximized="1" xWindow="1272" yWindow="-184" windowWidth="1936" windowHeight="1216" activeSheetId="7"/>
    <customWorkbookView name="Colgan, Rebecca L. - Personal View" guid="{B002AD18-C1CC-4CF6-9584-A45B0F58781D}" mergeInterval="0" personalView="1" maximized="1" xWindow="-8" yWindow="-8" windowWidth="1616" windowHeight="868" activeSheetId="7"/>
  </customWorkbookView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5" i="7" l="1"/>
  <c r="B19" i="6"/>
  <c r="D19" i="6"/>
  <c r="C19" i="6"/>
  <c r="N91" i="4" l="1"/>
  <c r="T94" i="4"/>
  <c r="S94" i="4"/>
  <c r="R94" i="4"/>
  <c r="Q94" i="4"/>
  <c r="P94" i="4"/>
  <c r="O94" i="4"/>
  <c r="F19" i="6" l="1"/>
  <c r="J35" i="3" l="1"/>
  <c r="N100" i="4"/>
  <c r="N83" i="4"/>
  <c r="N60" i="4"/>
  <c r="N48" i="4"/>
  <c r="N41" i="4"/>
  <c r="N35" i="4"/>
  <c r="N29" i="4"/>
  <c r="M100" i="4"/>
  <c r="M83" i="4"/>
  <c r="M60" i="4"/>
  <c r="M48" i="4"/>
  <c r="M41" i="4"/>
  <c r="M35" i="4"/>
  <c r="M29" i="4"/>
  <c r="I35" i="3"/>
  <c r="J19" i="3"/>
  <c r="I19" i="3"/>
  <c r="B23" i="7" l="1"/>
  <c r="J23" i="7"/>
  <c r="F23" i="7"/>
  <c r="Q23" i="7"/>
  <c r="N14" i="4" s="1"/>
  <c r="P23" i="7"/>
  <c r="N23" i="7"/>
  <c r="O23" i="7" s="1"/>
  <c r="N69" i="4" l="1"/>
  <c r="N102" i="4" s="1"/>
  <c r="N62" i="4"/>
  <c r="N104" i="4" l="1"/>
  <c r="J43" i="3"/>
  <c r="H44" i="3"/>
  <c r="M107" i="4"/>
  <c r="E32" i="7" l="1"/>
  <c r="I18" i="7"/>
  <c r="I32" i="7"/>
  <c r="M18" i="7"/>
  <c r="M29" i="7"/>
  <c r="M32" i="7"/>
  <c r="Q29" i="7"/>
  <c r="Q32" i="7"/>
  <c r="C51" i="4" l="1"/>
  <c r="C60" i="4" s="1"/>
  <c r="B51" i="4"/>
  <c r="B60" i="4" s="1"/>
  <c r="C100" i="4"/>
  <c r="B100" i="4"/>
  <c r="C83" i="4"/>
  <c r="B83" i="4"/>
  <c r="C69" i="4"/>
  <c r="B69" i="4"/>
  <c r="C48" i="4"/>
  <c r="B48" i="4"/>
  <c r="C41" i="4"/>
  <c r="B41" i="4"/>
  <c r="C35" i="4"/>
  <c r="B35" i="4"/>
  <c r="C29" i="4"/>
  <c r="B29" i="4"/>
  <c r="C14" i="4"/>
  <c r="B14" i="4"/>
  <c r="F14" i="4"/>
  <c r="F29" i="4"/>
  <c r="F35" i="4"/>
  <c r="F41" i="4"/>
  <c r="F48" i="4"/>
  <c r="F60" i="4"/>
  <c r="F69" i="4"/>
  <c r="F83" i="4"/>
  <c r="F100" i="4"/>
  <c r="E100" i="4"/>
  <c r="E83" i="4"/>
  <c r="E69" i="4"/>
  <c r="E60" i="4"/>
  <c r="E48" i="4"/>
  <c r="E41" i="4"/>
  <c r="E35" i="4"/>
  <c r="E29" i="4"/>
  <c r="E14" i="4"/>
  <c r="E62" i="4" l="1"/>
  <c r="B102" i="4"/>
  <c r="B62" i="4"/>
  <c r="E102" i="4"/>
  <c r="F102" i="4"/>
  <c r="F62" i="4"/>
  <c r="C62" i="4"/>
  <c r="C102" i="4"/>
  <c r="W32" i="7"/>
  <c r="R32" i="7"/>
  <c r="Y32" i="7"/>
  <c r="P32" i="7"/>
  <c r="O32" i="7"/>
  <c r="N32" i="7"/>
  <c r="T32" i="7"/>
  <c r="L32" i="7"/>
  <c r="S32" i="7" s="1"/>
  <c r="K32" i="7"/>
  <c r="J32" i="7"/>
  <c r="H32" i="7"/>
  <c r="G32" i="7"/>
  <c r="F32" i="7"/>
  <c r="D32" i="7"/>
  <c r="C32" i="7"/>
  <c r="B32" i="7"/>
  <c r="Y31" i="7"/>
  <c r="X31" i="7"/>
  <c r="W31" i="7"/>
  <c r="V31" i="7"/>
  <c r="U31" i="7"/>
  <c r="T31" i="7"/>
  <c r="S31" i="7"/>
  <c r="R31" i="7"/>
  <c r="J29" i="7"/>
  <c r="F29" i="7"/>
  <c r="Y28" i="7"/>
  <c r="X28" i="7"/>
  <c r="W28" i="7"/>
  <c r="V28" i="7"/>
  <c r="U28" i="7"/>
  <c r="T28" i="7"/>
  <c r="S28" i="7"/>
  <c r="R28" i="7"/>
  <c r="Y27" i="7"/>
  <c r="X27" i="7"/>
  <c r="W27" i="7"/>
  <c r="V27" i="7"/>
  <c r="U27" i="7"/>
  <c r="T27" i="7"/>
  <c r="S27" i="7"/>
  <c r="R27" i="7"/>
  <c r="X26" i="7"/>
  <c r="V26" i="7"/>
  <c r="U26" i="7"/>
  <c r="S26" i="7"/>
  <c r="T26" i="7"/>
  <c r="N29" i="7"/>
  <c r="O29" i="7" s="1"/>
  <c r="I29" i="7"/>
  <c r="B29" i="7"/>
  <c r="H23" i="7"/>
  <c r="Y22" i="7"/>
  <c r="X22" i="7"/>
  <c r="W22" i="7"/>
  <c r="V22" i="7"/>
  <c r="U22" i="7"/>
  <c r="T22" i="7"/>
  <c r="S22" i="7"/>
  <c r="R22" i="7"/>
  <c r="Y21" i="7"/>
  <c r="X21" i="7"/>
  <c r="W21" i="7"/>
  <c r="V21" i="7"/>
  <c r="U21" i="7"/>
  <c r="T21" i="7"/>
  <c r="S21" i="7"/>
  <c r="R21" i="7"/>
  <c r="I23" i="7"/>
  <c r="N18" i="7"/>
  <c r="J18" i="7"/>
  <c r="K18" i="7" s="1"/>
  <c r="F18" i="7"/>
  <c r="G18" i="7" s="1"/>
  <c r="B18" i="7"/>
  <c r="C18" i="7" s="1"/>
  <c r="Y17" i="7"/>
  <c r="X17" i="7"/>
  <c r="W17" i="7"/>
  <c r="V17" i="7"/>
  <c r="U17" i="7"/>
  <c r="T17" i="7"/>
  <c r="S17" i="7"/>
  <c r="R17" i="7"/>
  <c r="Y16" i="7"/>
  <c r="X16" i="7"/>
  <c r="W16" i="7"/>
  <c r="V16" i="7"/>
  <c r="U16" i="7"/>
  <c r="T16" i="7"/>
  <c r="S16" i="7"/>
  <c r="R16" i="7"/>
  <c r="S15" i="7"/>
  <c r="D29" i="7" l="1"/>
  <c r="C29" i="7"/>
  <c r="B104" i="4"/>
  <c r="E104" i="4"/>
  <c r="I33" i="7"/>
  <c r="U15" i="7"/>
  <c r="L18" i="7"/>
  <c r="K23" i="7"/>
  <c r="G23" i="7"/>
  <c r="U25" i="7"/>
  <c r="F104" i="4"/>
  <c r="H18" i="7"/>
  <c r="M23" i="7"/>
  <c r="S25" i="7"/>
  <c r="X32" i="7"/>
  <c r="V32" i="7"/>
  <c r="C104" i="4"/>
  <c r="E18" i="7"/>
  <c r="R18" i="7" s="1"/>
  <c r="B33" i="7"/>
  <c r="D18" i="7"/>
  <c r="U32" i="7"/>
  <c r="R26" i="7"/>
  <c r="O18" i="7"/>
  <c r="Y26" i="7"/>
  <c r="W26" i="7"/>
  <c r="U20" i="7"/>
  <c r="R15" i="7"/>
  <c r="T15" i="7"/>
  <c r="N33" i="7"/>
  <c r="H29" i="7"/>
  <c r="K29" i="7"/>
  <c r="J33" i="7"/>
  <c r="L29" i="7"/>
  <c r="D23" i="7"/>
  <c r="G29" i="7"/>
  <c r="F33" i="7"/>
  <c r="L23" i="7"/>
  <c r="C23" i="7"/>
  <c r="G40" i="5"/>
  <c r="E40" i="5"/>
  <c r="D40" i="5"/>
  <c r="B40" i="5"/>
  <c r="G33" i="5"/>
  <c r="E33" i="5"/>
  <c r="D33" i="5"/>
  <c r="B33" i="5"/>
  <c r="D26" i="5"/>
  <c r="G25" i="5"/>
  <c r="E25" i="5"/>
  <c r="D25" i="5"/>
  <c r="B25" i="5"/>
  <c r="G20" i="5"/>
  <c r="G26" i="5" s="1"/>
  <c r="E20" i="5"/>
  <c r="E26" i="5" s="1"/>
  <c r="D20" i="5"/>
  <c r="B20" i="5"/>
  <c r="B26" i="5" s="1"/>
  <c r="G12" i="5"/>
  <c r="L113" i="4"/>
  <c r="K113" i="4"/>
  <c r="L112" i="4"/>
  <c r="K112" i="4"/>
  <c r="L111" i="4"/>
  <c r="K111" i="4"/>
  <c r="L110" i="4"/>
  <c r="K110" i="4"/>
  <c r="T107" i="4"/>
  <c r="S107" i="4"/>
  <c r="R107" i="4"/>
  <c r="Q107" i="4"/>
  <c r="P107" i="4"/>
  <c r="O107" i="4"/>
  <c r="O100" i="4"/>
  <c r="T97" i="4"/>
  <c r="S97" i="4"/>
  <c r="R97" i="4"/>
  <c r="Q97" i="4"/>
  <c r="P97" i="4"/>
  <c r="O97" i="4"/>
  <c r="T96" i="4"/>
  <c r="S96" i="4"/>
  <c r="R96" i="4"/>
  <c r="Q96" i="4"/>
  <c r="P96" i="4"/>
  <c r="O96" i="4"/>
  <c r="T95" i="4"/>
  <c r="S95" i="4"/>
  <c r="R95" i="4"/>
  <c r="Q95" i="4"/>
  <c r="P95" i="4"/>
  <c r="O95" i="4"/>
  <c r="T93" i="4"/>
  <c r="S93" i="4"/>
  <c r="R93" i="4"/>
  <c r="Q93" i="4"/>
  <c r="P93" i="4"/>
  <c r="O93" i="4"/>
  <c r="T92" i="4"/>
  <c r="S92" i="4"/>
  <c r="R92" i="4"/>
  <c r="Q92" i="4"/>
  <c r="P92" i="4"/>
  <c r="O92" i="4"/>
  <c r="T91" i="4"/>
  <c r="S91" i="4"/>
  <c r="R91" i="4"/>
  <c r="Q91" i="4"/>
  <c r="P91" i="4"/>
  <c r="O91" i="4"/>
  <c r="T90" i="4"/>
  <c r="S90" i="4"/>
  <c r="R90" i="4"/>
  <c r="Q90" i="4"/>
  <c r="P90" i="4"/>
  <c r="O90" i="4"/>
  <c r="T89" i="4"/>
  <c r="S89" i="4"/>
  <c r="R89" i="4"/>
  <c r="Q89" i="4"/>
  <c r="P89" i="4"/>
  <c r="O89" i="4"/>
  <c r="T88" i="4"/>
  <c r="S88" i="4"/>
  <c r="R88" i="4"/>
  <c r="Q88" i="4"/>
  <c r="P88" i="4"/>
  <c r="O88" i="4"/>
  <c r="T87" i="4"/>
  <c r="S87" i="4"/>
  <c r="R87" i="4"/>
  <c r="Q87" i="4"/>
  <c r="P87" i="4"/>
  <c r="O87" i="4"/>
  <c r="T86" i="4"/>
  <c r="S86" i="4"/>
  <c r="R86" i="4"/>
  <c r="Q86" i="4"/>
  <c r="P86" i="4"/>
  <c r="O86" i="4"/>
  <c r="Q83" i="4"/>
  <c r="O83" i="4"/>
  <c r="T82" i="4"/>
  <c r="S82" i="4"/>
  <c r="R82" i="4"/>
  <c r="Q82" i="4"/>
  <c r="P82" i="4"/>
  <c r="O82" i="4"/>
  <c r="T81" i="4"/>
  <c r="S81" i="4"/>
  <c r="R81" i="4"/>
  <c r="Q81" i="4"/>
  <c r="P81" i="4"/>
  <c r="O81" i="4"/>
  <c r="T80" i="4"/>
  <c r="S80" i="4"/>
  <c r="R80" i="4"/>
  <c r="Q80" i="4"/>
  <c r="P80" i="4"/>
  <c r="O80" i="4"/>
  <c r="T79" i="4"/>
  <c r="S79" i="4"/>
  <c r="R79" i="4"/>
  <c r="Q79" i="4"/>
  <c r="P79" i="4"/>
  <c r="O79" i="4"/>
  <c r="T78" i="4"/>
  <c r="S78" i="4"/>
  <c r="R78" i="4"/>
  <c r="Q78" i="4"/>
  <c r="P78" i="4"/>
  <c r="O78" i="4"/>
  <c r="T77" i="4"/>
  <c r="S77" i="4"/>
  <c r="R77" i="4"/>
  <c r="Q77" i="4"/>
  <c r="P77" i="4"/>
  <c r="O77" i="4"/>
  <c r="T76" i="4"/>
  <c r="S76" i="4"/>
  <c r="R76" i="4"/>
  <c r="Q76" i="4"/>
  <c r="P76" i="4"/>
  <c r="O76" i="4"/>
  <c r="T75" i="4"/>
  <c r="S75" i="4"/>
  <c r="R75" i="4"/>
  <c r="Q75" i="4"/>
  <c r="P75" i="4"/>
  <c r="O75" i="4"/>
  <c r="T74" i="4"/>
  <c r="S74" i="4"/>
  <c r="R74" i="4"/>
  <c r="Q74" i="4"/>
  <c r="P74" i="4"/>
  <c r="O74" i="4"/>
  <c r="T73" i="4"/>
  <c r="S73" i="4"/>
  <c r="R73" i="4"/>
  <c r="Q73" i="4"/>
  <c r="P73" i="4"/>
  <c r="O73" i="4"/>
  <c r="T72" i="4"/>
  <c r="S72" i="4"/>
  <c r="R72" i="4"/>
  <c r="Q72" i="4"/>
  <c r="P72" i="4"/>
  <c r="O72" i="4"/>
  <c r="R69" i="4"/>
  <c r="T67" i="4"/>
  <c r="S67" i="4"/>
  <c r="R67" i="4"/>
  <c r="Q67" i="4"/>
  <c r="P67" i="4"/>
  <c r="O67" i="4"/>
  <c r="T66" i="4"/>
  <c r="S66" i="4"/>
  <c r="R66" i="4"/>
  <c r="Q66" i="4"/>
  <c r="P66" i="4"/>
  <c r="O66" i="4"/>
  <c r="R65" i="4"/>
  <c r="Q65" i="4"/>
  <c r="Q60" i="4"/>
  <c r="O60" i="4"/>
  <c r="T57" i="4"/>
  <c r="S57" i="4"/>
  <c r="R57" i="4"/>
  <c r="Q57" i="4"/>
  <c r="P57" i="4"/>
  <c r="O57" i="4"/>
  <c r="T56" i="4"/>
  <c r="S56" i="4"/>
  <c r="R56" i="4"/>
  <c r="Q56" i="4"/>
  <c r="P56" i="4"/>
  <c r="O56" i="4"/>
  <c r="T55" i="4"/>
  <c r="S55" i="4"/>
  <c r="R55" i="4"/>
  <c r="Q55" i="4"/>
  <c r="P55" i="4"/>
  <c r="O55" i="4"/>
  <c r="T54" i="4"/>
  <c r="S54" i="4"/>
  <c r="R54" i="4"/>
  <c r="Q54" i="4"/>
  <c r="P54" i="4"/>
  <c r="O54" i="4"/>
  <c r="T53" i="4"/>
  <c r="S53" i="4"/>
  <c r="R53" i="4"/>
  <c r="Q53" i="4"/>
  <c r="P53" i="4"/>
  <c r="O53" i="4"/>
  <c r="T52" i="4"/>
  <c r="S52" i="4"/>
  <c r="R52" i="4"/>
  <c r="Q52" i="4"/>
  <c r="P52" i="4"/>
  <c r="O52" i="4"/>
  <c r="T51" i="4"/>
  <c r="S51" i="4"/>
  <c r="R51" i="4"/>
  <c r="Q51" i="4"/>
  <c r="P51" i="4"/>
  <c r="O51" i="4"/>
  <c r="Q49" i="4"/>
  <c r="Q48" i="4"/>
  <c r="P48" i="4"/>
  <c r="T45" i="4"/>
  <c r="S45" i="4"/>
  <c r="R45" i="4"/>
  <c r="Q45" i="4"/>
  <c r="P45" i="4"/>
  <c r="O45" i="4"/>
  <c r="T44" i="4"/>
  <c r="S44" i="4"/>
  <c r="R44" i="4"/>
  <c r="Q44" i="4"/>
  <c r="P44" i="4"/>
  <c r="O44" i="4"/>
  <c r="Q41" i="4"/>
  <c r="O41" i="4"/>
  <c r="T38" i="4"/>
  <c r="S38" i="4"/>
  <c r="R38" i="4"/>
  <c r="Q38" i="4"/>
  <c r="P38" i="4"/>
  <c r="O38" i="4"/>
  <c r="Q36" i="4"/>
  <c r="Q35" i="4"/>
  <c r="P35" i="4"/>
  <c r="O34" i="4"/>
  <c r="O33" i="4"/>
  <c r="T32" i="4"/>
  <c r="S32" i="4"/>
  <c r="R32" i="4"/>
  <c r="Q32" i="4"/>
  <c r="P32" i="4"/>
  <c r="O32" i="4"/>
  <c r="Q30" i="4"/>
  <c r="Q29" i="4"/>
  <c r="O29" i="4"/>
  <c r="T26" i="4"/>
  <c r="S26" i="4"/>
  <c r="R26" i="4"/>
  <c r="Q26" i="4"/>
  <c r="P26" i="4"/>
  <c r="O26" i="4"/>
  <c r="T25" i="4"/>
  <c r="S25" i="4"/>
  <c r="R25" i="4"/>
  <c r="Q25" i="4"/>
  <c r="P25" i="4"/>
  <c r="O25" i="4"/>
  <c r="T24" i="4"/>
  <c r="S24" i="4"/>
  <c r="R24" i="4"/>
  <c r="Q24" i="4"/>
  <c r="P24" i="4"/>
  <c r="O24" i="4"/>
  <c r="T23" i="4"/>
  <c r="S23" i="4"/>
  <c r="R23" i="4"/>
  <c r="Q23" i="4"/>
  <c r="P23" i="4"/>
  <c r="O23" i="4"/>
  <c r="T22" i="4"/>
  <c r="S22" i="4"/>
  <c r="R22" i="4"/>
  <c r="Q22" i="4"/>
  <c r="P22" i="4"/>
  <c r="O22" i="4"/>
  <c r="T21" i="4"/>
  <c r="S21" i="4"/>
  <c r="R21" i="4"/>
  <c r="Q21" i="4"/>
  <c r="P21" i="4"/>
  <c r="O21" i="4"/>
  <c r="T20" i="4"/>
  <c r="S20" i="4"/>
  <c r="R20" i="4"/>
  <c r="Q20" i="4"/>
  <c r="P20" i="4"/>
  <c r="O20" i="4"/>
  <c r="T19" i="4"/>
  <c r="S19" i="4"/>
  <c r="R19" i="4"/>
  <c r="Q19" i="4"/>
  <c r="P19" i="4"/>
  <c r="O19" i="4"/>
  <c r="T18" i="4"/>
  <c r="S18" i="4"/>
  <c r="R18" i="4"/>
  <c r="Q18" i="4"/>
  <c r="P18" i="4"/>
  <c r="O18" i="4"/>
  <c r="T17" i="4"/>
  <c r="S17" i="4"/>
  <c r="R17" i="4"/>
  <c r="Q17" i="4"/>
  <c r="P17" i="4"/>
  <c r="O17" i="4"/>
  <c r="T12" i="4"/>
  <c r="S12" i="4"/>
  <c r="R12" i="4"/>
  <c r="Q12" i="4"/>
  <c r="P12" i="4"/>
  <c r="O12" i="4"/>
  <c r="T11" i="4"/>
  <c r="S11" i="4"/>
  <c r="R11" i="4"/>
  <c r="Q11" i="4"/>
  <c r="P11" i="4"/>
  <c r="O11" i="4"/>
  <c r="Q10" i="4"/>
  <c r="P10" i="4"/>
  <c r="O10" i="4"/>
  <c r="T10" i="4"/>
  <c r="Q9" i="4"/>
  <c r="P9" i="4"/>
  <c r="O9" i="4"/>
  <c r="T9" i="4"/>
  <c r="G44" i="3"/>
  <c r="E44" i="3"/>
  <c r="C44" i="3"/>
  <c r="I43" i="3"/>
  <c r="H43" i="3"/>
  <c r="G43" i="3"/>
  <c r="F43" i="3"/>
  <c r="E43" i="3"/>
  <c r="D39" i="3"/>
  <c r="B39" i="3"/>
  <c r="D35" i="3"/>
  <c r="B35" i="3"/>
  <c r="D14" i="3"/>
  <c r="D19" i="3" s="1"/>
  <c r="C14" i="3"/>
  <c r="C19" i="3" s="1"/>
  <c r="C43" i="3" s="1"/>
  <c r="B14" i="3"/>
  <c r="B19" i="3" s="1"/>
  <c r="C33" i="7" l="1"/>
  <c r="M14" i="4"/>
  <c r="M62" i="4" s="1"/>
  <c r="D33" i="7"/>
  <c r="U18" i="7"/>
  <c r="S18" i="7"/>
  <c r="Q100" i="4"/>
  <c r="P41" i="4"/>
  <c r="M33" i="7"/>
  <c r="T18" i="7"/>
  <c r="G42" i="5"/>
  <c r="T48" i="4"/>
  <c r="S20" i="7"/>
  <c r="E23" i="7"/>
  <c r="E29" i="7"/>
  <c r="P60" i="4"/>
  <c r="T29" i="4"/>
  <c r="D41" i="3"/>
  <c r="O33" i="7"/>
  <c r="D24" i="3"/>
  <c r="D44" i="3" s="1"/>
  <c r="D43" i="3"/>
  <c r="U29" i="7"/>
  <c r="S29" i="7"/>
  <c r="L33" i="7"/>
  <c r="G33" i="7"/>
  <c r="K33" i="7"/>
  <c r="H33" i="7"/>
  <c r="R20" i="7"/>
  <c r="U23" i="7"/>
  <c r="S23" i="7"/>
  <c r="R102" i="4"/>
  <c r="S100" i="4"/>
  <c r="S29" i="4"/>
  <c r="O35" i="4"/>
  <c r="T41" i="4"/>
  <c r="O48" i="4"/>
  <c r="S48" i="4"/>
  <c r="T60" i="4"/>
  <c r="Q69" i="4"/>
  <c r="P100" i="4"/>
  <c r="T100" i="4"/>
  <c r="R100" i="4"/>
  <c r="T35" i="4"/>
  <c r="R48" i="4"/>
  <c r="T83" i="4"/>
  <c r="Q8" i="4"/>
  <c r="P29" i="4"/>
  <c r="P83" i="4"/>
  <c r="B43" i="3"/>
  <c r="B24" i="3"/>
  <c r="B44" i="3" s="1"/>
  <c r="B42" i="5"/>
  <c r="B44" i="5" s="1"/>
  <c r="B41" i="3"/>
  <c r="R8" i="4"/>
  <c r="R9" i="4"/>
  <c r="R10" i="4"/>
  <c r="R35" i="4"/>
  <c r="R41" i="4"/>
  <c r="R60" i="4"/>
  <c r="S9" i="4"/>
  <c r="S10" i="4"/>
  <c r="R29" i="4"/>
  <c r="S35" i="4"/>
  <c r="S41" i="4"/>
  <c r="S60" i="4"/>
  <c r="R83" i="4"/>
  <c r="S83" i="4"/>
  <c r="E19" i="6"/>
  <c r="S65" i="4" l="1"/>
  <c r="P14" i="4"/>
  <c r="P65" i="4"/>
  <c r="T8" i="4"/>
  <c r="S8" i="4"/>
  <c r="R25" i="7"/>
  <c r="O14" i="4"/>
  <c r="T25" i="7"/>
  <c r="P8" i="4"/>
  <c r="E33" i="7"/>
  <c r="M110" i="4"/>
  <c r="O8" i="4"/>
  <c r="T20" i="7"/>
  <c r="R29" i="7"/>
  <c r="T29" i="7"/>
  <c r="U33" i="7"/>
  <c r="S33" i="7"/>
  <c r="R23" i="7"/>
  <c r="T23" i="7"/>
  <c r="I110" i="4"/>
  <c r="I111" i="4"/>
  <c r="Q102" i="4"/>
  <c r="S62" i="4"/>
  <c r="R62" i="4"/>
  <c r="Q62" i="4"/>
  <c r="N111" i="4"/>
  <c r="T14" i="4"/>
  <c r="S14" i="4"/>
  <c r="R14" i="4"/>
  <c r="Q14" i="4"/>
  <c r="N110" i="4"/>
  <c r="T65" i="4" l="1"/>
  <c r="O65" i="4"/>
  <c r="M69" i="4"/>
  <c r="T69" i="4" s="1"/>
  <c r="D12" i="5"/>
  <c r="D42" i="5" s="1"/>
  <c r="D44" i="5" s="1"/>
  <c r="T62" i="4"/>
  <c r="P62" i="4"/>
  <c r="O62" i="4"/>
  <c r="M111" i="4"/>
  <c r="R33" i="7"/>
  <c r="T33" i="7"/>
  <c r="R104" i="4"/>
  <c r="Q104" i="4"/>
  <c r="N113" i="4"/>
  <c r="N112" i="4"/>
  <c r="S69" i="4" l="1"/>
  <c r="M102" i="4"/>
  <c r="P102" i="4" s="1"/>
  <c r="P69" i="4"/>
  <c r="O69" i="4"/>
  <c r="O102" i="4"/>
  <c r="T102" i="4"/>
  <c r="F41" i="3"/>
  <c r="E12" i="9"/>
  <c r="B16" i="9"/>
  <c r="M104" i="4" l="1"/>
  <c r="M112" i="4" s="1"/>
  <c r="S102" i="4"/>
  <c r="C13" i="9"/>
  <c r="J39" i="3" l="1"/>
  <c r="J41" i="3" s="1"/>
  <c r="J14" i="3" s="1"/>
  <c r="J24" i="3" s="1"/>
  <c r="M113" i="4"/>
  <c r="P104" i="4"/>
  <c r="E12" i="5"/>
  <c r="E42" i="5" s="1"/>
  <c r="S104" i="4"/>
  <c r="T104" i="4"/>
  <c r="O104" i="4"/>
  <c r="B14" i="9"/>
  <c r="V3" i="9"/>
  <c r="V4" i="9"/>
  <c r="V5" i="9"/>
  <c r="V6" i="9"/>
  <c r="I6" i="9"/>
  <c r="H6" i="9"/>
  <c r="G6" i="9"/>
  <c r="I5" i="9"/>
  <c r="H5" i="9"/>
  <c r="G5" i="9"/>
  <c r="H4" i="9"/>
  <c r="I4" i="9"/>
  <c r="G4" i="9"/>
  <c r="G3" i="9"/>
  <c r="H3" i="9"/>
  <c r="I3" i="9"/>
  <c r="H2" i="9"/>
  <c r="I2" i="9"/>
  <c r="G2" i="9"/>
  <c r="I39" i="3" l="1"/>
  <c r="I41" i="3" s="1"/>
  <c r="I14" i="3" s="1"/>
  <c r="G44" i="5" s="1"/>
  <c r="E44" i="5"/>
  <c r="F44" i="3"/>
  <c r="J44" i="3"/>
  <c r="C12" i="9"/>
  <c r="C11" i="9"/>
  <c r="C10" i="9"/>
  <c r="E11" i="9" s="1"/>
  <c r="C9" i="9"/>
  <c r="C8" i="9"/>
  <c r="C7" i="9"/>
  <c r="C6" i="9"/>
  <c r="C5" i="9"/>
  <c r="C4" i="9"/>
  <c r="C3" i="9"/>
  <c r="C2" i="9"/>
  <c r="I24" i="3" l="1"/>
  <c r="I44" i="3" s="1"/>
  <c r="AX44" i="2"/>
  <c r="H31" i="2"/>
  <c r="I31" i="2"/>
  <c r="J31" i="2"/>
  <c r="K31" i="2"/>
  <c r="H36" i="2"/>
  <c r="I36" i="2"/>
  <c r="J36" i="2"/>
  <c r="K36" i="2"/>
  <c r="H44" i="2"/>
  <c r="I44" i="2"/>
  <c r="J44" i="2"/>
  <c r="K44" i="2"/>
  <c r="H47" i="2"/>
  <c r="I47" i="2"/>
  <c r="J47" i="2"/>
  <c r="K47" i="2"/>
  <c r="BA47" i="2"/>
  <c r="AZ47" i="2"/>
  <c r="AY47" i="2"/>
  <c r="AX47" i="2"/>
  <c r="BA44" i="2"/>
  <c r="AZ44" i="2"/>
  <c r="AY44" i="2"/>
  <c r="BA36" i="2"/>
  <c r="AZ36" i="2"/>
  <c r="AY36" i="2"/>
  <c r="AX36" i="2"/>
  <c r="BA31" i="2"/>
  <c r="AZ31" i="2"/>
  <c r="AY31" i="2"/>
  <c r="AX31" i="2"/>
  <c r="AU47" i="2"/>
  <c r="AT47" i="2"/>
  <c r="AS47" i="2"/>
  <c r="AR47" i="2"/>
  <c r="AU44" i="2"/>
  <c r="AT44" i="2"/>
  <c r="AS44" i="2"/>
  <c r="AR44" i="2"/>
  <c r="AU36" i="2"/>
  <c r="AT36" i="2"/>
  <c r="AS36" i="2"/>
  <c r="AR36" i="2"/>
  <c r="AU31" i="2"/>
  <c r="AT31" i="2"/>
  <c r="AS31" i="2"/>
  <c r="AR31" i="2"/>
  <c r="AO47" i="2"/>
  <c r="AN47" i="2"/>
  <c r="AM47" i="2"/>
  <c r="AL47" i="2"/>
  <c r="AO44" i="2"/>
  <c r="AN44" i="2"/>
  <c r="AM44" i="2"/>
  <c r="AL44" i="2"/>
  <c r="AO36" i="2"/>
  <c r="AN36" i="2"/>
  <c r="AM36" i="2"/>
  <c r="AL36" i="2"/>
  <c r="AO31" i="2"/>
  <c r="AO48" i="2" s="1"/>
  <c r="AN31" i="2"/>
  <c r="AM31" i="2"/>
  <c r="AL31" i="2"/>
  <c r="AI47" i="2"/>
  <c r="AH47" i="2"/>
  <c r="AG47" i="2"/>
  <c r="AF47" i="2"/>
  <c r="AI44" i="2"/>
  <c r="AH44" i="2"/>
  <c r="AG44" i="2"/>
  <c r="AF44" i="2"/>
  <c r="AI36" i="2"/>
  <c r="AH36" i="2"/>
  <c r="AG36" i="2"/>
  <c r="AF36" i="2"/>
  <c r="AI31" i="2"/>
  <c r="AH31" i="2"/>
  <c r="AG31" i="2"/>
  <c r="AF31" i="2"/>
  <c r="AC47" i="2"/>
  <c r="AB47" i="2"/>
  <c r="AA47" i="2"/>
  <c r="Z47" i="2"/>
  <c r="AC44" i="2"/>
  <c r="AB44" i="2"/>
  <c r="AA44" i="2"/>
  <c r="Z44" i="2"/>
  <c r="AC36" i="2"/>
  <c r="AB36" i="2"/>
  <c r="AA36" i="2"/>
  <c r="Z36" i="2"/>
  <c r="AC31" i="2"/>
  <c r="AB31" i="2"/>
  <c r="AA31" i="2"/>
  <c r="Z31" i="2"/>
  <c r="W47" i="2"/>
  <c r="V47" i="2"/>
  <c r="U47" i="2"/>
  <c r="T47" i="2"/>
  <c r="W44" i="2"/>
  <c r="V44" i="2"/>
  <c r="U44" i="2"/>
  <c r="T44" i="2"/>
  <c r="W36" i="2"/>
  <c r="V36" i="2"/>
  <c r="U36" i="2"/>
  <c r="T36" i="2"/>
  <c r="W31" i="2"/>
  <c r="V31" i="2"/>
  <c r="U31" i="2"/>
  <c r="T31" i="2"/>
  <c r="Q47" i="2"/>
  <c r="P47" i="2"/>
  <c r="O47" i="2"/>
  <c r="N47" i="2"/>
  <c r="Q44" i="2"/>
  <c r="P44" i="2"/>
  <c r="O44" i="2"/>
  <c r="N44" i="2"/>
  <c r="Q36" i="2"/>
  <c r="P36" i="2"/>
  <c r="O36" i="2"/>
  <c r="N36" i="2"/>
  <c r="Q31" i="2"/>
  <c r="P31" i="2"/>
  <c r="O31" i="2"/>
  <c r="N31" i="2"/>
  <c r="C44" i="2"/>
  <c r="D44" i="2"/>
  <c r="E44" i="2"/>
  <c r="B44" i="2"/>
  <c r="C36" i="2"/>
  <c r="D36" i="2"/>
  <c r="E36" i="2"/>
  <c r="B36" i="2"/>
  <c r="C31" i="2"/>
  <c r="D31" i="2"/>
  <c r="E31" i="2"/>
  <c r="B31" i="2"/>
  <c r="C47" i="2"/>
  <c r="D47" i="2"/>
  <c r="E47" i="2"/>
  <c r="B47" i="2"/>
  <c r="BB36" i="2" l="1"/>
  <c r="M44" i="2"/>
  <c r="L47" i="2"/>
  <c r="BB47" i="2"/>
  <c r="J48" i="2"/>
  <c r="E48" i="2"/>
  <c r="G47" i="2"/>
  <c r="S31" i="2"/>
  <c r="S36" i="2"/>
  <c r="S47" i="2"/>
  <c r="AW47" i="2"/>
  <c r="AW44" i="2"/>
  <c r="AP44" i="2"/>
  <c r="AP47" i="2"/>
  <c r="AE36" i="2"/>
  <c r="AE47" i="2"/>
  <c r="AD47" i="2"/>
  <c r="Y44" i="2"/>
  <c r="M47" i="2"/>
  <c r="L36" i="2"/>
  <c r="L31" i="2"/>
  <c r="AX48" i="2"/>
  <c r="AJ31" i="2"/>
  <c r="X36" i="2"/>
  <c r="N48" i="2"/>
  <c r="BC44" i="2"/>
  <c r="AV36" i="2"/>
  <c r="AQ31" i="2"/>
  <c r="AK44" i="2"/>
  <c r="L44" i="2"/>
  <c r="M36" i="2"/>
  <c r="M31" i="2"/>
  <c r="BC36" i="2"/>
  <c r="BC47" i="2"/>
  <c r="AV44" i="2"/>
  <c r="AW31" i="2"/>
  <c r="AW36" i="2"/>
  <c r="AK31" i="2"/>
  <c r="AK36" i="2"/>
  <c r="AK47" i="2"/>
  <c r="AJ36" i="2"/>
  <c r="AJ47" i="2"/>
  <c r="AG48" i="2"/>
  <c r="AE44" i="2"/>
  <c r="AD31" i="2"/>
  <c r="AD44" i="2"/>
  <c r="W48" i="2"/>
  <c r="X47" i="2"/>
  <c r="R44" i="2"/>
  <c r="K48" i="2"/>
  <c r="I48" i="2"/>
  <c r="H48" i="2"/>
  <c r="AY48" i="2"/>
  <c r="BB31" i="2"/>
  <c r="BC31" i="2"/>
  <c r="BB44" i="2"/>
  <c r="AR48" i="2"/>
  <c r="AS48" i="2"/>
  <c r="AV31" i="2"/>
  <c r="AV47" i="2"/>
  <c r="AQ36" i="2"/>
  <c r="AQ47" i="2"/>
  <c r="AL48" i="2"/>
  <c r="AP36" i="2"/>
  <c r="AM48" i="2"/>
  <c r="AQ44" i="2"/>
  <c r="AJ44" i="2"/>
  <c r="AF48" i="2"/>
  <c r="Z48" i="2"/>
  <c r="AD36" i="2"/>
  <c r="AE31" i="2"/>
  <c r="AA48" i="2"/>
  <c r="Y36" i="2"/>
  <c r="Y47" i="2"/>
  <c r="U48" i="2"/>
  <c r="X44" i="2"/>
  <c r="T48" i="2"/>
  <c r="Y31" i="2"/>
  <c r="V48" i="2"/>
  <c r="Y48" i="2" s="1"/>
  <c r="P48" i="2"/>
  <c r="S44" i="2"/>
  <c r="O48" i="2"/>
  <c r="Q48" i="2"/>
  <c r="R36" i="2"/>
  <c r="R47" i="2"/>
  <c r="D48" i="2"/>
  <c r="B48" i="2"/>
  <c r="C48" i="2"/>
  <c r="AZ48" i="2"/>
  <c r="BA48" i="2"/>
  <c r="AT48" i="2"/>
  <c r="AU48" i="2"/>
  <c r="AN48" i="2"/>
  <c r="AP31" i="2"/>
  <c r="AH48" i="2"/>
  <c r="AI48" i="2"/>
  <c r="AB48" i="2"/>
  <c r="AC48" i="2"/>
  <c r="X31" i="2"/>
  <c r="R31" i="2"/>
  <c r="R48" i="2" l="1"/>
  <c r="L48" i="2"/>
  <c r="M48" i="2"/>
  <c r="BB48" i="2"/>
  <c r="AV48" i="2"/>
  <c r="AD48" i="2"/>
  <c r="AP48" i="2"/>
  <c r="AE48" i="2"/>
  <c r="AJ48" i="2"/>
  <c r="S48" i="2"/>
  <c r="BC48" i="2"/>
  <c r="AW48" i="2"/>
  <c r="AK48" i="2"/>
  <c r="X48" i="2"/>
  <c r="F48" i="2"/>
  <c r="AQ48" i="2"/>
  <c r="C19" i="8" l="1"/>
  <c r="D19" i="2"/>
  <c r="F13" i="8" l="1"/>
  <c r="E19" i="8" s="1"/>
  <c r="G13" i="2"/>
  <c r="I19" i="8" l="1"/>
  <c r="F19" i="8"/>
  <c r="D19" i="8"/>
  <c r="H19" i="8"/>
  <c r="G19" i="8"/>
  <c r="G19" i="2"/>
  <c r="H19" i="2"/>
  <c r="I19" i="2"/>
  <c r="J19" i="2"/>
  <c r="F19" i="2"/>
  <c r="E19" i="2"/>
  <c r="D21" i="2" l="1"/>
  <c r="D20" i="2"/>
  <c r="D18" i="2"/>
  <c r="C21" i="8"/>
  <c r="C20" i="8"/>
  <c r="C18" i="8"/>
  <c r="F31" i="2" l="1"/>
  <c r="G31" i="2"/>
  <c r="G36" i="2"/>
  <c r="F44" i="2"/>
  <c r="G44" i="2"/>
  <c r="F36" i="2"/>
  <c r="F12" i="8" l="1"/>
  <c r="E18" i="8" s="1"/>
  <c r="G14" i="2"/>
  <c r="I20" i="2" s="1"/>
  <c r="G12" i="2"/>
  <c r="F18" i="2" s="1"/>
  <c r="G48" i="2"/>
  <c r="G15" i="2"/>
  <c r="I21" i="2" s="1"/>
  <c r="I18" i="8" l="1"/>
  <c r="H18" i="8"/>
  <c r="G18" i="8"/>
  <c r="H20" i="2"/>
  <c r="I18" i="2"/>
  <c r="G18" i="2"/>
  <c r="J18" i="2"/>
  <c r="E18" i="2"/>
  <c r="H18" i="2"/>
  <c r="D18" i="8"/>
  <c r="F18" i="8"/>
  <c r="J21" i="2"/>
  <c r="E21" i="2"/>
  <c r="H21" i="2"/>
  <c r="J20" i="2"/>
  <c r="F20" i="2"/>
  <c r="G21" i="2"/>
  <c r="F21" i="2"/>
  <c r="E20" i="2"/>
  <c r="G20" i="2"/>
  <c r="F14" i="8" l="1"/>
  <c r="H20" i="8" l="1"/>
  <c r="D20" i="8"/>
  <c r="E20" i="8"/>
  <c r="I20" i="8"/>
  <c r="G20" i="8"/>
  <c r="F20" i="8"/>
  <c r="F15" i="8"/>
  <c r="E21" i="8" s="1"/>
  <c r="F21" i="8" l="1"/>
  <c r="G21" i="8"/>
  <c r="I21" i="8"/>
  <c r="D21" i="8"/>
  <c r="H21" i="8"/>
  <c r="F47" i="2" l="1"/>
  <c r="W29" i="7" l="1"/>
  <c r="Y29" i="7"/>
  <c r="W23" i="7"/>
  <c r="Y23" i="7"/>
  <c r="W20" i="7"/>
  <c r="Y20" i="7"/>
  <c r="W25" i="7"/>
  <c r="Y25" i="7"/>
  <c r="P29" i="7"/>
  <c r="V25" i="7" l="1"/>
  <c r="X29" i="7"/>
  <c r="V29" i="7"/>
  <c r="X23" i="7"/>
  <c r="V23" i="7"/>
  <c r="X20" i="7"/>
  <c r="X25" i="7"/>
  <c r="V20" i="7"/>
  <c r="Y15" i="7"/>
  <c r="W15" i="7"/>
  <c r="X15" i="7"/>
  <c r="Q18" i="7"/>
  <c r="W18" i="7" s="1"/>
  <c r="Q33" i="7"/>
  <c r="W33" i="7" s="1"/>
  <c r="Y18" i="7" l="1"/>
  <c r="P18" i="7"/>
  <c r="X18" i="7" s="1"/>
  <c r="Y33" i="7"/>
  <c r="P33" i="7" l="1"/>
  <c r="X33" i="7" s="1"/>
  <c r="V18" i="7"/>
  <c r="V33" i="7" l="1"/>
</calcChain>
</file>

<file path=xl/sharedStrings.xml><?xml version="1.0" encoding="utf-8"?>
<sst xmlns="http://schemas.openxmlformats.org/spreadsheetml/2006/main" count="748" uniqueCount="362">
  <si>
    <t>Actuals</t>
  </si>
  <si>
    <t>Income Statement</t>
  </si>
  <si>
    <t>Revenues</t>
  </si>
  <si>
    <t>Expenses</t>
  </si>
  <si>
    <t>FY2016</t>
  </si>
  <si>
    <t>FY2017</t>
  </si>
  <si>
    <t>FY2018</t>
  </si>
  <si>
    <t>Projections 2017</t>
  </si>
  <si>
    <t>Budget 2018 Submitted</t>
  </si>
  <si>
    <t>BALANCE SHEET</t>
  </si>
  <si>
    <t>Cash &amp; Investments</t>
  </si>
  <si>
    <t>Current Assets</t>
  </si>
  <si>
    <t>Net, Property, Plant And Equipment</t>
  </si>
  <si>
    <t>Other Long-Term Assets</t>
  </si>
  <si>
    <t>Long Term Liabilities</t>
  </si>
  <si>
    <t>Other Noncurrent Liabilities</t>
  </si>
  <si>
    <t>Liabilities and Equities</t>
  </si>
  <si>
    <t>Other Current Assets</t>
  </si>
  <si>
    <t>OneCareVermont</t>
  </si>
  <si>
    <t>Capital Contributions</t>
  </si>
  <si>
    <t>Unearned Revenue</t>
  </si>
  <si>
    <t>Other Current Liabilities</t>
  </si>
  <si>
    <t>Budget</t>
  </si>
  <si>
    <t>Accounts Receivable</t>
  </si>
  <si>
    <t>Accrued Expenses</t>
  </si>
  <si>
    <t>Due to UVMMC</t>
  </si>
  <si>
    <t>Due to Other</t>
  </si>
  <si>
    <t>Prepaid Expenses</t>
  </si>
  <si>
    <t>Actual</t>
  </si>
  <si>
    <t>Total Revenues</t>
  </si>
  <si>
    <t>Total Expenses</t>
  </si>
  <si>
    <t>Net Income</t>
  </si>
  <si>
    <t>Other Reportables</t>
  </si>
  <si>
    <t>Budget
Submitted</t>
  </si>
  <si>
    <t>Budget
Approved</t>
  </si>
  <si>
    <t xml:space="preserve">     PHM/Payment Reform (less MC SASH &amp; Bpt)/Revenues</t>
  </si>
  <si>
    <t>Monitoring Items*</t>
  </si>
  <si>
    <t>*Will self-calculate with conditional formatting</t>
  </si>
  <si>
    <t xml:space="preserve">          Depreciation/Amortization</t>
  </si>
  <si>
    <t xml:space="preserve">     FTEs</t>
  </si>
  <si>
    <t xml:space="preserve"> Total Assets</t>
  </si>
  <si>
    <t>Total Liabilities</t>
  </si>
  <si>
    <t>Total Equity</t>
  </si>
  <si>
    <t>FY2017 Budget</t>
  </si>
  <si>
    <t>FY2016 Actuals</t>
  </si>
  <si>
    <t>1Q2017 (10/1/17-12/31/17)</t>
  </si>
  <si>
    <t>3Q2018 (04/01/18-06/30/18)</t>
  </si>
  <si>
    <t xml:space="preserve">     Designated Risk Reserve</t>
  </si>
  <si>
    <t>Total Cash, Investments, &amp; Reserves</t>
  </si>
  <si>
    <t>Designated Risk Reserve Fund Balance</t>
  </si>
  <si>
    <t>Retained Earnings</t>
  </si>
  <si>
    <t>Board Designated Assets</t>
  </si>
  <si>
    <t>PMPM</t>
  </si>
  <si>
    <t>ACO</t>
  </si>
  <si>
    <t>Statement of Cash Flows</t>
  </si>
  <si>
    <t>Beginning Cash</t>
  </si>
  <si>
    <t xml:space="preserve">     Operations</t>
  </si>
  <si>
    <t xml:space="preserve">          Excess Revenues over Expenses</t>
  </si>
  <si>
    <t xml:space="preserve">          (Increase)/Decrease A/R</t>
  </si>
  <si>
    <t xml:space="preserve">          (Increase)/Decrease Other Changes</t>
  </si>
  <si>
    <t xml:space="preserve">     Subtotal Cash from Operations</t>
  </si>
  <si>
    <t xml:space="preserve">     Investing Activity</t>
  </si>
  <si>
    <t xml:space="preserve">          Capital Spending</t>
  </si>
  <si>
    <t xml:space="preserve">               Capital</t>
  </si>
  <si>
    <t xml:space="preserve">               Capitalized Interest</t>
  </si>
  <si>
    <t xml:space="preserve">               Change in Accum Dep Less Depreciation</t>
  </si>
  <si>
    <t xml:space="preserve">               (Increase) Decrease in Capital Assets</t>
  </si>
  <si>
    <t xml:space="preserve">          Subtotal Capital Spending</t>
  </si>
  <si>
    <t xml:space="preserve">          (Increase)/Decrease</t>
  </si>
  <si>
    <t xml:space="preserve">               Funded Depreciation</t>
  </si>
  <si>
    <t xml:space="preserve">               Other LT Assets &amp; Escrowed Bonds and Other</t>
  </si>
  <si>
    <t xml:space="preserve">          Subtotal (Increase)/Decrease</t>
  </si>
  <si>
    <t xml:space="preserve">     Subtotal Cash from Investing Activity</t>
  </si>
  <si>
    <t xml:space="preserve">     Financing Activity</t>
  </si>
  <si>
    <t xml:space="preserve">          Debt (Increase)/Decrease</t>
  </si>
  <si>
    <t xml:space="preserve">               Bonds &amp; Mortgages</t>
  </si>
  <si>
    <t xml:space="preserve">               Repayment</t>
  </si>
  <si>
    <t xml:space="preserve">               Capital Lease &amp; Other LT Debt</t>
  </si>
  <si>
    <r>
      <t xml:space="preserve">     </t>
    </r>
    <r>
      <rPr>
        <b/>
        <sz val="11"/>
        <color theme="1"/>
        <rFont val="Calibri"/>
        <family val="2"/>
        <scheme val="minor"/>
      </rPr>
      <t>Subtotal Cash from Financing Activity</t>
    </r>
  </si>
  <si>
    <t xml:space="preserve">     Other Changes (Please Descibe)</t>
  </si>
  <si>
    <t xml:space="preserve">          Manual Adjustment</t>
  </si>
  <si>
    <t xml:space="preserve">          Other</t>
  </si>
  <si>
    <t xml:space="preserve">          Change in Fund Balance less Net Income</t>
  </si>
  <si>
    <r>
      <t xml:space="preserve">     </t>
    </r>
    <r>
      <rPr>
        <b/>
        <sz val="11"/>
        <color theme="1"/>
        <rFont val="Calibri"/>
        <family val="2"/>
        <scheme val="minor"/>
      </rPr>
      <t>Subtotal Other Changes</t>
    </r>
  </si>
  <si>
    <t>Net Increase/(Decrease) in Cash</t>
  </si>
  <si>
    <t>Ending Cash Balance</t>
  </si>
  <si>
    <t>Responsible party:</t>
  </si>
  <si>
    <t>Frequency of reporting:</t>
  </si>
  <si>
    <t>Annual</t>
  </si>
  <si>
    <t>Measurement periods:</t>
  </si>
  <si>
    <t>Template creation:</t>
  </si>
  <si>
    <t>5/25/2017</t>
  </si>
  <si>
    <t xml:space="preserve">Revenue by payer </t>
  </si>
  <si>
    <t>$ Change</t>
  </si>
  <si>
    <t>% Change</t>
  </si>
  <si>
    <t>Line of business</t>
  </si>
  <si>
    <t>Total $</t>
  </si>
  <si>
    <t>PMPM $</t>
  </si>
  <si>
    <t>Medicaid</t>
  </si>
  <si>
    <t>Subtotal Medicaid</t>
  </si>
  <si>
    <t>Medicare</t>
  </si>
  <si>
    <t>MSSP or Next Gen ACO</t>
  </si>
  <si>
    <t>Subtotal Medicare</t>
  </si>
  <si>
    <t>Commercial</t>
  </si>
  <si>
    <t xml:space="preserve"> </t>
  </si>
  <si>
    <t>Vermont Health Connect</t>
  </si>
  <si>
    <t>Large Group</t>
  </si>
  <si>
    <t>Self-insured</t>
  </si>
  <si>
    <t>Medicare Advantage</t>
  </si>
  <si>
    <t>Subtotal Commercial</t>
  </si>
  <si>
    <t>TOTAL</t>
  </si>
  <si>
    <t xml:space="preserve">ACO </t>
  </si>
  <si>
    <t>Total Payments ($)</t>
  </si>
  <si>
    <t>2018 Projected</t>
  </si>
  <si>
    <t>Annual Payments by APM Category 
(% of Total)</t>
  </si>
  <si>
    <t>2A/2B</t>
  </si>
  <si>
    <t>2C</t>
  </si>
  <si>
    <t>3A/3B</t>
  </si>
  <si>
    <t>4A/4B</t>
  </si>
  <si>
    <t>4C</t>
  </si>
  <si>
    <t>ACO Payments by Alternative Payment Model =&gt;</t>
  </si>
  <si>
    <t>Category 1: FFS - No Link to Quality &amp; Value</t>
  </si>
  <si>
    <t>Category 2: FFS - Link to Quality and Value</t>
  </si>
  <si>
    <t>Category 3: APMs Built on FFS Architecture</t>
  </si>
  <si>
    <t>Category 4: Population-Based Payment</t>
  </si>
  <si>
    <t>Payment Model Type:</t>
  </si>
  <si>
    <t>Category 1</t>
  </si>
  <si>
    <t>Category 2A</t>
  </si>
  <si>
    <t>Category 2B</t>
  </si>
  <si>
    <t>Category 2C</t>
  </si>
  <si>
    <t>Category 3A</t>
  </si>
  <si>
    <t>Category 3B</t>
  </si>
  <si>
    <t>Category 4A</t>
  </si>
  <si>
    <t>Category 4B</t>
  </si>
  <si>
    <t>Category 4C</t>
  </si>
  <si>
    <t>Payer, Payer Line of Business</t>
  </si>
  <si>
    <t>Description of Categories within Payment Model Type:</t>
  </si>
  <si>
    <t>Category 1: Fee For Service - No Link to Quality &amp; Value</t>
  </si>
  <si>
    <t>Category 2a: Foundational Payments for Infrastructure &amp; Operations
(e.g. care coordination fees and payments for HIT investments)</t>
  </si>
  <si>
    <t>Category 2b: Pay for Reporting
(e.g. bonuses for reporting data or penalties for not reporting data)</t>
  </si>
  <si>
    <t>Category 2c: Pay-for-Performance
(e.g. bonuses for quality performance)</t>
  </si>
  <si>
    <t>Category 3a: APMs with Shared Savings 
(e.g. upside risk only)</t>
  </si>
  <si>
    <t xml:space="preserve">Category 3b: APMs with Shared Savings and Downside Risk
(e.g. episode-based payments for procedures and comprehensive payments with upside and downside risk) </t>
  </si>
  <si>
    <t>Category 4a: Condition-Specific Population-Based Payment
(e.g. per member per month payments, payments for specialty services, such as oncology or mental health)</t>
  </si>
  <si>
    <t>Category 4b: Comprehensive Population-Based Payment
(e.g. global budgets or full/percent of premium payments)</t>
  </si>
  <si>
    <t>Category 4c: Integrated Finance &amp; Delivery System
(e.g. global budgets or full/percent of premium payments in integrated systems)</t>
  </si>
  <si>
    <t>Professional Services</t>
  </si>
  <si>
    <t>Inpatient Facility</t>
  </si>
  <si>
    <t>Outpatient Facility</t>
  </si>
  <si>
    <t>Other Services</t>
  </si>
  <si>
    <t>TOTAL ALL SERVICES</t>
  </si>
  <si>
    <t>Primary Care</t>
  </si>
  <si>
    <t>Blueprint Primary Care Practice Payments</t>
  </si>
  <si>
    <t>Physician Specialist</t>
  </si>
  <si>
    <t>Mental Health</t>
  </si>
  <si>
    <t>Substance Abuse</t>
  </si>
  <si>
    <t>Other Non-Physician</t>
  </si>
  <si>
    <t xml:space="preserve">Subtotal Professional </t>
  </si>
  <si>
    <t>Medical / Surgical</t>
  </si>
  <si>
    <t>Rehabilitation</t>
  </si>
  <si>
    <t xml:space="preserve">Nursing Facility </t>
  </si>
  <si>
    <t>Subtotal Inpatient Facility</t>
  </si>
  <si>
    <t>Outpatient Pharmacy</t>
  </si>
  <si>
    <t>Long-term Services &amp; Supports</t>
  </si>
  <si>
    <t>Blueprint Community Health Teams</t>
  </si>
  <si>
    <t>Blueprint SASH Providers</t>
  </si>
  <si>
    <t>Subtotal Other Services</t>
  </si>
  <si>
    <t>Hospital</t>
  </si>
  <si>
    <t>Specialist</t>
  </si>
  <si>
    <t>LTSS</t>
  </si>
  <si>
    <t>Subtotal Incentive Payments</t>
  </si>
  <si>
    <t>Total Medical Costs ($)</t>
  </si>
  <si>
    <t>Annual Medical Costs by APM Category 
(% of Total)</t>
  </si>
  <si>
    <t>Payment Model Type =&gt;</t>
  </si>
  <si>
    <t>Category 4: Population Based Management</t>
  </si>
  <si>
    <t>Category 2a</t>
  </si>
  <si>
    <t>Category 2b</t>
  </si>
  <si>
    <t>Category 2c</t>
  </si>
  <si>
    <t>Category 3a</t>
  </si>
  <si>
    <t>Category 3b</t>
  </si>
  <si>
    <t>Category 4a</t>
  </si>
  <si>
    <t>Category 4b</t>
  </si>
  <si>
    <t>Category 4c</t>
  </si>
  <si>
    <t>Service Type</t>
  </si>
  <si>
    <t>Total</t>
  </si>
  <si>
    <t>Maternity &amp; Newborn</t>
  </si>
  <si>
    <t>Mental Health &amp; Substance Abuse</t>
  </si>
  <si>
    <t>Provider Performance Incentive Payments</t>
  </si>
  <si>
    <t>Description of Categories within Payment Model Type=&gt;</t>
  </si>
  <si>
    <t>2017 Actual</t>
  </si>
  <si>
    <t>2019 Budget</t>
  </si>
  <si>
    <t>Template updated:</t>
  </si>
  <si>
    <t>Rate of Growth %</t>
  </si>
  <si>
    <t>Attributed Lives #</t>
  </si>
  <si>
    <t>Due to DHH</t>
  </si>
  <si>
    <t>FY2018 Budget Approved</t>
  </si>
  <si>
    <t>FY2019 Budget Submitted</t>
  </si>
  <si>
    <t xml:space="preserve">Projected </t>
  </si>
  <si>
    <t>2018 Budget</t>
  </si>
  <si>
    <t>FY 2017 Actual</t>
  </si>
  <si>
    <t>FY 2018 Projected</t>
  </si>
  <si>
    <t>FY 2019 Budget</t>
  </si>
  <si>
    <t>FY 2017 
Actual</t>
  </si>
  <si>
    <t>FY 2019 
Budget</t>
  </si>
  <si>
    <t>FY 2018
Budget 
Approved</t>
  </si>
  <si>
    <t>FY 2018 
Projected</t>
  </si>
  <si>
    <t>FY 2019 Budget*</t>
  </si>
  <si>
    <t>FY 2018 Budget</t>
  </si>
  <si>
    <t>Part 4. ACO Financial Plan - Appendix 4.2:  Income Statement</t>
  </si>
  <si>
    <t>Other</t>
  </si>
  <si>
    <t>Subtotal Other</t>
  </si>
  <si>
    <t>Other PHM/Payment Reform Programs</t>
  </si>
  <si>
    <t>Other PHM/Payment Reform Programs (not included above)</t>
  </si>
  <si>
    <t>Percentage Change
2017A to 2018P</t>
  </si>
  <si>
    <t>Percentage Change
2018P to 2019B</t>
  </si>
  <si>
    <t>Blueprint (PCP, CHT, SASH)*</t>
  </si>
  <si>
    <t>*For the 2018 reporting cycle, Blueprint was not separated by payer and only listed under "Other." Going forward, Blueprint and other PHM/Reform payments will be separated out.</t>
  </si>
  <si>
    <t>2A &amp; 2B</t>
  </si>
  <si>
    <t>3A &amp; 3B</t>
  </si>
  <si>
    <t>4A &amp; 4B</t>
  </si>
  <si>
    <t>*For FY 2017 and FY 2018, please include the shared savings/shared risk budget (i.e., target).</t>
  </si>
  <si>
    <t>Budget:  January 1st through December 31st of next fiscal year</t>
  </si>
  <si>
    <t>Projected: January 1st through December 31st of current fiscal year</t>
  </si>
  <si>
    <t>Actual: January 1st through December 31st of prior fiscal year</t>
  </si>
  <si>
    <t>**For the 2018 reporting cycle, Blueprint was not separated by payer and only listed under "Other." Going forward, Blueprint and other PHM/Reform payments will be separated out.</t>
  </si>
  <si>
    <t>Blueprint (PCP, CHT, SASH)**</t>
  </si>
  <si>
    <t>Other PHM/Payment Reform Programs**</t>
  </si>
  <si>
    <t>Other PHM/Payment Reform Programs (not included above)**</t>
  </si>
  <si>
    <t>***Not part of OCV Financial Statement - Illustrative for Comparison</t>
  </si>
  <si>
    <t>Program Target Revenue</t>
  </si>
  <si>
    <t>Other - (Enter Account Here)</t>
  </si>
  <si>
    <t/>
  </si>
  <si>
    <t>Payer Program Support Revenue</t>
  </si>
  <si>
    <t>VHCIP</t>
  </si>
  <si>
    <t>VMNG PMPM General Revenue</t>
  </si>
  <si>
    <t>VMNG PHM Program Pilot - Complex CC</t>
  </si>
  <si>
    <t>CMMI Revenue</t>
  </si>
  <si>
    <t>Value Based Incentive Fund</t>
  </si>
  <si>
    <t>Informatics Infrastructure Support</t>
  </si>
  <si>
    <t>Grant Revenue</t>
  </si>
  <si>
    <t>MSO Revenues</t>
  </si>
  <si>
    <t>Adirondack ACO Revenues</t>
  </si>
  <si>
    <t>Other Revenue</t>
  </si>
  <si>
    <t>Member Contributions</t>
  </si>
  <si>
    <t>Hospital Participation Fee</t>
  </si>
  <si>
    <t>UVMMC Funding</t>
  </si>
  <si>
    <t>DHH Funding</t>
  </si>
  <si>
    <t>Payer-Paid FFS***</t>
  </si>
  <si>
    <t>Operational Expenses</t>
  </si>
  <si>
    <t>Salaries and Benefits</t>
  </si>
  <si>
    <t>Contracted Services</t>
  </si>
  <si>
    <t>PHM/Payment Reform Programs</t>
  </si>
  <si>
    <t>Value-Based Incentive Fund</t>
  </si>
  <si>
    <t>Basic OCV PMPM</t>
  </si>
  <si>
    <t>Complex Care Coordination Program</t>
  </si>
  <si>
    <t>Primary Prevention Revenue</t>
  </si>
  <si>
    <t>OUD Investment Revenue</t>
  </si>
  <si>
    <t>UVMMC Self-Funded Pilot Revenue</t>
  </si>
  <si>
    <t>Software</t>
  </si>
  <si>
    <t>Supplies</t>
  </si>
  <si>
    <t>Travel</t>
  </si>
  <si>
    <t>Occupancy</t>
  </si>
  <si>
    <t>Specialist Program Pilot</t>
  </si>
  <si>
    <t>Innovation Fund</t>
  </si>
  <si>
    <t>RCRs</t>
  </si>
  <si>
    <t>PCMH Legacy Payments</t>
  </si>
  <si>
    <t>CHT Block Payment</t>
  </si>
  <si>
    <t>SASH</t>
  </si>
  <si>
    <t>Comprehensive Payment Reform Program</t>
  </si>
  <si>
    <t>Primary Prevention</t>
  </si>
  <si>
    <t>Reinsurance / Risk Protection</t>
  </si>
  <si>
    <t>FY17 Actuals</t>
  </si>
  <si>
    <t>FY2017
Actuals</t>
  </si>
  <si>
    <t>Expected Spending Under (Over) Claims Target****</t>
  </si>
  <si>
    <t>**** Does not factor in risk corridor limits or upside/downside arrangement adjustments; Excludes Medicare advanced shared savings</t>
  </si>
  <si>
    <t>Fiscal Year 2019 Budget Analysis</t>
  </si>
  <si>
    <t>QUESTIONS</t>
  </si>
  <si>
    <t>OneCare Vermont</t>
  </si>
  <si>
    <r>
      <rPr>
        <b/>
        <u/>
        <sz val="11"/>
        <color theme="1"/>
        <rFont val="Calibri"/>
        <family val="2"/>
        <scheme val="minor"/>
      </rPr>
      <t>Observations:</t>
    </r>
    <r>
      <rPr>
        <sz val="11"/>
        <color theme="1"/>
        <rFont val="Calibri"/>
        <family val="2"/>
        <scheme val="minor"/>
      </rPr>
      <t xml:space="preserve">  The amount in the Designated Risk Reserve is in line with OneCare's submitted narrative.  
</t>
    </r>
    <r>
      <rPr>
        <b/>
        <u/>
        <sz val="11"/>
        <color theme="1"/>
        <rFont val="Calibri"/>
        <family val="2"/>
        <scheme val="minor"/>
      </rPr>
      <t>Questions:</t>
    </r>
    <r>
      <rPr>
        <sz val="11"/>
        <color theme="1"/>
        <rFont val="Calibri"/>
        <family val="2"/>
        <scheme val="minor"/>
      </rPr>
      <t xml:space="preserve">  Does the Due to UVMMC liability account contain solely the amount due to UVMMC for operational expenses, etc. or are additional items included in this account?</t>
    </r>
  </si>
  <si>
    <t>Robert Wood Johnson</t>
  </si>
  <si>
    <t xml:space="preserve">     Operating Margin</t>
  </si>
  <si>
    <t xml:space="preserve">     Total Margin</t>
  </si>
  <si>
    <t>Current Ratio</t>
  </si>
  <si>
    <t>Debt Ratio</t>
  </si>
  <si>
    <t>FY2019 Budgeted Investment Amount</t>
  </si>
  <si>
    <t>Percentage Amount</t>
  </si>
  <si>
    <t>Operating Margin</t>
  </si>
  <si>
    <t>Total Margin</t>
  </si>
  <si>
    <t>FY2018 Projection</t>
  </si>
  <si>
    <t>Administrative Expense Ratio*</t>
  </si>
  <si>
    <t>*Does not include reserves</t>
  </si>
  <si>
    <t>FY2019 Budgeted Spending PMPY</t>
  </si>
  <si>
    <t>FY2019 Budgeted Spending PMPM</t>
  </si>
  <si>
    <t>FY2017 Actual Spending PMPM</t>
  </si>
  <si>
    <t>FY2018 Projected Spending PMPM</t>
  </si>
  <si>
    <t>Total attributed lives*</t>
  </si>
  <si>
    <t>*Using Data from Part 2: ACO Providers, Appendix 2.4: 2019 Budgeted Risk Model</t>
  </si>
  <si>
    <t>Total revenue</t>
  </si>
  <si>
    <t>Does NORC need?</t>
  </si>
  <si>
    <t>Member Months</t>
  </si>
  <si>
    <t>PMPM $
Non-Claims</t>
  </si>
  <si>
    <t>PMPM $
Claims</t>
  </si>
  <si>
    <t>Part 4. ACO Financial Plan - Appendix 4.4:  Reenues by HCP-LAN APM</t>
  </si>
  <si>
    <t>Part 4. ACO Financial Plan - Appendix 4.5: Revenues by Payer</t>
  </si>
  <si>
    <t>Part 4. ACO Financial Plan - Appendix 4.7: Medical Costs by APM</t>
  </si>
  <si>
    <t>Total Shared Savings / (Loss) to ACO</t>
  </si>
  <si>
    <t>Budgeted</t>
  </si>
  <si>
    <t>Projected</t>
  </si>
  <si>
    <t>Part 4. ACO Financial Plan - Appendix 4.4: Total Shared Savings / (Loss) to ACO</t>
  </si>
  <si>
    <t>FY 2018 Actual*</t>
  </si>
  <si>
    <t>FY 2019 Projected*</t>
  </si>
  <si>
    <t>FY 2020 Budget*</t>
  </si>
  <si>
    <t>2018A to 2019P</t>
  </si>
  <si>
    <t>2019P to 2020B</t>
  </si>
  <si>
    <t>Program</t>
  </si>
  <si>
    <r>
      <t>Observations:</t>
    </r>
    <r>
      <rPr>
        <sz val="11"/>
        <color theme="1"/>
        <rFont val="Calibri"/>
        <family val="2"/>
        <scheme val="minor"/>
      </rPr>
      <t xml:space="preserve">  
</t>
    </r>
    <r>
      <rPr>
        <b/>
        <u/>
        <sz val="11"/>
        <color theme="1"/>
        <rFont val="Calibri"/>
        <family val="2"/>
        <scheme val="minor"/>
      </rPr>
      <t>Questions:</t>
    </r>
    <r>
      <rPr>
        <sz val="11"/>
        <color theme="1"/>
        <rFont val="Calibri"/>
        <family val="2"/>
        <scheme val="minor"/>
      </rPr>
      <t xml:space="preserve">  </t>
    </r>
  </si>
  <si>
    <r>
      <t xml:space="preserve">     Administrative (Operating) Expense Ratio</t>
    </r>
    <r>
      <rPr>
        <vertAlign val="superscript"/>
        <sz val="11"/>
        <color theme="1"/>
        <rFont val="Calibri"/>
        <family val="2"/>
        <scheme val="minor"/>
      </rPr>
      <t>+</t>
    </r>
  </si>
  <si>
    <r>
      <rPr>
        <vertAlign val="superscript"/>
        <sz val="11"/>
        <color theme="1"/>
        <rFont val="Calibri"/>
        <family val="2"/>
        <scheme val="minor"/>
      </rPr>
      <t>+</t>
    </r>
    <r>
      <rPr>
        <sz val="11"/>
        <color theme="1"/>
        <rFont val="Calibri"/>
        <family val="2"/>
        <scheme val="minor"/>
      </rPr>
      <t>Administrative Expense Ratio is calculated as Total Operating Expenses (row 84) divided by Total Revenues (row 62)</t>
    </r>
  </si>
  <si>
    <t>N/A</t>
  </si>
  <si>
    <t>Commercial - QHP</t>
  </si>
  <si>
    <t>Commercial - Self-Funded</t>
  </si>
  <si>
    <t>Data Pending</t>
  </si>
  <si>
    <t>2019B - 2019P
$ Change</t>
  </si>
  <si>
    <t>2019B - 2019P
% Change</t>
  </si>
  <si>
    <t>2019B - 2020B
$ Change</t>
  </si>
  <si>
    <t>2019B - 2020B
% Change</t>
  </si>
  <si>
    <t>2019P - 2020B
$ Change</t>
  </si>
  <si>
    <t>2019P - 2020B
% Change</t>
  </si>
  <si>
    <t>Medicare - Claims</t>
  </si>
  <si>
    <t>CAC Revenues</t>
  </si>
  <si>
    <t>Fixed Prospective Payments***</t>
  </si>
  <si>
    <t>PCMH Payments</t>
  </si>
  <si>
    <t>Community Health Team Payments</t>
  </si>
  <si>
    <t xml:space="preserve">   Insurance/Risk Protection</t>
  </si>
  <si>
    <t>State Support</t>
  </si>
  <si>
    <t>Use of deferred revenues - 2019 VBIF</t>
  </si>
  <si>
    <t>Use of deferred revenues - 2019 Par Fees</t>
  </si>
  <si>
    <t>Value-Based Incentive Fund - Total</t>
  </si>
  <si>
    <t>Primary Care Engagement Investment</t>
  </si>
  <si>
    <t>Meetings</t>
  </si>
  <si>
    <t>Professional Development</t>
  </si>
  <si>
    <t>FY2019 Budget Approved</t>
  </si>
  <si>
    <t>FY2019 Actual Projected</t>
  </si>
  <si>
    <t>FY2020 Budget Submitted</t>
  </si>
  <si>
    <t>FY2018 Actuals-unaudited</t>
  </si>
  <si>
    <t>FY2019  Projected</t>
  </si>
  <si>
    <t>FY20 Budget</t>
  </si>
  <si>
    <t>Commercial - QHP***</t>
  </si>
  <si>
    <t>*** Paid amounts (as opposed to allowed)</t>
  </si>
  <si>
    <t>2019 *</t>
  </si>
  <si>
    <t>* Medicare budgeted amount represents advanced shared savings component.</t>
  </si>
  <si>
    <t>Commercial - QHP Program Reform Pilot Support</t>
  </si>
  <si>
    <t>Commercial - Self-Funded Programs Revenue</t>
  </si>
  <si>
    <t>BCBSVT Primary Revenue</t>
  </si>
  <si>
    <t>Healthcare Reform Investments</t>
  </si>
  <si>
    <t>FY2018
Actuals</t>
  </si>
  <si>
    <t>Part 4. ACO Financial Plan - Appendix 4.1:  Balance Sheet Forecast</t>
  </si>
  <si>
    <t>Part 4. ACO Financial Plan - Appendix 4.3:  Cash Flow Forecast</t>
  </si>
  <si>
    <t>Medicare - Blueprint Obligation</t>
  </si>
  <si>
    <t>VBIF Quality Initiatives</t>
  </si>
  <si>
    <t>Specialist Program</t>
  </si>
  <si>
    <t>Other Misc. Revenues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</si>
</sst>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00;\([$-409]#,##0.00\)"/>
    <numFmt numFmtId="165" formatCode="_(* #,##0_);_(* \(#,##0\);_(* &quot;-&quot;??_);_(@_)"/>
    <numFmt numFmtId="166" formatCode="_(&quot;$&quot;* #,##0_);_(&quot;$&quot;* \(#,##0\);_(&quot;$&quot;* &quot;-&quot;??_);_(@_)"/>
    <numFmt numFmtId="167" formatCode="&quot;$&quot;#,##0\ ;\(&quot;$&quot;#,##0\)"/>
    <numFmt numFmtId="168" formatCode="0;[Red]0"/>
    <numFmt numFmtId="169" formatCode="0_)"/>
    <numFmt numFmtId="170" formatCode="#,##0.0000"/>
    <numFmt numFmtId="171" formatCode="yyyy"/>
    <numFmt numFmtId="172" formatCode="&quot;$&quot;#,##0"/>
    <numFmt numFmtId="173" formatCode="&quot;$&quot;#,##0.00"/>
    <numFmt numFmtId="174" formatCode="0.0%"/>
    <numFmt numFmtId="175" formatCode="_(* #,##0.00_);_(* \(#,##0.00\);_(* &quot;-&quot;_);_(@_)"/>
    <numFmt numFmtId="176" formatCode="_(* #,##0.000_);_(* \(#,##0.000\);_(* &quot;-&quot;??_);_(@_)"/>
    <numFmt numFmtId="177" formatCode="_(* #,##0.0_);_(* \(#,##0.0\);_(* &quot;-&quot;??_);_(@_)"/>
    <numFmt numFmtId="178" formatCode="_(* #,##0.0000_);_(* \(#,##0.0000\);_(* &quot;-&quot;??_);_(@_)"/>
  </numFmts>
  <fonts count="139" x14ac:knownFonts="1">
    <font>
      <sz val="11"/>
      <color theme="1"/>
      <name val="Calibri"/>
      <family val="2"/>
      <scheme val="minor"/>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font>
    <font>
      <sz val="11"/>
      <color theme="1"/>
      <name val="Calibri"/>
      <family val="2"/>
      <scheme val="minor"/>
    </font>
    <font>
      <sz val="12"/>
      <color theme="1"/>
      <name val="Calibri"/>
      <family val="2"/>
      <scheme val="minor"/>
    </font>
    <font>
      <b/>
      <sz val="11"/>
      <color theme="1"/>
      <name val="Calibri"/>
      <family val="2"/>
      <scheme val="minor"/>
    </font>
    <font>
      <sz val="11"/>
      <color theme="1"/>
      <name val="Calibri"/>
      <family val="2"/>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b/>
      <sz val="18"/>
      <color theme="3"/>
      <name val="Calibri Light"/>
      <family val="2"/>
      <scheme val="major"/>
    </font>
    <font>
      <sz val="11"/>
      <color rgb="FF9C6500"/>
      <name val="Calibri"/>
      <family val="2"/>
      <scheme val="minor"/>
    </font>
    <font>
      <sz val="11"/>
      <color indexed="8"/>
      <name val="Calibri"/>
      <family val="2"/>
    </font>
    <font>
      <sz val="10"/>
      <color theme="1"/>
      <name val="Arial"/>
      <family val="2"/>
    </font>
    <font>
      <sz val="10"/>
      <color indexed="8"/>
      <name val="Arial"/>
      <family val="2"/>
    </font>
    <font>
      <sz val="10"/>
      <color theme="0"/>
      <name val="Arial"/>
      <family val="2"/>
    </font>
    <font>
      <sz val="10"/>
      <color indexed="9"/>
      <name val="Arial"/>
      <family val="2"/>
    </font>
    <font>
      <sz val="11"/>
      <color indexed="9"/>
      <name val="Calibri"/>
      <family val="2"/>
    </font>
    <font>
      <sz val="12"/>
      <color indexed="12"/>
      <name val="Arial"/>
      <family val="2"/>
    </font>
    <font>
      <sz val="10"/>
      <color rgb="FF9C0006"/>
      <name val="Arial"/>
      <family val="2"/>
    </font>
    <font>
      <sz val="10"/>
      <color indexed="20"/>
      <name val="Arial"/>
      <family val="2"/>
    </font>
    <font>
      <sz val="11"/>
      <color indexed="20"/>
      <name val="Calibri"/>
      <family val="2"/>
    </font>
    <font>
      <b/>
      <sz val="11"/>
      <color indexed="52"/>
      <name val="Calibri"/>
      <family val="2"/>
    </font>
    <font>
      <b/>
      <sz val="10"/>
      <color rgb="FFFA7D00"/>
      <name val="Arial"/>
      <family val="2"/>
    </font>
    <font>
      <b/>
      <sz val="10"/>
      <color indexed="10"/>
      <name val="Arial"/>
      <family val="2"/>
    </font>
    <font>
      <sz val="11"/>
      <name val="Arial"/>
      <family val="2"/>
    </font>
    <font>
      <b/>
      <sz val="10"/>
      <color theme="0"/>
      <name val="Arial"/>
      <family val="2"/>
    </font>
    <font>
      <b/>
      <sz val="10"/>
      <color indexed="9"/>
      <name val="Arial"/>
      <family val="2"/>
    </font>
    <font>
      <b/>
      <sz val="11"/>
      <color indexed="9"/>
      <name val="Calibri"/>
      <family val="2"/>
    </font>
    <font>
      <sz val="10"/>
      <color theme="1"/>
      <name val="Tahoma"/>
      <family val="2"/>
    </font>
    <font>
      <sz val="9"/>
      <name val="Palatino Linotype"/>
      <family val="1"/>
    </font>
    <font>
      <sz val="9"/>
      <color theme="1"/>
      <name val="Times New Roman"/>
      <family val="2"/>
    </font>
    <font>
      <b/>
      <sz val="7.9"/>
      <color indexed="8"/>
      <name val="Arial"/>
      <family val="2"/>
    </font>
    <font>
      <sz val="12"/>
      <color indexed="24"/>
      <name val="Arial"/>
      <family val="2"/>
    </font>
    <font>
      <sz val="9"/>
      <name val="Times New Roman"/>
      <family val="1"/>
    </font>
    <font>
      <i/>
      <sz val="10"/>
      <color rgb="FF7F7F7F"/>
      <name val="Arial"/>
      <family val="2"/>
    </font>
    <font>
      <i/>
      <sz val="10"/>
      <color indexed="23"/>
      <name val="Arial"/>
      <family val="2"/>
    </font>
    <font>
      <i/>
      <sz val="11"/>
      <color indexed="23"/>
      <name val="Calibri"/>
      <family val="2"/>
    </font>
    <font>
      <b/>
      <sz val="10"/>
      <color indexed="10"/>
      <name val="Wingdings"/>
      <charset val="2"/>
    </font>
    <font>
      <sz val="10"/>
      <color rgb="FF006100"/>
      <name val="Arial"/>
      <family val="2"/>
    </font>
    <font>
      <sz val="10"/>
      <color indexed="17"/>
      <name val="Arial"/>
      <family val="2"/>
    </font>
    <font>
      <sz val="11"/>
      <color indexed="17"/>
      <name val="Calibri"/>
      <family val="2"/>
    </font>
    <font>
      <sz val="10"/>
      <color indexed="24"/>
      <name val="Arial"/>
      <family val="2"/>
    </font>
    <font>
      <b/>
      <sz val="15"/>
      <color indexed="56"/>
      <name val="Calibri"/>
      <family val="2"/>
    </font>
    <font>
      <b/>
      <sz val="15"/>
      <color indexed="62"/>
      <name val="Arial"/>
      <family val="2"/>
    </font>
    <font>
      <b/>
      <sz val="15"/>
      <color theme="3"/>
      <name val="Arial"/>
      <family val="2"/>
    </font>
    <font>
      <b/>
      <sz val="13"/>
      <color indexed="56"/>
      <name val="Calibri"/>
      <family val="2"/>
    </font>
    <font>
      <b/>
      <sz val="13"/>
      <color indexed="62"/>
      <name val="Arial"/>
      <family val="2"/>
    </font>
    <font>
      <b/>
      <sz val="13"/>
      <color theme="3"/>
      <name val="Arial"/>
      <family val="2"/>
    </font>
    <font>
      <b/>
      <sz val="11"/>
      <color indexed="62"/>
      <name val="Arial"/>
      <family val="2"/>
    </font>
    <font>
      <b/>
      <sz val="11"/>
      <color theme="3"/>
      <name val="Arial"/>
      <family val="2"/>
    </font>
    <font>
      <b/>
      <sz val="11"/>
      <color indexed="56"/>
      <name val="Calibri"/>
      <family val="2"/>
    </font>
    <font>
      <u/>
      <sz val="9"/>
      <color indexed="12"/>
      <name val="Times New Roman"/>
      <family val="1"/>
    </font>
    <font>
      <u/>
      <sz val="11"/>
      <color indexed="12"/>
      <name val="Arial"/>
      <family val="2"/>
    </font>
    <font>
      <u/>
      <sz val="9.85"/>
      <color indexed="12"/>
      <name val="Arial"/>
      <family val="2"/>
    </font>
    <font>
      <u/>
      <sz val="12"/>
      <color indexed="12"/>
      <name val="Arial"/>
      <family val="2"/>
    </font>
    <font>
      <u/>
      <sz val="11"/>
      <color theme="10"/>
      <name val="Calibri"/>
      <family val="2"/>
      <scheme val="minor"/>
    </font>
    <font>
      <u/>
      <sz val="9"/>
      <color indexed="12"/>
      <name val="Arial"/>
      <family val="2"/>
    </font>
    <font>
      <sz val="11"/>
      <color indexed="62"/>
      <name val="Calibri"/>
      <family val="2"/>
    </font>
    <font>
      <sz val="10"/>
      <color rgb="FF3F3F76"/>
      <name val="Arial"/>
      <family val="2"/>
    </font>
    <font>
      <sz val="10"/>
      <color indexed="18"/>
      <name val="Arial"/>
      <family val="2"/>
    </font>
    <font>
      <sz val="10"/>
      <color indexed="10"/>
      <name val="Arial"/>
      <family val="2"/>
    </font>
    <font>
      <sz val="10"/>
      <color rgb="FFFA7D00"/>
      <name val="Arial"/>
      <family val="2"/>
    </font>
    <font>
      <sz val="11"/>
      <color indexed="52"/>
      <name val="Calibri"/>
      <family val="2"/>
    </font>
    <font>
      <sz val="10"/>
      <color indexed="19"/>
      <name val="Arial"/>
      <family val="2"/>
    </font>
    <font>
      <sz val="10"/>
      <color rgb="FF9C6500"/>
      <name val="Arial"/>
      <family val="2"/>
    </font>
    <font>
      <sz val="11"/>
      <color indexed="60"/>
      <name val="Calibri"/>
      <family val="2"/>
    </font>
    <font>
      <sz val="12"/>
      <name val="Helv"/>
    </font>
    <font>
      <sz val="12"/>
      <name val="Arial"/>
      <family val="2"/>
    </font>
    <font>
      <sz val="10"/>
      <color indexed="12"/>
      <name val="Arial"/>
      <family val="2"/>
    </font>
    <font>
      <sz val="10"/>
      <color indexed="8"/>
      <name val="MS Sans Serif"/>
      <family val="2"/>
    </font>
    <font>
      <sz val="11"/>
      <color indexed="8"/>
      <name val="Calibri"/>
      <family val="2"/>
      <scheme val="minor"/>
    </font>
    <font>
      <b/>
      <sz val="11"/>
      <color indexed="63"/>
      <name val="Calibri"/>
      <family val="2"/>
    </font>
    <font>
      <b/>
      <sz val="10"/>
      <color rgb="FF3F3F3F"/>
      <name val="Arial"/>
      <family val="2"/>
    </font>
    <font>
      <sz val="10"/>
      <name val="MS Sans Serif"/>
      <family val="2"/>
    </font>
    <font>
      <b/>
      <sz val="10"/>
      <name val="MS Sans Serif"/>
      <family val="2"/>
    </font>
    <font>
      <b/>
      <sz val="9"/>
      <name val="Arial"/>
      <family val="2"/>
    </font>
    <font>
      <sz val="8"/>
      <name val="Arial"/>
      <family val="2"/>
    </font>
    <font>
      <b/>
      <sz val="10"/>
      <name val="Arial"/>
      <family val="2"/>
    </font>
    <font>
      <b/>
      <sz val="18"/>
      <color indexed="62"/>
      <name val="Cambria"/>
      <family val="2"/>
    </font>
    <font>
      <b/>
      <sz val="18"/>
      <color indexed="56"/>
      <name val="Cambria"/>
      <family val="2"/>
    </font>
    <font>
      <u/>
      <sz val="10"/>
      <name val="Arial"/>
      <family val="2"/>
    </font>
    <font>
      <b/>
      <sz val="11"/>
      <color indexed="8"/>
      <name val="Calibri"/>
      <family val="2"/>
    </font>
    <font>
      <b/>
      <sz val="10"/>
      <color theme="1"/>
      <name val="Arial"/>
      <family val="2"/>
    </font>
    <font>
      <b/>
      <sz val="10"/>
      <color indexed="8"/>
      <name val="Arial"/>
      <family val="2"/>
    </font>
    <font>
      <sz val="10"/>
      <color rgb="FFFF0000"/>
      <name val="Arial"/>
      <family val="2"/>
    </font>
    <font>
      <sz val="11"/>
      <color indexed="10"/>
      <name val="Calibri"/>
      <family val="2"/>
    </font>
    <font>
      <sz val="11"/>
      <color rgb="FF000000"/>
      <name val="Calibri"/>
      <family val="2"/>
      <scheme val="minor"/>
    </font>
    <font>
      <u/>
      <sz val="10"/>
      <color theme="10"/>
      <name val="Arial"/>
      <family val="2"/>
    </font>
    <font>
      <sz val="18"/>
      <color theme="3"/>
      <name val="Calibri Light"/>
      <family val="2"/>
      <scheme val="major"/>
    </font>
    <font>
      <sz val="10"/>
      <color theme="1" tint="0.14996795556505021"/>
      <name val="Calibri"/>
      <family val="2"/>
      <scheme val="minor"/>
    </font>
    <font>
      <u/>
      <sz val="8"/>
      <color rgb="FF800080"/>
      <name val="Calibri"/>
      <family val="2"/>
      <scheme val="minor"/>
    </font>
    <font>
      <sz val="26"/>
      <color theme="1" tint="0.14993743705557422"/>
      <name val="Calibri Light"/>
      <family val="2"/>
      <scheme val="major"/>
    </font>
    <font>
      <sz val="14"/>
      <color theme="1" tint="0.24994659260841701"/>
      <name val="Calibri Light"/>
      <family val="2"/>
      <scheme val="major"/>
    </font>
    <font>
      <sz val="12"/>
      <color theme="1" tint="0.14996795556505021"/>
      <name val="Calibri Light"/>
      <family val="2"/>
      <scheme val="major"/>
    </font>
    <font>
      <u/>
      <sz val="8"/>
      <color rgb="FF0000FF"/>
      <name val="Calibri"/>
      <family val="2"/>
      <scheme val="minor"/>
    </font>
    <font>
      <u/>
      <sz val="11"/>
      <color theme="10"/>
      <name val="Calibri"/>
      <family val="2"/>
    </font>
    <font>
      <u/>
      <sz val="10"/>
      <color theme="10"/>
      <name val="Calibri"/>
      <family val="2"/>
      <scheme val="minor"/>
    </font>
    <font>
      <sz val="10"/>
      <color theme="1"/>
      <name val="Calibri"/>
      <family val="2"/>
    </font>
    <font>
      <sz val="8"/>
      <name val="Verdana"/>
      <family val="2"/>
    </font>
    <font>
      <sz val="11"/>
      <name val="Calibri"/>
      <family val="2"/>
      <scheme val="minor"/>
    </font>
    <font>
      <b/>
      <sz val="11"/>
      <name val="Calibri"/>
      <family val="2"/>
    </font>
    <font>
      <b/>
      <sz val="11"/>
      <color indexed="8"/>
      <name val="Calibri"/>
      <family val="2"/>
      <scheme val="minor"/>
    </font>
    <font>
      <b/>
      <sz val="11"/>
      <name val="Calibri"/>
      <family val="2"/>
      <scheme val="minor"/>
    </font>
    <font>
      <b/>
      <sz val="10.5"/>
      <name val="Calibri"/>
      <family val="2"/>
      <scheme val="minor"/>
    </font>
    <font>
      <b/>
      <sz val="10.5"/>
      <color theme="1"/>
      <name val="Calibri"/>
      <family val="2"/>
      <scheme val="minor"/>
    </font>
    <font>
      <b/>
      <sz val="9"/>
      <name val="Calibri"/>
      <family val="2"/>
      <scheme val="minor"/>
    </font>
    <font>
      <b/>
      <u/>
      <sz val="11"/>
      <color theme="10"/>
      <name val="Calibri"/>
      <family val="2"/>
      <scheme val="minor"/>
    </font>
    <font>
      <b/>
      <i/>
      <sz val="11"/>
      <color theme="1"/>
      <name val="Calibri"/>
      <family val="2"/>
      <scheme val="minor"/>
    </font>
    <font>
      <sz val="10"/>
      <color theme="1"/>
      <name val="Calibri"/>
      <family val="2"/>
      <scheme val="minor"/>
    </font>
    <font>
      <b/>
      <sz val="10.5"/>
      <color indexed="8"/>
      <name val="Calibri"/>
      <family val="2"/>
      <scheme val="minor"/>
    </font>
    <font>
      <b/>
      <sz val="12"/>
      <color indexed="8"/>
      <name val="Calibri"/>
      <family val="2"/>
      <scheme val="minor"/>
    </font>
    <font>
      <b/>
      <sz val="12"/>
      <color theme="1"/>
      <name val="Calibri"/>
      <family val="2"/>
      <scheme val="minor"/>
    </font>
    <font>
      <b/>
      <u/>
      <sz val="11"/>
      <color theme="1"/>
      <name val="Calibri"/>
      <family val="2"/>
      <scheme val="minor"/>
    </font>
    <font>
      <sz val="48"/>
      <color theme="1"/>
      <name val="Calibri"/>
      <family val="2"/>
      <scheme val="minor"/>
    </font>
    <font>
      <vertAlign val="superscrip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s>
  <fills count="78">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43"/>
        <bgColor indexed="15"/>
      </patternFill>
    </fill>
    <fill>
      <patternFill patternType="solid">
        <fgColor indexed="22"/>
      </patternFill>
    </fill>
    <fill>
      <patternFill patternType="solid">
        <fgColor indexed="9"/>
      </patternFill>
    </fill>
    <fill>
      <patternFill patternType="solid">
        <fgColor indexed="55"/>
      </patternFill>
    </fill>
    <fill>
      <patternFill patternType="solid">
        <fgColor indexed="42"/>
        <bgColor indexed="64"/>
      </patternFill>
    </fill>
    <fill>
      <patternFill patternType="solid">
        <fgColor indexed="9"/>
        <bgColor indexed="64"/>
      </patternFill>
    </fill>
    <fill>
      <patternFill patternType="solid">
        <fgColor indexed="26"/>
        <bgColor indexed="64"/>
      </patternFill>
    </fill>
    <fill>
      <patternFill patternType="mediumGray">
        <fgColor indexed="22"/>
      </patternFill>
    </fill>
    <fill>
      <patternFill patternType="solid">
        <fgColor indexed="27"/>
        <bgColor indexed="64"/>
      </patternFill>
    </fill>
    <fill>
      <patternFill patternType="solid">
        <fgColor theme="4" tint="0.79998168889431442"/>
        <bgColor indexed="64"/>
      </patternFill>
    </fill>
    <fill>
      <patternFill patternType="solid">
        <fgColor rgb="FF5B9BD5"/>
        <bgColor indexed="64"/>
      </patternFill>
    </fill>
    <fill>
      <patternFill patternType="solid">
        <fgColor theme="4" tint="0.59999389629810485"/>
        <bgColor indexed="64"/>
      </patternFill>
    </fill>
    <fill>
      <patternFill patternType="solid">
        <fgColor theme="4"/>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CCCCFF"/>
        <bgColor indexed="64"/>
      </patternFill>
    </fill>
    <fill>
      <patternFill patternType="solid">
        <fgColor rgb="FFFFCCFF"/>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2" tint="-9.9978637043366805E-2"/>
        <bgColor indexed="64"/>
      </patternFill>
    </fill>
  </fills>
  <borders count="70">
    <border>
      <left/>
      <right/>
      <top/>
      <bottom/>
      <diagonal/>
    </border>
    <border>
      <left/>
      <right style="thin">
        <color auto="1"/>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right/>
      <top/>
      <bottom style="medium">
        <color indexed="64"/>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27"/>
      </bottom>
      <diagonal/>
    </border>
    <border>
      <left/>
      <right/>
      <top/>
      <bottom style="medium">
        <color indexed="30"/>
      </bottom>
      <diagonal/>
    </border>
    <border>
      <left/>
      <right/>
      <top/>
      <bottom style="double">
        <color indexed="1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thin">
        <color indexed="62"/>
      </top>
      <bottom style="double">
        <color indexed="62"/>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thin">
        <color indexed="62"/>
      </top>
      <bottom style="double">
        <color indexed="62"/>
      </bottom>
      <diagonal/>
    </border>
    <border>
      <left/>
      <right/>
      <top style="thin">
        <color indexed="56"/>
      </top>
      <bottom style="double">
        <color indexed="56"/>
      </bottom>
      <diagonal/>
    </border>
    <border>
      <left style="thin">
        <color indexed="64"/>
      </left>
      <right style="thin">
        <color indexed="64"/>
      </right>
      <top/>
      <bottom/>
      <diagonal/>
    </border>
    <border>
      <left style="thin">
        <color indexed="64"/>
      </left>
      <right style="thin">
        <color indexed="64"/>
      </right>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theme="4"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diagonal/>
    </border>
    <border>
      <left/>
      <right style="medium">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5200">
    <xf numFmtId="0" fontId="0" fillId="0" borderId="0"/>
    <xf numFmtId="9"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11" fillId="0" borderId="0"/>
    <xf numFmtId="0" fontId="14" fillId="0" borderId="0"/>
    <xf numFmtId="0" fontId="15" fillId="0" borderId="0"/>
    <xf numFmtId="9" fontId="14" fillId="0" borderId="0" applyFont="0" applyFill="0" applyBorder="0" applyAlignment="0" applyProtection="0"/>
    <xf numFmtId="0" fontId="10" fillId="0" borderId="0"/>
    <xf numFmtId="0" fontId="11" fillId="0" borderId="0"/>
    <xf numFmtId="9" fontId="10" fillId="0" borderId="0" applyFont="0" applyFill="0" applyBorder="0" applyAlignment="0" applyProtection="0"/>
    <xf numFmtId="9" fontId="11" fillId="0" borderId="0" applyFont="0" applyFill="0" applyBorder="0" applyAlignment="0" applyProtection="0"/>
    <xf numFmtId="43" fontId="10"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8" fillId="0" borderId="0"/>
    <xf numFmtId="9" fontId="8" fillId="0" borderId="0" applyFont="0" applyFill="0" applyBorder="0" applyAlignment="0" applyProtection="0"/>
    <xf numFmtId="43" fontId="8"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29" fillId="0" borderId="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12" borderId="0" applyNumberFormat="0" applyBorder="0" applyAlignment="0" applyProtection="0"/>
    <xf numFmtId="0" fontId="32" fillId="35"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5" borderId="0" applyNumberFormat="0" applyBorder="0" applyAlignment="0" applyProtection="0"/>
    <xf numFmtId="0" fontId="33" fillId="36" borderId="0" applyNumberFormat="0" applyBorder="0" applyAlignment="0" applyProtection="0"/>
    <xf numFmtId="0" fontId="33" fillId="35" borderId="0" applyNumberFormat="0" applyBorder="0" applyAlignment="0" applyProtection="0"/>
    <xf numFmtId="0" fontId="34" fillId="36"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11" fillId="16" borderId="0" applyNumberFormat="0" applyBorder="0" applyAlignment="0" applyProtection="0"/>
    <xf numFmtId="0" fontId="32" fillId="37"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7" borderId="0" applyNumberFormat="0" applyBorder="0" applyAlignment="0" applyProtection="0"/>
    <xf numFmtId="0" fontId="34" fillId="38"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11" fillId="20" borderId="0" applyNumberFormat="0" applyBorder="0" applyAlignment="0" applyProtection="0"/>
    <xf numFmtId="0" fontId="32"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39" borderId="0" applyNumberFormat="0" applyBorder="0" applyAlignment="0" applyProtection="0"/>
    <xf numFmtId="0" fontId="34" fillId="40"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11" fillId="24" borderId="0" applyNumberFormat="0" applyBorder="0" applyAlignment="0" applyProtection="0"/>
    <xf numFmtId="0" fontId="32" fillId="41"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1" borderId="0" applyNumberFormat="0" applyBorder="0" applyAlignment="0" applyProtection="0"/>
    <xf numFmtId="0" fontId="34" fillId="42"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11" fillId="28" borderId="0" applyNumberFormat="0" applyBorder="0" applyAlignment="0" applyProtection="0"/>
    <xf numFmtId="0" fontId="32" fillId="43"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4" fillId="43" borderId="0" applyNumberFormat="0" applyBorder="0" applyAlignment="0" applyProtection="0"/>
    <xf numFmtId="0" fontId="33" fillId="28" borderId="0" applyNumberFormat="0" applyBorder="0" applyAlignment="0" applyProtection="0"/>
    <xf numFmtId="0" fontId="34" fillId="43" borderId="0" applyNumberFormat="0" applyBorder="0" applyAlignment="0" applyProtection="0"/>
    <xf numFmtId="0" fontId="33" fillId="2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11" fillId="32" borderId="0" applyNumberFormat="0" applyBorder="0" applyAlignment="0" applyProtection="0"/>
    <xf numFmtId="0" fontId="32" fillId="42" borderId="0" applyNumberFormat="0" applyBorder="0" applyAlignment="0" applyProtection="0"/>
    <xf numFmtId="0" fontId="33" fillId="32"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2" borderId="0" applyNumberFormat="0" applyBorder="0" applyAlignment="0" applyProtection="0"/>
    <xf numFmtId="0" fontId="33" fillId="40" borderId="0" applyNumberFormat="0" applyBorder="0" applyAlignment="0" applyProtection="0"/>
    <xf numFmtId="0" fontId="33" fillId="32" borderId="0" applyNumberFormat="0" applyBorder="0" applyAlignment="0" applyProtection="0"/>
    <xf numFmtId="0" fontId="33" fillId="40" borderId="0" applyNumberFormat="0" applyBorder="0" applyAlignment="0" applyProtection="0"/>
    <xf numFmtId="0" fontId="33" fillId="32" borderId="0" applyNumberFormat="0" applyBorder="0" applyAlignment="0" applyProtection="0"/>
    <xf numFmtId="0" fontId="34" fillId="40"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11" fillId="13" borderId="0" applyNumberFormat="0" applyBorder="0" applyAlignment="0" applyProtection="0"/>
    <xf numFmtId="0" fontId="32" fillId="36" borderId="0" applyNumberFormat="0" applyBorder="0" applyAlignment="0" applyProtection="0"/>
    <xf numFmtId="0" fontId="33" fillId="1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13" borderId="0" applyNumberFormat="0" applyBorder="0" applyAlignment="0" applyProtection="0"/>
    <xf numFmtId="0" fontId="33" fillId="43" borderId="0" applyNumberFormat="0" applyBorder="0" applyAlignment="0" applyProtection="0"/>
    <xf numFmtId="0" fontId="33" fillId="13" borderId="0" applyNumberFormat="0" applyBorder="0" applyAlignment="0" applyProtection="0"/>
    <xf numFmtId="0" fontId="33" fillId="43" borderId="0" applyNumberFormat="0" applyBorder="0" applyAlignment="0" applyProtection="0"/>
    <xf numFmtId="0" fontId="33" fillId="13" borderId="0" applyNumberFormat="0" applyBorder="0" applyAlignment="0" applyProtection="0"/>
    <xf numFmtId="0" fontId="34" fillId="43"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11" fillId="17" borderId="0" applyNumberFormat="0" applyBorder="0" applyAlignment="0" applyProtection="0"/>
    <xf numFmtId="0" fontId="32" fillId="38"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4" fillId="38" borderId="0" applyNumberFormat="0" applyBorder="0" applyAlignment="0" applyProtection="0"/>
    <xf numFmtId="0" fontId="33" fillId="17" borderId="0" applyNumberFormat="0" applyBorder="0" applyAlignment="0" applyProtection="0"/>
    <xf numFmtId="0" fontId="34" fillId="38" borderId="0" applyNumberFormat="0" applyBorder="0" applyAlignment="0" applyProtection="0"/>
    <xf numFmtId="0" fontId="33" fillId="17"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11" fillId="21" borderId="0" applyNumberFormat="0" applyBorder="0" applyAlignment="0" applyProtection="0"/>
    <xf numFmtId="0" fontId="32" fillId="44"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4" borderId="0" applyNumberFormat="0" applyBorder="0" applyAlignment="0" applyProtection="0"/>
    <xf numFmtId="0" fontId="34" fillId="45"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11" fillId="25" borderId="0" applyNumberFormat="0" applyBorder="0" applyAlignment="0" applyProtection="0"/>
    <xf numFmtId="0" fontId="32" fillId="41" borderId="0" applyNumberFormat="0" applyBorder="0" applyAlignment="0" applyProtection="0"/>
    <xf numFmtId="0" fontId="33" fillId="25"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25" borderId="0" applyNumberFormat="0" applyBorder="0" applyAlignment="0" applyProtection="0"/>
    <xf numFmtId="0" fontId="33" fillId="37" borderId="0" applyNumberFormat="0" applyBorder="0" applyAlignment="0" applyProtection="0"/>
    <xf numFmtId="0" fontId="33" fillId="25" borderId="0" applyNumberFormat="0" applyBorder="0" applyAlignment="0" applyProtection="0"/>
    <xf numFmtId="0" fontId="33" fillId="37" borderId="0" applyNumberFormat="0" applyBorder="0" applyAlignment="0" applyProtection="0"/>
    <xf numFmtId="0" fontId="33" fillId="25" borderId="0" applyNumberFormat="0" applyBorder="0" applyAlignment="0" applyProtection="0"/>
    <xf numFmtId="0" fontId="34" fillId="37"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11" fillId="29" borderId="0" applyNumberFormat="0" applyBorder="0" applyAlignment="0" applyProtection="0"/>
    <xf numFmtId="0" fontId="32" fillId="36" borderId="0" applyNumberFormat="0" applyBorder="0" applyAlignment="0" applyProtection="0"/>
    <xf numFmtId="0" fontId="33" fillId="29"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29" borderId="0" applyNumberFormat="0" applyBorder="0" applyAlignment="0" applyProtection="0"/>
    <xf numFmtId="0" fontId="33" fillId="43" borderId="0" applyNumberFormat="0" applyBorder="0" applyAlignment="0" applyProtection="0"/>
    <xf numFmtId="0" fontId="33" fillId="29" borderId="0" applyNumberFormat="0" applyBorder="0" applyAlignment="0" applyProtection="0"/>
    <xf numFmtId="0" fontId="33" fillId="43" borderId="0" applyNumberFormat="0" applyBorder="0" applyAlignment="0" applyProtection="0"/>
    <xf numFmtId="0" fontId="33" fillId="29" borderId="0" applyNumberFormat="0" applyBorder="0" applyAlignment="0" applyProtection="0"/>
    <xf numFmtId="0" fontId="34" fillId="43"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11" fillId="33" borderId="0" applyNumberFormat="0" applyBorder="0" applyAlignment="0" applyProtection="0"/>
    <xf numFmtId="0" fontId="32" fillId="46" borderId="0" applyNumberFormat="0" applyBorder="0" applyAlignment="0" applyProtection="0"/>
    <xf numFmtId="0" fontId="33" fillId="33"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33" borderId="0" applyNumberFormat="0" applyBorder="0" applyAlignment="0" applyProtection="0"/>
    <xf numFmtId="0" fontId="33" fillId="40" borderId="0" applyNumberFormat="0" applyBorder="0" applyAlignment="0" applyProtection="0"/>
    <xf numFmtId="0" fontId="33" fillId="33" borderId="0" applyNumberFormat="0" applyBorder="0" applyAlignment="0" applyProtection="0"/>
    <xf numFmtId="0" fontId="33" fillId="40" borderId="0" applyNumberFormat="0" applyBorder="0" applyAlignment="0" applyProtection="0"/>
    <xf numFmtId="0" fontId="33" fillId="33" borderId="0" applyNumberFormat="0" applyBorder="0" applyAlignment="0" applyProtection="0"/>
    <xf numFmtId="0" fontId="34" fillId="40"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8" fillId="14" borderId="0" applyNumberFormat="0" applyBorder="0" applyAlignment="0" applyProtection="0"/>
    <xf numFmtId="0" fontId="35" fillId="43" borderId="0" applyNumberFormat="0" applyBorder="0" applyAlignment="0" applyProtection="0"/>
    <xf numFmtId="0" fontId="35" fillId="14" borderId="0" applyNumberFormat="0" applyBorder="0" applyAlignment="0" applyProtection="0"/>
    <xf numFmtId="0" fontId="35" fillId="43" borderId="0" applyNumberFormat="0" applyBorder="0" applyAlignment="0" applyProtection="0"/>
    <xf numFmtId="0" fontId="35" fillId="14" borderId="0" applyNumberFormat="0" applyBorder="0" applyAlignment="0" applyProtection="0"/>
    <xf numFmtId="0" fontId="35" fillId="43" borderId="0" applyNumberFormat="0" applyBorder="0" applyAlignment="0" applyProtection="0"/>
    <xf numFmtId="0" fontId="35" fillId="14" borderId="0" applyNumberFormat="0" applyBorder="0" applyAlignment="0" applyProtection="0"/>
    <xf numFmtId="0" fontId="35" fillId="43" borderId="0" applyNumberFormat="0" applyBorder="0" applyAlignment="0" applyProtection="0"/>
    <xf numFmtId="0" fontId="35" fillId="14" borderId="0" applyNumberFormat="0" applyBorder="0" applyAlignment="0" applyProtection="0"/>
    <xf numFmtId="0" fontId="36" fillId="43"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28" fillId="18" borderId="0" applyNumberFormat="0" applyBorder="0" applyAlignment="0" applyProtection="0"/>
    <xf numFmtId="0" fontId="35" fillId="48" borderId="0" applyNumberFormat="0" applyBorder="0" applyAlignment="0" applyProtection="0"/>
    <xf numFmtId="0" fontId="35" fillId="18" borderId="0" applyNumberFormat="0" applyBorder="0" applyAlignment="0" applyProtection="0"/>
    <xf numFmtId="0" fontId="35" fillId="48" borderId="0" applyNumberFormat="0" applyBorder="0" applyAlignment="0" applyProtection="0"/>
    <xf numFmtId="0" fontId="35" fillId="18" borderId="0" applyNumberFormat="0" applyBorder="0" applyAlignment="0" applyProtection="0"/>
    <xf numFmtId="0" fontId="35" fillId="48" borderId="0" applyNumberFormat="0" applyBorder="0" applyAlignment="0" applyProtection="0"/>
    <xf numFmtId="0" fontId="35" fillId="18" borderId="0" applyNumberFormat="0" applyBorder="0" applyAlignment="0" applyProtection="0"/>
    <xf numFmtId="0" fontId="35" fillId="48" borderId="0" applyNumberFormat="0" applyBorder="0" applyAlignment="0" applyProtection="0"/>
    <xf numFmtId="0" fontId="35" fillId="18" borderId="0" applyNumberFormat="0" applyBorder="0" applyAlignment="0" applyProtection="0"/>
    <xf numFmtId="0" fontId="36" fillId="4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28" fillId="22" borderId="0" applyNumberFormat="0" applyBorder="0" applyAlignment="0" applyProtection="0"/>
    <xf numFmtId="0" fontId="35" fillId="46" borderId="0" applyNumberFormat="0" applyBorder="0" applyAlignment="0" applyProtection="0"/>
    <xf numFmtId="0" fontId="35" fillId="44" borderId="0" applyNumberFormat="0" applyBorder="0" applyAlignment="0" applyProtection="0"/>
    <xf numFmtId="0" fontId="35" fillId="46" borderId="0" applyNumberFormat="0" applyBorder="0" applyAlignment="0" applyProtection="0"/>
    <xf numFmtId="0" fontId="35" fillId="44" borderId="0" applyNumberFormat="0" applyBorder="0" applyAlignment="0" applyProtection="0"/>
    <xf numFmtId="0" fontId="35" fillId="46" borderId="0" applyNumberFormat="0" applyBorder="0" applyAlignment="0" applyProtection="0"/>
    <xf numFmtId="0" fontId="35" fillId="44" borderId="0" applyNumberFormat="0" applyBorder="0" applyAlignment="0" applyProtection="0"/>
    <xf numFmtId="0" fontId="35" fillId="46" borderId="0" applyNumberFormat="0" applyBorder="0" applyAlignment="0" applyProtection="0"/>
    <xf numFmtId="0" fontId="35" fillId="44" borderId="0" applyNumberFormat="0" applyBorder="0" applyAlignment="0" applyProtection="0"/>
    <xf numFmtId="0" fontId="36" fillId="46"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28" fillId="26" borderId="0" applyNumberFormat="0" applyBorder="0" applyAlignment="0" applyProtection="0"/>
    <xf numFmtId="0" fontId="35" fillId="37" borderId="0" applyNumberFormat="0" applyBorder="0" applyAlignment="0" applyProtection="0"/>
    <xf numFmtId="0" fontId="35" fillId="49" borderId="0" applyNumberFormat="0" applyBorder="0" applyAlignment="0" applyProtection="0"/>
    <xf numFmtId="0" fontId="35" fillId="37" borderId="0" applyNumberFormat="0" applyBorder="0" applyAlignment="0" applyProtection="0"/>
    <xf numFmtId="0" fontId="35" fillId="49" borderId="0" applyNumberFormat="0" applyBorder="0" applyAlignment="0" applyProtection="0"/>
    <xf numFmtId="0" fontId="35" fillId="37" borderId="0" applyNumberFormat="0" applyBorder="0" applyAlignment="0" applyProtection="0"/>
    <xf numFmtId="0" fontId="35" fillId="49" borderId="0" applyNumberFormat="0" applyBorder="0" applyAlignment="0" applyProtection="0"/>
    <xf numFmtId="0" fontId="35" fillId="37" borderId="0" applyNumberFormat="0" applyBorder="0" applyAlignment="0" applyProtection="0"/>
    <xf numFmtId="0" fontId="35" fillId="49" borderId="0" applyNumberFormat="0" applyBorder="0" applyAlignment="0" applyProtection="0"/>
    <xf numFmtId="0" fontId="36" fillId="37"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28" fillId="30" borderId="0" applyNumberFormat="0" applyBorder="0" applyAlignment="0" applyProtection="0"/>
    <xf numFmtId="0" fontId="35" fillId="43" borderId="0" applyNumberFormat="0" applyBorder="0" applyAlignment="0" applyProtection="0"/>
    <xf numFmtId="0" fontId="35" fillId="30" borderId="0" applyNumberFormat="0" applyBorder="0" applyAlignment="0" applyProtection="0"/>
    <xf numFmtId="0" fontId="35" fillId="43" borderId="0" applyNumberFormat="0" applyBorder="0" applyAlignment="0" applyProtection="0"/>
    <xf numFmtId="0" fontId="35" fillId="30" borderId="0" applyNumberFormat="0" applyBorder="0" applyAlignment="0" applyProtection="0"/>
    <xf numFmtId="0" fontId="35" fillId="43" borderId="0" applyNumberFormat="0" applyBorder="0" applyAlignment="0" applyProtection="0"/>
    <xf numFmtId="0" fontId="35" fillId="30" borderId="0" applyNumberFormat="0" applyBorder="0" applyAlignment="0" applyProtection="0"/>
    <xf numFmtId="0" fontId="35" fillId="43" borderId="0" applyNumberFormat="0" applyBorder="0" applyAlignment="0" applyProtection="0"/>
    <xf numFmtId="0" fontId="35" fillId="30" borderId="0" applyNumberFormat="0" applyBorder="0" applyAlignment="0" applyProtection="0"/>
    <xf numFmtId="0" fontId="36" fillId="43"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28" fillId="34" borderId="0" applyNumberFormat="0" applyBorder="0" applyAlignment="0" applyProtection="0"/>
    <xf numFmtId="0" fontId="35" fillId="38" borderId="0" applyNumberFormat="0" applyBorder="0" applyAlignment="0" applyProtection="0"/>
    <xf numFmtId="0" fontId="35" fillId="51" borderId="0" applyNumberFormat="0" applyBorder="0" applyAlignment="0" applyProtection="0"/>
    <xf numFmtId="0" fontId="35" fillId="38" borderId="0" applyNumberFormat="0" applyBorder="0" applyAlignment="0" applyProtection="0"/>
    <xf numFmtId="0" fontId="35" fillId="51" borderId="0" applyNumberFormat="0" applyBorder="0" applyAlignment="0" applyProtection="0"/>
    <xf numFmtId="0" fontId="35" fillId="38" borderId="0" applyNumberFormat="0" applyBorder="0" applyAlignment="0" applyProtection="0"/>
    <xf numFmtId="0" fontId="35" fillId="51" borderId="0" applyNumberFormat="0" applyBorder="0" applyAlignment="0" applyProtection="0"/>
    <xf numFmtId="0" fontId="35" fillId="38" borderId="0" applyNumberFormat="0" applyBorder="0" applyAlignment="0" applyProtection="0"/>
    <xf numFmtId="0" fontId="35" fillId="51" borderId="0" applyNumberFormat="0" applyBorder="0" applyAlignment="0" applyProtection="0"/>
    <xf numFmtId="0" fontId="36" fillId="3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28" fillId="11" borderId="0" applyNumberFormat="0" applyBorder="0" applyAlignment="0" applyProtection="0"/>
    <xf numFmtId="0" fontId="35" fillId="52" borderId="0" applyNumberFormat="0" applyBorder="0" applyAlignment="0" applyProtection="0"/>
    <xf numFmtId="0" fontId="35" fillId="11" borderId="0" applyNumberFormat="0" applyBorder="0" applyAlignment="0" applyProtection="0"/>
    <xf numFmtId="0" fontId="35" fillId="52" borderId="0" applyNumberFormat="0" applyBorder="0" applyAlignment="0" applyProtection="0"/>
    <xf numFmtId="0" fontId="35" fillId="11" borderId="0" applyNumberFormat="0" applyBorder="0" applyAlignment="0" applyProtection="0"/>
    <xf numFmtId="0" fontId="35" fillId="52" borderId="0" applyNumberFormat="0" applyBorder="0" applyAlignment="0" applyProtection="0"/>
    <xf numFmtId="0" fontId="35" fillId="11" borderId="0" applyNumberFormat="0" applyBorder="0" applyAlignment="0" applyProtection="0"/>
    <xf numFmtId="0" fontId="35" fillId="52" borderId="0" applyNumberFormat="0" applyBorder="0" applyAlignment="0" applyProtection="0"/>
    <xf numFmtId="0" fontId="35" fillId="11" borderId="0" applyNumberFormat="0" applyBorder="0" applyAlignment="0" applyProtection="0"/>
    <xf numFmtId="0" fontId="36"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28" fillId="15" borderId="0" applyNumberFormat="0" applyBorder="0" applyAlignment="0" applyProtection="0"/>
    <xf numFmtId="0" fontId="35" fillId="48" borderId="0" applyNumberFormat="0" applyBorder="0" applyAlignment="0" applyProtection="0"/>
    <xf numFmtId="0" fontId="35" fillId="15" borderId="0" applyNumberFormat="0" applyBorder="0" applyAlignment="0" applyProtection="0"/>
    <xf numFmtId="0" fontId="35" fillId="48" borderId="0" applyNumberFormat="0" applyBorder="0" applyAlignment="0" applyProtection="0"/>
    <xf numFmtId="0" fontId="35" fillId="15" borderId="0" applyNumberFormat="0" applyBorder="0" applyAlignment="0" applyProtection="0"/>
    <xf numFmtId="0" fontId="35" fillId="48" borderId="0" applyNumberFormat="0" applyBorder="0" applyAlignment="0" applyProtection="0"/>
    <xf numFmtId="0" fontId="35" fillId="15" borderId="0" applyNumberFormat="0" applyBorder="0" applyAlignment="0" applyProtection="0"/>
    <xf numFmtId="0" fontId="35" fillId="48" borderId="0" applyNumberFormat="0" applyBorder="0" applyAlignment="0" applyProtection="0"/>
    <xf numFmtId="0" fontId="35" fillId="15" borderId="0" applyNumberFormat="0" applyBorder="0" applyAlignment="0" applyProtection="0"/>
    <xf numFmtId="0" fontId="36" fillId="48"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28" fillId="19" borderId="0" applyNumberFormat="0" applyBorder="0" applyAlignment="0" applyProtection="0"/>
    <xf numFmtId="0" fontId="35" fillId="46" borderId="0" applyNumberFormat="0" applyBorder="0" applyAlignment="0" applyProtection="0"/>
    <xf numFmtId="0" fontId="35" fillId="19" borderId="0" applyNumberFormat="0" applyBorder="0" applyAlignment="0" applyProtection="0"/>
    <xf numFmtId="0" fontId="35" fillId="46" borderId="0" applyNumberFormat="0" applyBorder="0" applyAlignment="0" applyProtection="0"/>
    <xf numFmtId="0" fontId="35" fillId="19" borderId="0" applyNumberFormat="0" applyBorder="0" applyAlignment="0" applyProtection="0"/>
    <xf numFmtId="0" fontId="35" fillId="46" borderId="0" applyNumberFormat="0" applyBorder="0" applyAlignment="0" applyProtection="0"/>
    <xf numFmtId="0" fontId="35" fillId="19" borderId="0" applyNumberFormat="0" applyBorder="0" applyAlignment="0" applyProtection="0"/>
    <xf numFmtId="0" fontId="35" fillId="46" borderId="0" applyNumberFormat="0" applyBorder="0" applyAlignment="0" applyProtection="0"/>
    <xf numFmtId="0" fontId="35" fillId="19" borderId="0" applyNumberFormat="0" applyBorder="0" applyAlignment="0" applyProtection="0"/>
    <xf numFmtId="0" fontId="36" fillId="46"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28" fillId="23" borderId="0" applyNumberFormat="0" applyBorder="0" applyAlignment="0" applyProtection="0"/>
    <xf numFmtId="0" fontId="35" fillId="56" borderId="0" applyNumberFormat="0" applyBorder="0" applyAlignment="0" applyProtection="0"/>
    <xf numFmtId="0" fontId="35" fillId="23" borderId="0" applyNumberFormat="0" applyBorder="0" applyAlignment="0" applyProtection="0"/>
    <xf numFmtId="0" fontId="35" fillId="56" borderId="0" applyNumberFormat="0" applyBorder="0" applyAlignment="0" applyProtection="0"/>
    <xf numFmtId="0" fontId="35" fillId="23" borderId="0" applyNumberFormat="0" applyBorder="0" applyAlignment="0" applyProtection="0"/>
    <xf numFmtId="0" fontId="35" fillId="56" borderId="0" applyNumberFormat="0" applyBorder="0" applyAlignment="0" applyProtection="0"/>
    <xf numFmtId="0" fontId="35" fillId="23" borderId="0" applyNumberFormat="0" applyBorder="0" applyAlignment="0" applyProtection="0"/>
    <xf numFmtId="0" fontId="35" fillId="56" borderId="0" applyNumberFormat="0" applyBorder="0" applyAlignment="0" applyProtection="0"/>
    <xf numFmtId="0" fontId="35" fillId="23" borderId="0" applyNumberFormat="0" applyBorder="0" applyAlignment="0" applyProtection="0"/>
    <xf numFmtId="0" fontId="36" fillId="56"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28" fillId="27" borderId="0" applyNumberFormat="0" applyBorder="0" applyAlignment="0" applyProtection="0"/>
    <xf numFmtId="0" fontId="35" fillId="27" borderId="0" applyNumberFormat="0" applyBorder="0" applyAlignment="0" applyProtection="0"/>
    <xf numFmtId="0" fontId="36" fillId="50" borderId="0" applyNumberFormat="0" applyBorder="0" applyAlignment="0" applyProtection="0"/>
    <xf numFmtId="0" fontId="35" fillId="27" borderId="0" applyNumberFormat="0" applyBorder="0" applyAlignment="0" applyProtection="0"/>
    <xf numFmtId="0" fontId="36" fillId="50" borderId="0" applyNumberFormat="0" applyBorder="0" applyAlignment="0" applyProtection="0"/>
    <xf numFmtId="0" fontId="35" fillId="27" borderId="0" applyNumberFormat="0" applyBorder="0" applyAlignment="0" applyProtection="0"/>
    <xf numFmtId="0" fontId="36" fillId="50" borderId="0" applyNumberFormat="0" applyBorder="0" applyAlignment="0" applyProtection="0"/>
    <xf numFmtId="0" fontId="35" fillId="27"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28" fillId="31" borderId="0" applyNumberFormat="0" applyBorder="0" applyAlignment="0" applyProtection="0"/>
    <xf numFmtId="0" fontId="35" fillId="54" borderId="0" applyNumberFormat="0" applyBorder="0" applyAlignment="0" applyProtection="0"/>
    <xf numFmtId="0" fontId="35" fillId="31" borderId="0" applyNumberFormat="0" applyBorder="0" applyAlignment="0" applyProtection="0"/>
    <xf numFmtId="0" fontId="35" fillId="54" borderId="0" applyNumberFormat="0" applyBorder="0" applyAlignment="0" applyProtection="0"/>
    <xf numFmtId="0" fontId="35" fillId="31" borderId="0" applyNumberFormat="0" applyBorder="0" applyAlignment="0" applyProtection="0"/>
    <xf numFmtId="0" fontId="35" fillId="54" borderId="0" applyNumberFormat="0" applyBorder="0" applyAlignment="0" applyProtection="0"/>
    <xf numFmtId="0" fontId="35" fillId="31" borderId="0" applyNumberFormat="0" applyBorder="0" applyAlignment="0" applyProtection="0"/>
    <xf numFmtId="0" fontId="35" fillId="54" borderId="0" applyNumberFormat="0" applyBorder="0" applyAlignment="0" applyProtection="0"/>
    <xf numFmtId="0" fontId="35" fillId="31" borderId="0" applyNumberFormat="0" applyBorder="0" applyAlignment="0" applyProtection="0"/>
    <xf numFmtId="0" fontId="36" fillId="54"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37" fontId="38" fillId="57" borderId="0" applyNumberFormat="0">
      <protection locked="0"/>
    </xf>
    <xf numFmtId="0" fontId="20" fillId="5" borderId="0" applyNumberFormat="0" applyBorder="0" applyAlignment="0" applyProtection="0"/>
    <xf numFmtId="0" fontId="39" fillId="41" borderId="0" applyNumberFormat="0" applyBorder="0" applyAlignment="0" applyProtection="0"/>
    <xf numFmtId="0" fontId="39" fillId="5" borderId="0" applyNumberFormat="0" applyBorder="0" applyAlignment="0" applyProtection="0"/>
    <xf numFmtId="0" fontId="39" fillId="41" borderId="0" applyNumberFormat="0" applyBorder="0" applyAlignment="0" applyProtection="0"/>
    <xf numFmtId="0" fontId="39" fillId="5" borderId="0" applyNumberFormat="0" applyBorder="0" applyAlignment="0" applyProtection="0"/>
    <xf numFmtId="0" fontId="39" fillId="41" borderId="0" applyNumberFormat="0" applyBorder="0" applyAlignment="0" applyProtection="0"/>
    <xf numFmtId="0" fontId="39" fillId="5" borderId="0" applyNumberFormat="0" applyBorder="0" applyAlignment="0" applyProtection="0"/>
    <xf numFmtId="0" fontId="39" fillId="41" borderId="0" applyNumberFormat="0" applyBorder="0" applyAlignment="0" applyProtection="0"/>
    <xf numFmtId="0" fontId="39" fillId="5" borderId="0" applyNumberFormat="0" applyBorder="0" applyAlignment="0" applyProtection="0"/>
    <xf numFmtId="0" fontId="40" fillId="41"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41" fillId="37" borderId="0" applyNumberFormat="0" applyBorder="0" applyAlignment="0" applyProtection="0"/>
    <xf numFmtId="0" fontId="23" fillId="8" borderId="11" applyNumberFormat="0" applyAlignment="0" applyProtection="0"/>
    <xf numFmtId="0" fontId="42" fillId="58" borderId="17" applyNumberFormat="0" applyAlignment="0" applyProtection="0"/>
    <xf numFmtId="0" fontId="43" fillId="8" borderId="11" applyNumberFormat="0" applyAlignment="0" applyProtection="0"/>
    <xf numFmtId="0" fontId="44" fillId="59" borderId="11" applyNumberFormat="0" applyAlignment="0" applyProtection="0"/>
    <xf numFmtId="0" fontId="42" fillId="58" borderId="17" applyNumberFormat="0" applyAlignment="0" applyProtection="0"/>
    <xf numFmtId="0" fontId="43" fillId="8" borderId="11" applyNumberFormat="0" applyAlignment="0" applyProtection="0"/>
    <xf numFmtId="0" fontId="44" fillId="59" borderId="11" applyNumberFormat="0" applyAlignment="0" applyProtection="0"/>
    <xf numFmtId="0" fontId="42" fillId="58" borderId="17" applyNumberFormat="0" applyAlignment="0" applyProtection="0"/>
    <xf numFmtId="0" fontId="43" fillId="8" borderId="11" applyNumberFormat="0" applyAlignment="0" applyProtection="0"/>
    <xf numFmtId="0" fontId="44" fillId="59" borderId="11" applyNumberFormat="0" applyAlignment="0" applyProtection="0"/>
    <xf numFmtId="0" fontId="42" fillId="58" borderId="17" applyNumberFormat="0" applyAlignment="0" applyProtection="0"/>
    <xf numFmtId="0" fontId="43" fillId="8" borderId="11" applyNumberFormat="0" applyAlignment="0" applyProtection="0"/>
    <xf numFmtId="0" fontId="44" fillId="59" borderId="11"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37" fontId="45" fillId="0" borderId="3"/>
    <xf numFmtId="0" fontId="25" fillId="9" borderId="14" applyNumberFormat="0" applyAlignment="0" applyProtection="0"/>
    <xf numFmtId="0" fontId="46" fillId="9" borderId="14" applyNumberFormat="0" applyAlignment="0" applyProtection="0"/>
    <xf numFmtId="0" fontId="47" fillId="60" borderId="18" applyNumberFormat="0" applyAlignment="0" applyProtection="0"/>
    <xf numFmtId="0" fontId="46" fillId="9" borderId="14" applyNumberFormat="0" applyAlignment="0" applyProtection="0"/>
    <xf numFmtId="0" fontId="47" fillId="60" borderId="18" applyNumberFormat="0" applyAlignment="0" applyProtection="0"/>
    <xf numFmtId="0" fontId="46" fillId="9" borderId="14" applyNumberFormat="0" applyAlignment="0" applyProtection="0"/>
    <xf numFmtId="0" fontId="47" fillId="60" borderId="18" applyNumberFormat="0" applyAlignment="0" applyProtection="0"/>
    <xf numFmtId="0" fontId="46" fillId="9" borderId="14" applyNumberFormat="0" applyAlignment="0" applyProtection="0"/>
    <xf numFmtId="0" fontId="47" fillId="60" borderId="18" applyNumberFormat="0" applyAlignment="0" applyProtection="0"/>
    <xf numFmtId="0" fontId="47" fillId="60" borderId="18" applyNumberFormat="0" applyAlignment="0" applyProtection="0"/>
    <xf numFmtId="0" fontId="48" fillId="60" borderId="18" applyNumberFormat="0" applyAlignment="0" applyProtection="0"/>
    <xf numFmtId="0" fontId="48" fillId="60" borderId="18" applyNumberFormat="0" applyAlignment="0" applyProtection="0"/>
    <xf numFmtId="0" fontId="48" fillId="60" borderId="18" applyNumberFormat="0" applyAlignment="0" applyProtection="0"/>
    <xf numFmtId="0" fontId="48" fillId="60" borderId="18" applyNumberFormat="0" applyAlignment="0" applyProtection="0"/>
    <xf numFmtId="0" fontId="48" fillId="60" borderId="18" applyNumberFormat="0" applyAlignment="0" applyProtection="0"/>
    <xf numFmtId="43" fontId="15" fillId="0" borderId="0" applyFont="0" applyFill="0" applyBorder="0" applyAlignment="0" applyProtection="0"/>
    <xf numFmtId="43" fontId="15" fillId="0" borderId="0" applyFont="0" applyFill="0" applyBorder="0" applyAlignment="0" applyProtection="0"/>
    <xf numFmtId="43" fontId="4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15" fillId="0" borderId="0" applyFont="0" applyFill="0" applyBorder="0" applyAlignment="0" applyProtection="0"/>
    <xf numFmtId="43" fontId="51"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 fontId="53" fillId="0" borderId="0" applyFont="0" applyFill="0" applyBorder="0" applyAlignment="0" applyProtection="0"/>
    <xf numFmtId="37" fontId="15" fillId="0" borderId="0" applyBorder="0">
      <alignment horizontal="left" vertical="top"/>
      <protection locked="0"/>
    </xf>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50"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54"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167"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0" fontId="27"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2" fontId="53" fillId="0" borderId="0" applyFont="0" applyFill="0" applyBorder="0" applyAlignment="0" applyProtection="0"/>
    <xf numFmtId="168" fontId="58" fillId="0" borderId="0" applyBorder="0">
      <alignment horizontal="left" vertical="top"/>
    </xf>
    <xf numFmtId="0" fontId="19" fillId="4" borderId="0" applyNumberFormat="0" applyBorder="0" applyAlignment="0" applyProtection="0"/>
    <xf numFmtId="0" fontId="59" fillId="43" borderId="0" applyNumberFormat="0" applyBorder="0" applyAlignment="0" applyProtection="0"/>
    <xf numFmtId="0" fontId="59" fillId="4" borderId="0" applyNumberFormat="0" applyBorder="0" applyAlignment="0" applyProtection="0"/>
    <xf numFmtId="0" fontId="59" fillId="43" borderId="0" applyNumberFormat="0" applyBorder="0" applyAlignment="0" applyProtection="0"/>
    <xf numFmtId="0" fontId="59" fillId="4" borderId="0" applyNumberFormat="0" applyBorder="0" applyAlignment="0" applyProtection="0"/>
    <xf numFmtId="0" fontId="59" fillId="43" borderId="0" applyNumberFormat="0" applyBorder="0" applyAlignment="0" applyProtection="0"/>
    <xf numFmtId="0" fontId="59" fillId="4" borderId="0" applyNumberFormat="0" applyBorder="0" applyAlignment="0" applyProtection="0"/>
    <xf numFmtId="0" fontId="59" fillId="43" borderId="0" applyNumberFormat="0" applyBorder="0" applyAlignment="0" applyProtection="0"/>
    <xf numFmtId="0" fontId="59" fillId="4" borderId="0" applyNumberFormat="0" applyBorder="0" applyAlignment="0" applyProtection="0"/>
    <xf numFmtId="0" fontId="60" fillId="43"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19" applyNumberFormat="0" applyFill="0" applyAlignment="0" applyProtection="0"/>
    <xf numFmtId="0" fontId="62" fillId="0" borderId="0" applyNumberFormat="0" applyFill="0" applyBorder="0" applyAlignment="0" applyProtection="0"/>
    <xf numFmtId="0" fontId="16" fillId="0" borderId="8"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19"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4" fillId="0" borderId="20" applyNumberFormat="0" applyFill="0" applyAlignment="0" applyProtection="0"/>
    <xf numFmtId="0" fontId="64" fillId="0" borderId="20" applyNumberFormat="0" applyFill="0" applyAlignment="0" applyProtection="0"/>
    <xf numFmtId="0" fontId="65" fillId="0" borderId="8"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5" fillId="0" borderId="8" applyNumberFormat="0" applyFill="0" applyAlignment="0" applyProtection="0"/>
    <xf numFmtId="0" fontId="64" fillId="0" borderId="20" applyNumberFormat="0" applyFill="0" applyAlignment="0" applyProtection="0"/>
    <xf numFmtId="0" fontId="64" fillId="0" borderId="20" applyNumberFormat="0" applyFill="0" applyAlignment="0" applyProtection="0"/>
    <xf numFmtId="0" fontId="64" fillId="0" borderId="20" applyNumberFormat="0" applyFill="0" applyAlignment="0" applyProtection="0"/>
    <xf numFmtId="0" fontId="64" fillId="0" borderId="20"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6" fillId="0" borderId="21" applyNumberFormat="0" applyFill="0" applyAlignment="0" applyProtection="0"/>
    <xf numFmtId="0" fontId="62" fillId="0" borderId="0" applyNumberFormat="0" applyFill="0" applyBorder="0" applyAlignment="0" applyProtection="0"/>
    <xf numFmtId="0" fontId="17" fillId="0" borderId="9"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6" fillId="0" borderId="21"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7" fillId="0" borderId="22" applyNumberFormat="0" applyFill="0" applyAlignment="0" applyProtection="0"/>
    <xf numFmtId="0" fontId="67" fillId="0" borderId="22" applyNumberFormat="0" applyFill="0" applyAlignment="0" applyProtection="0"/>
    <xf numFmtId="0" fontId="68" fillId="0" borderId="9"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8" fillId="0" borderId="9" applyNumberFormat="0" applyFill="0" applyAlignment="0" applyProtection="0"/>
    <xf numFmtId="0" fontId="67" fillId="0" borderId="22" applyNumberFormat="0" applyFill="0" applyAlignment="0" applyProtection="0"/>
    <xf numFmtId="0" fontId="67" fillId="0" borderId="22" applyNumberFormat="0" applyFill="0" applyAlignment="0" applyProtection="0"/>
    <xf numFmtId="0" fontId="67" fillId="0" borderId="22" applyNumberFormat="0" applyFill="0" applyAlignment="0" applyProtection="0"/>
    <xf numFmtId="0" fontId="67" fillId="0" borderId="22"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8" fillId="0" borderId="10" applyNumberFormat="0" applyFill="0" applyAlignment="0" applyProtection="0"/>
    <xf numFmtId="0" fontId="69" fillId="0" borderId="23" applyNumberFormat="0" applyFill="0" applyAlignment="0" applyProtection="0"/>
    <xf numFmtId="0" fontId="70" fillId="0" borderId="10" applyNumberFormat="0" applyFill="0" applyAlignment="0" applyProtection="0"/>
    <xf numFmtId="0" fontId="69" fillId="0" borderId="23" applyNumberFormat="0" applyFill="0" applyAlignment="0" applyProtection="0"/>
    <xf numFmtId="0" fontId="70" fillId="0" borderId="10" applyNumberFormat="0" applyFill="0" applyAlignment="0" applyProtection="0"/>
    <xf numFmtId="0" fontId="69" fillId="0" borderId="23" applyNumberFormat="0" applyFill="0" applyAlignment="0" applyProtection="0"/>
    <xf numFmtId="0" fontId="70" fillId="0" borderId="10" applyNumberFormat="0" applyFill="0" applyAlignment="0" applyProtection="0"/>
    <xf numFmtId="0" fontId="69" fillId="0" borderId="23" applyNumberFormat="0" applyFill="0" applyAlignment="0" applyProtection="0"/>
    <xf numFmtId="0" fontId="70" fillId="0" borderId="10" applyNumberFormat="0" applyFill="0" applyAlignment="0" applyProtection="0"/>
    <xf numFmtId="0" fontId="69" fillId="0" borderId="23"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71" fillId="0" borderId="24" applyNumberFormat="0" applyFill="0" applyAlignment="0" applyProtection="0"/>
    <xf numFmtId="0" fontId="1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alignment vertical="top"/>
      <protection locked="0"/>
    </xf>
    <xf numFmtId="0" fontId="73"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0" fontId="74" fillId="0" borderId="0" applyNumberFormat="0" applyFill="0" applyBorder="0" applyAlignment="0" applyProtection="0">
      <alignment vertical="top"/>
      <protection locked="0"/>
    </xf>
    <xf numFmtId="0" fontId="76" fillId="0" borderId="0" applyNumberFormat="0" applyFill="0" applyBorder="0" applyAlignment="0" applyProtection="0"/>
    <xf numFmtId="0" fontId="77" fillId="0" borderId="0" applyNumberFormat="0" applyFill="0" applyBorder="0" applyAlignment="0" applyProtection="0">
      <alignment vertical="top"/>
      <protection locked="0"/>
    </xf>
    <xf numFmtId="0" fontId="21" fillId="7" borderId="11" applyNumberFormat="0" applyAlignment="0" applyProtection="0"/>
    <xf numFmtId="0" fontId="78" fillId="42" borderId="17" applyNumberFormat="0" applyAlignment="0" applyProtection="0"/>
    <xf numFmtId="0" fontId="79" fillId="7" borderId="11" applyNumberFormat="0" applyAlignment="0" applyProtection="0"/>
    <xf numFmtId="0" fontId="79" fillId="45" borderId="11" applyNumberFormat="0" applyAlignment="0" applyProtection="0"/>
    <xf numFmtId="0" fontId="78" fillId="42" borderId="17" applyNumberFormat="0" applyAlignment="0" applyProtection="0"/>
    <xf numFmtId="0" fontId="79" fillId="7" borderId="11" applyNumberFormat="0" applyAlignment="0" applyProtection="0"/>
    <xf numFmtId="0" fontId="79" fillId="45" borderId="11" applyNumberFormat="0" applyAlignment="0" applyProtection="0"/>
    <xf numFmtId="0" fontId="78" fillId="42" borderId="17" applyNumberFormat="0" applyAlignment="0" applyProtection="0"/>
    <xf numFmtId="0" fontId="79" fillId="7" borderId="11" applyNumberFormat="0" applyAlignment="0" applyProtection="0"/>
    <xf numFmtId="0" fontId="79" fillId="45" borderId="11" applyNumberFormat="0" applyAlignment="0" applyProtection="0"/>
    <xf numFmtId="0" fontId="78" fillId="42" borderId="17" applyNumberFormat="0" applyAlignment="0" applyProtection="0"/>
    <xf numFmtId="0" fontId="79" fillId="7" borderId="11" applyNumberFormat="0" applyAlignment="0" applyProtection="0"/>
    <xf numFmtId="0" fontId="79" fillId="45" borderId="11"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41" fontId="80" fillId="61" borderId="0" applyNumberFormat="0" applyBorder="0">
      <alignment horizontal="center" vertical="top"/>
    </xf>
    <xf numFmtId="0" fontId="24" fillId="0" borderId="13" applyNumberFormat="0" applyFill="0" applyAlignment="0" applyProtection="0"/>
    <xf numFmtId="0" fontId="81" fillId="0" borderId="25" applyNumberFormat="0" applyFill="0" applyAlignment="0" applyProtection="0"/>
    <xf numFmtId="0" fontId="82" fillId="0" borderId="13" applyNumberFormat="0" applyFill="0" applyAlignment="0" applyProtection="0"/>
    <xf numFmtId="0" fontId="81" fillId="0" borderId="25" applyNumberFormat="0" applyFill="0" applyAlignment="0" applyProtection="0"/>
    <xf numFmtId="0" fontId="82" fillId="0" borderId="13" applyNumberFormat="0" applyFill="0" applyAlignment="0" applyProtection="0"/>
    <xf numFmtId="0" fontId="81" fillId="0" borderId="25" applyNumberFormat="0" applyFill="0" applyAlignment="0" applyProtection="0"/>
    <xf numFmtId="0" fontId="82" fillId="0" borderId="13" applyNumberFormat="0" applyFill="0" applyAlignment="0" applyProtection="0"/>
    <xf numFmtId="0" fontId="81" fillId="0" borderId="25" applyNumberFormat="0" applyFill="0" applyAlignment="0" applyProtection="0"/>
    <xf numFmtId="0" fontId="82" fillId="0" borderId="13" applyNumberFormat="0" applyFill="0" applyAlignment="0" applyProtection="0"/>
    <xf numFmtId="0" fontId="81" fillId="0" borderId="25" applyNumberFormat="0" applyFill="0" applyAlignment="0" applyProtection="0"/>
    <xf numFmtId="0" fontId="83" fillId="0" borderId="26" applyNumberFormat="0" applyFill="0" applyAlignment="0" applyProtection="0"/>
    <xf numFmtId="0" fontId="83" fillId="0" borderId="26" applyNumberFormat="0" applyFill="0" applyAlignment="0" applyProtection="0"/>
    <xf numFmtId="0" fontId="83" fillId="0" borderId="26" applyNumberFormat="0" applyFill="0" applyAlignment="0" applyProtection="0"/>
    <xf numFmtId="0" fontId="83" fillId="0" borderId="26" applyNumberFormat="0" applyFill="0" applyAlignment="0" applyProtection="0"/>
    <xf numFmtId="0" fontId="83" fillId="0" borderId="26" applyNumberFormat="0" applyFill="0" applyAlignment="0" applyProtection="0"/>
    <xf numFmtId="0" fontId="31" fillId="6" borderId="0" applyNumberFormat="0" applyBorder="0" applyAlignment="0" applyProtection="0"/>
    <xf numFmtId="0" fontId="84" fillId="6" borderId="0" applyNumberFormat="0" applyBorder="0" applyAlignment="0" applyProtection="0"/>
    <xf numFmtId="0" fontId="85" fillId="6" borderId="0" applyNumberFormat="0" applyBorder="0" applyAlignment="0" applyProtection="0"/>
    <xf numFmtId="0" fontId="84" fillId="6" borderId="0" applyNumberFormat="0" applyBorder="0" applyAlignment="0" applyProtection="0"/>
    <xf numFmtId="0" fontId="85" fillId="6" borderId="0" applyNumberFormat="0" applyBorder="0" applyAlignment="0" applyProtection="0"/>
    <xf numFmtId="0" fontId="84" fillId="6" borderId="0" applyNumberFormat="0" applyBorder="0" applyAlignment="0" applyProtection="0"/>
    <xf numFmtId="0" fontId="85" fillId="6" borderId="0" applyNumberFormat="0" applyBorder="0" applyAlignment="0" applyProtection="0"/>
    <xf numFmtId="0" fontId="84" fillId="6" borderId="0" applyNumberFormat="0" applyBorder="0" applyAlignment="0" applyProtection="0"/>
    <xf numFmtId="0" fontId="85" fillId="6" borderId="0" applyNumberFormat="0" applyBorder="0" applyAlignment="0" applyProtection="0"/>
    <xf numFmtId="0" fontId="84" fillId="45"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1" fillId="0" borderId="0"/>
    <xf numFmtId="0" fontId="15" fillId="0" borderId="0"/>
    <xf numFmtId="0" fontId="15" fillId="0" borderId="0"/>
    <xf numFmtId="0" fontId="88" fillId="0" borderId="0"/>
    <xf numFmtId="0" fontId="15" fillId="0" borderId="0"/>
    <xf numFmtId="0" fontId="88" fillId="0" borderId="0"/>
    <xf numFmtId="0" fontId="15" fillId="0" borderId="0"/>
    <xf numFmtId="0" fontId="88" fillId="0" borderId="0"/>
    <xf numFmtId="0" fontId="15" fillId="0" borderId="0"/>
    <xf numFmtId="0" fontId="88" fillId="0" borderId="0"/>
    <xf numFmtId="0" fontId="15" fillId="0" borderId="0"/>
    <xf numFmtId="0" fontId="88" fillId="0" borderId="0"/>
    <xf numFmtId="0" fontId="88" fillId="0" borderId="0"/>
    <xf numFmtId="0" fontId="88" fillId="0" borderId="0"/>
    <xf numFmtId="0" fontId="88" fillId="0" borderId="0"/>
    <xf numFmtId="0" fontId="15" fillId="0" borderId="0"/>
    <xf numFmtId="0" fontId="15" fillId="0" borderId="0"/>
    <xf numFmtId="0" fontId="88" fillId="0" borderId="0"/>
    <xf numFmtId="0" fontId="15" fillId="0" borderId="0"/>
    <xf numFmtId="0" fontId="88" fillId="0" borderId="0"/>
    <xf numFmtId="0" fontId="15" fillId="0" borderId="0"/>
    <xf numFmtId="0" fontId="88" fillId="0" borderId="0"/>
    <xf numFmtId="0" fontId="15" fillId="0" borderId="0"/>
    <xf numFmtId="0" fontId="88" fillId="0" borderId="0"/>
    <xf numFmtId="0" fontId="88" fillId="0" borderId="0"/>
    <xf numFmtId="0" fontId="88" fillId="0" borderId="0"/>
    <xf numFmtId="0" fontId="88" fillId="0" borderId="0"/>
    <xf numFmtId="0" fontId="88" fillId="0" borderId="0"/>
    <xf numFmtId="0" fontId="11" fillId="0" borderId="0"/>
    <xf numFmtId="0" fontId="8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9"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1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15" fillId="0" borderId="0"/>
    <xf numFmtId="0" fontId="1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37" fontId="88" fillId="0" borderId="0"/>
    <xf numFmtId="37" fontId="88" fillId="0" borderId="0"/>
    <xf numFmtId="169" fontId="87" fillId="0" borderId="0"/>
    <xf numFmtId="0" fontId="15" fillId="0" borderId="0"/>
    <xf numFmtId="0" fontId="90" fillId="0" borderId="0"/>
    <xf numFmtId="0" fontId="11" fillId="0" borderId="0"/>
    <xf numFmtId="0" fontId="54" fillId="0" borderId="0"/>
    <xf numFmtId="0" fontId="15" fillId="0" borderId="0"/>
    <xf numFmtId="37" fontId="88" fillId="62" borderId="0" applyFill="0"/>
    <xf numFmtId="0" fontId="15" fillId="0" borderId="0"/>
    <xf numFmtId="0" fontId="15" fillId="0" borderId="0"/>
    <xf numFmtId="0" fontId="15" fillId="0" borderId="0"/>
    <xf numFmtId="0" fontId="89" fillId="0" borderId="0"/>
    <xf numFmtId="0" fontId="15" fillId="0" borderId="0"/>
    <xf numFmtId="0" fontId="15" fillId="0" borderId="0"/>
    <xf numFmtId="0" fontId="89" fillId="0" borderId="0"/>
    <xf numFmtId="0" fontId="15" fillId="0" borderId="0"/>
    <xf numFmtId="0" fontId="15" fillId="0" borderId="0"/>
    <xf numFmtId="0" fontId="89" fillId="0" borderId="0"/>
    <xf numFmtId="0" fontId="15" fillId="0" borderId="0"/>
    <xf numFmtId="0" fontId="15" fillId="0" borderId="0"/>
    <xf numFmtId="0" fontId="89" fillId="0" borderId="0"/>
    <xf numFmtId="0" fontId="89" fillId="0" borderId="0"/>
    <xf numFmtId="0" fontId="15" fillId="0" borderId="0"/>
    <xf numFmtId="0" fontId="89" fillId="0" borderId="0"/>
    <xf numFmtId="0" fontId="15" fillId="0" borderId="0"/>
    <xf numFmtId="0" fontId="89" fillId="0" borderId="0"/>
    <xf numFmtId="0" fontId="89" fillId="0" borderId="0"/>
    <xf numFmtId="0" fontId="15" fillId="0" borderId="0"/>
    <xf numFmtId="0" fontId="8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9" fillId="0" borderId="0"/>
    <xf numFmtId="0" fontId="15" fillId="0" borderId="0"/>
    <xf numFmtId="0" fontId="15" fillId="0" borderId="0"/>
    <xf numFmtId="0" fontId="15" fillId="0" borderId="0"/>
    <xf numFmtId="0" fontId="15" fillId="0" borderId="0"/>
    <xf numFmtId="0" fontId="15" fillId="0" borderId="0"/>
    <xf numFmtId="0" fontId="89" fillId="0" borderId="0"/>
    <xf numFmtId="0" fontId="89" fillId="0" borderId="0"/>
    <xf numFmtId="0" fontId="15" fillId="0" borderId="0"/>
    <xf numFmtId="0" fontId="89" fillId="0" borderId="0"/>
    <xf numFmtId="0" fontId="89" fillId="0" borderId="0"/>
    <xf numFmtId="0" fontId="8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9" fillId="0" borderId="0"/>
    <xf numFmtId="0" fontId="89" fillId="0" borderId="0"/>
    <xf numFmtId="0" fontId="15" fillId="0" borderId="0"/>
    <xf numFmtId="0" fontId="15" fillId="0" borderId="0"/>
    <xf numFmtId="0" fontId="15" fillId="0" borderId="0"/>
    <xf numFmtId="0" fontId="15" fillId="0" borderId="0"/>
    <xf numFmtId="0" fontId="15" fillId="0" borderId="0"/>
    <xf numFmtId="0" fontId="89" fillId="0" borderId="0"/>
    <xf numFmtId="0" fontId="89" fillId="0" borderId="0"/>
    <xf numFmtId="0" fontId="15" fillId="0" borderId="0"/>
    <xf numFmtId="0" fontId="15" fillId="0" borderId="0"/>
    <xf numFmtId="0" fontId="89" fillId="0" borderId="0"/>
    <xf numFmtId="0" fontId="15" fillId="0" borderId="0"/>
    <xf numFmtId="0" fontId="89" fillId="0" borderId="0"/>
    <xf numFmtId="0" fontId="89" fillId="0" borderId="0"/>
    <xf numFmtId="0" fontId="8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9" fillId="0" borderId="0"/>
    <xf numFmtId="0" fontId="89" fillId="0" borderId="0"/>
    <xf numFmtId="0" fontId="15" fillId="0" borderId="0"/>
    <xf numFmtId="0" fontId="15" fillId="0" borderId="0"/>
    <xf numFmtId="0" fontId="89" fillId="0" borderId="0"/>
    <xf numFmtId="0" fontId="15" fillId="0" borderId="0"/>
    <xf numFmtId="0" fontId="15" fillId="0" borderId="0"/>
    <xf numFmtId="0" fontId="15" fillId="0" borderId="0"/>
    <xf numFmtId="0" fontId="15" fillId="0" borderId="0"/>
    <xf numFmtId="0" fontId="15" fillId="0" borderId="0"/>
    <xf numFmtId="0" fontId="89"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89" fillId="0" borderId="0"/>
    <xf numFmtId="0" fontId="15" fillId="0" borderId="0"/>
    <xf numFmtId="0" fontId="15" fillId="0" borderId="0"/>
    <xf numFmtId="0" fontId="15" fillId="0" borderId="0"/>
    <xf numFmtId="0" fontId="89" fillId="0" borderId="0"/>
    <xf numFmtId="0" fontId="15" fillId="0" borderId="0"/>
    <xf numFmtId="0" fontId="89" fillId="0" borderId="0"/>
    <xf numFmtId="0" fontId="89" fillId="0" borderId="0"/>
    <xf numFmtId="0" fontId="8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89" fillId="0" borderId="0"/>
    <xf numFmtId="0" fontId="15" fillId="0" borderId="0"/>
    <xf numFmtId="0" fontId="15" fillId="0" borderId="0"/>
    <xf numFmtId="0" fontId="15" fillId="0" borderId="0"/>
    <xf numFmtId="0" fontId="15" fillId="0" borderId="0"/>
    <xf numFmtId="0" fontId="89" fillId="0" borderId="0"/>
    <xf numFmtId="0" fontId="15" fillId="0" borderId="0"/>
    <xf numFmtId="0" fontId="89" fillId="0" borderId="0"/>
    <xf numFmtId="0" fontId="15" fillId="0" borderId="0"/>
    <xf numFmtId="0" fontId="15" fillId="0" borderId="0"/>
    <xf numFmtId="0" fontId="15" fillId="0" borderId="0"/>
    <xf numFmtId="0" fontId="15" fillId="0" borderId="0"/>
    <xf numFmtId="0" fontId="15" fillId="0" borderId="0"/>
    <xf numFmtId="0" fontId="89" fillId="0" borderId="0"/>
    <xf numFmtId="0" fontId="15" fillId="0" borderId="0"/>
    <xf numFmtId="0" fontId="89" fillId="0" borderId="0"/>
    <xf numFmtId="0" fontId="15" fillId="0" borderId="0"/>
    <xf numFmtId="0" fontId="15" fillId="0" borderId="0"/>
    <xf numFmtId="0" fontId="89" fillId="0" borderId="0"/>
    <xf numFmtId="0" fontId="15" fillId="0" borderId="0"/>
    <xf numFmtId="0" fontId="15" fillId="0" borderId="0"/>
    <xf numFmtId="0" fontId="15" fillId="0" borderId="0"/>
    <xf numFmtId="0" fontId="15" fillId="0" borderId="0"/>
    <xf numFmtId="0" fontId="15" fillId="0" borderId="0"/>
    <xf numFmtId="0" fontId="89" fillId="0" borderId="0"/>
    <xf numFmtId="0" fontId="89" fillId="0" borderId="0"/>
    <xf numFmtId="0" fontId="15" fillId="0" borderId="0"/>
    <xf numFmtId="0" fontId="15"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89" fillId="0" borderId="0"/>
    <xf numFmtId="0" fontId="15" fillId="0" borderId="0"/>
    <xf numFmtId="0" fontId="15" fillId="0" borderId="0"/>
    <xf numFmtId="0" fontId="15" fillId="0" borderId="0"/>
    <xf numFmtId="0" fontId="15" fillId="0" borderId="0"/>
    <xf numFmtId="0" fontId="89" fillId="0" borderId="0"/>
    <xf numFmtId="0" fontId="15" fillId="0" borderId="0"/>
    <xf numFmtId="0" fontId="89" fillId="0" borderId="0"/>
    <xf numFmtId="0" fontId="15" fillId="0" borderId="0"/>
    <xf numFmtId="0" fontId="15" fillId="0" borderId="0"/>
    <xf numFmtId="0" fontId="15" fillId="0" borderId="0"/>
    <xf numFmtId="0" fontId="15" fillId="0" borderId="0"/>
    <xf numFmtId="0" fontId="15" fillId="0" borderId="0"/>
    <xf numFmtId="0" fontId="89" fillId="0" borderId="0"/>
    <xf numFmtId="0" fontId="15" fillId="0" borderId="0"/>
    <xf numFmtId="0" fontId="15"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89" fillId="0" borderId="0"/>
    <xf numFmtId="0" fontId="15" fillId="0" borderId="0"/>
    <xf numFmtId="0" fontId="15"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89" fillId="0" borderId="0"/>
    <xf numFmtId="0" fontId="15" fillId="0" borderId="0"/>
    <xf numFmtId="0" fontId="15" fillId="0" borderId="0"/>
    <xf numFmtId="0" fontId="15" fillId="0" borderId="0"/>
    <xf numFmtId="0" fontId="89" fillId="0" borderId="0"/>
    <xf numFmtId="0" fontId="15" fillId="0" borderId="0"/>
    <xf numFmtId="0" fontId="89" fillId="0" borderId="0"/>
    <xf numFmtId="0" fontId="89" fillId="0" borderId="0"/>
    <xf numFmtId="0" fontId="89" fillId="0" borderId="0"/>
    <xf numFmtId="0" fontId="15" fillId="0" borderId="0"/>
    <xf numFmtId="37" fontId="88" fillId="0" borderId="0"/>
    <xf numFmtId="0" fontId="15" fillId="0" borderId="0"/>
    <xf numFmtId="0" fontId="88" fillId="0" borderId="0"/>
    <xf numFmtId="0" fontId="15" fillId="0" borderId="0"/>
    <xf numFmtId="0" fontId="15" fillId="0" borderId="0"/>
    <xf numFmtId="0" fontId="89" fillId="0" borderId="0"/>
    <xf numFmtId="0" fontId="50"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89" fillId="0" borderId="0"/>
    <xf numFmtId="0" fontId="15" fillId="0" borderId="0"/>
    <xf numFmtId="0" fontId="15" fillId="0" borderId="0"/>
    <xf numFmtId="0" fontId="15" fillId="0" borderId="0"/>
    <xf numFmtId="0" fontId="15" fillId="0" borderId="0"/>
    <xf numFmtId="0" fontId="89" fillId="0" borderId="0"/>
    <xf numFmtId="0" fontId="15" fillId="0" borderId="0"/>
    <xf numFmtId="0" fontId="89" fillId="0" borderId="0"/>
    <xf numFmtId="0" fontId="15" fillId="0" borderId="0"/>
    <xf numFmtId="0" fontId="15" fillId="0" borderId="0"/>
    <xf numFmtId="0" fontId="15" fillId="0" borderId="0"/>
    <xf numFmtId="0" fontId="15" fillId="0" borderId="0"/>
    <xf numFmtId="0" fontId="15" fillId="0" borderId="0"/>
    <xf numFmtId="0" fontId="89" fillId="0" borderId="0"/>
    <xf numFmtId="0" fontId="15" fillId="0" borderId="0"/>
    <xf numFmtId="0" fontId="15"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89" fillId="0" borderId="0"/>
    <xf numFmtId="0" fontId="15" fillId="0" borderId="0"/>
    <xf numFmtId="0" fontId="15"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89" fillId="0" borderId="0"/>
    <xf numFmtId="0" fontId="15" fillId="0" borderId="0"/>
    <xf numFmtId="0" fontId="15" fillId="0" borderId="0"/>
    <xf numFmtId="0" fontId="15" fillId="0" borderId="0"/>
    <xf numFmtId="0" fontId="15" fillId="0" borderId="0"/>
    <xf numFmtId="0" fontId="89" fillId="0" borderId="0"/>
    <xf numFmtId="0" fontId="15" fillId="0" borderId="0"/>
    <xf numFmtId="0" fontId="89" fillId="0" borderId="0"/>
    <xf numFmtId="0" fontId="15" fillId="0" borderId="0"/>
    <xf numFmtId="0" fontId="15" fillId="0" borderId="0"/>
    <xf numFmtId="0" fontId="15" fillId="0" borderId="0"/>
    <xf numFmtId="0" fontId="15" fillId="0" borderId="0"/>
    <xf numFmtId="0" fontId="15" fillId="0" borderId="0"/>
    <xf numFmtId="0" fontId="89" fillId="0" borderId="0"/>
    <xf numFmtId="37" fontId="88" fillId="0" borderId="0"/>
    <xf numFmtId="169" fontId="87" fillId="0" borderId="0"/>
    <xf numFmtId="0" fontId="15" fillId="0" borderId="0"/>
    <xf numFmtId="0" fontId="11" fillId="0" borderId="0"/>
    <xf numFmtId="0" fontId="11" fillId="0" borderId="0"/>
    <xf numFmtId="0" fontId="15"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89" fillId="0" borderId="0"/>
    <xf numFmtId="0" fontId="15" fillId="0" borderId="0"/>
    <xf numFmtId="0" fontId="15" fillId="0" borderId="0"/>
    <xf numFmtId="0" fontId="11" fillId="0" borderId="0"/>
    <xf numFmtId="0" fontId="15" fillId="0" borderId="0"/>
    <xf numFmtId="0" fontId="89" fillId="0" borderId="0"/>
    <xf numFmtId="0" fontId="15" fillId="0" borderId="0"/>
    <xf numFmtId="0" fontId="89" fillId="0" borderId="0"/>
    <xf numFmtId="0" fontId="15" fillId="0" borderId="0"/>
    <xf numFmtId="0" fontId="15" fillId="0" borderId="0"/>
    <xf numFmtId="0" fontId="15" fillId="0" borderId="0"/>
    <xf numFmtId="0" fontId="15" fillId="0" borderId="0"/>
    <xf numFmtId="0" fontId="15" fillId="0" borderId="0"/>
    <xf numFmtId="0" fontId="89" fillId="0" borderId="0"/>
    <xf numFmtId="37" fontId="88" fillId="0" borderId="0"/>
    <xf numFmtId="0" fontId="15" fillId="0" borderId="0"/>
    <xf numFmtId="0" fontId="11" fillId="0" borderId="0"/>
    <xf numFmtId="0" fontId="89" fillId="0" borderId="0"/>
    <xf numFmtId="0" fontId="15" fillId="0" borderId="0"/>
    <xf numFmtId="0" fontId="15" fillId="0" borderId="0"/>
    <xf numFmtId="0" fontId="15" fillId="0" borderId="0"/>
    <xf numFmtId="0" fontId="15" fillId="0" borderId="0"/>
    <xf numFmtId="0" fontId="15" fillId="0" borderId="0"/>
    <xf numFmtId="0" fontId="89" fillId="0" borderId="0"/>
    <xf numFmtId="37" fontId="88" fillId="0" borderId="0"/>
    <xf numFmtId="0" fontId="11" fillId="0" borderId="0"/>
    <xf numFmtId="0" fontId="89" fillId="0" borderId="0"/>
    <xf numFmtId="0" fontId="15" fillId="0" borderId="0"/>
    <xf numFmtId="0" fontId="89" fillId="0" borderId="0"/>
    <xf numFmtId="0" fontId="15" fillId="0" borderId="0"/>
    <xf numFmtId="0" fontId="89" fillId="0" borderId="0"/>
    <xf numFmtId="37" fontId="88" fillId="0" borderId="0"/>
    <xf numFmtId="0" fontId="15" fillId="0" borderId="0"/>
    <xf numFmtId="37" fontId="88" fillId="0" borderId="0"/>
    <xf numFmtId="0" fontId="15" fillId="0" borderId="0"/>
    <xf numFmtId="37" fontId="88" fillId="0" borderId="0"/>
    <xf numFmtId="37" fontId="8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0" fillId="0" borderId="0"/>
    <xf numFmtId="0" fontId="54"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89" fillId="0" borderId="0"/>
    <xf numFmtId="0" fontId="15" fillId="0" borderId="0"/>
    <xf numFmtId="0" fontId="89" fillId="0" borderId="0"/>
    <xf numFmtId="0" fontId="15" fillId="0" borderId="0"/>
    <xf numFmtId="0" fontId="15" fillId="0" borderId="0"/>
    <xf numFmtId="0" fontId="89" fillId="0" borderId="0"/>
    <xf numFmtId="0" fontId="15" fillId="0" borderId="0"/>
    <xf numFmtId="0" fontId="15" fillId="0" borderId="0"/>
    <xf numFmtId="0" fontId="15" fillId="0" borderId="0"/>
    <xf numFmtId="0" fontId="15" fillId="0" borderId="0"/>
    <xf numFmtId="0" fontId="89" fillId="0" borderId="0"/>
    <xf numFmtId="0" fontId="15" fillId="0" borderId="0"/>
    <xf numFmtId="0" fontId="15" fillId="0" borderId="0"/>
    <xf numFmtId="0" fontId="89" fillId="0" borderId="0"/>
    <xf numFmtId="0" fontId="89" fillId="0" borderId="0"/>
    <xf numFmtId="0" fontId="15" fillId="0" borderId="0"/>
    <xf numFmtId="0" fontId="15" fillId="0" borderId="0"/>
    <xf numFmtId="0" fontId="15" fillId="0" borderId="0"/>
    <xf numFmtId="0" fontId="89" fillId="0" borderId="0"/>
    <xf numFmtId="0" fontId="89" fillId="0" borderId="0"/>
    <xf numFmtId="0" fontId="15" fillId="0" borderId="0"/>
    <xf numFmtId="0" fontId="15" fillId="0" borderId="0"/>
    <xf numFmtId="0" fontId="15" fillId="0" borderId="0"/>
    <xf numFmtId="0" fontId="15" fillId="0" borderId="0"/>
    <xf numFmtId="0" fontId="89" fillId="0" borderId="0"/>
    <xf numFmtId="0" fontId="15" fillId="0" borderId="0"/>
    <xf numFmtId="0" fontId="89" fillId="0" borderId="0"/>
    <xf numFmtId="0" fontId="89" fillId="0" borderId="0"/>
    <xf numFmtId="0" fontId="15" fillId="0" borderId="0"/>
    <xf numFmtId="0" fontId="15" fillId="0" borderId="0"/>
    <xf numFmtId="0" fontId="15" fillId="0" borderId="0"/>
    <xf numFmtId="0" fontId="89" fillId="0" borderId="0"/>
    <xf numFmtId="0" fontId="89" fillId="0" borderId="0"/>
    <xf numFmtId="0" fontId="15" fillId="0" borderId="0"/>
    <xf numFmtId="0" fontId="15" fillId="0" borderId="0"/>
    <xf numFmtId="0" fontId="15" fillId="0" borderId="0"/>
    <xf numFmtId="0" fontId="15" fillId="0" borderId="0"/>
    <xf numFmtId="0" fontId="15" fillId="0" borderId="0"/>
    <xf numFmtId="0" fontId="89" fillId="0" borderId="0"/>
    <xf numFmtId="0" fontId="15" fillId="0" borderId="0"/>
    <xf numFmtId="0" fontId="89" fillId="0" borderId="0"/>
    <xf numFmtId="0" fontId="15" fillId="0" borderId="0"/>
    <xf numFmtId="0" fontId="15" fillId="0" borderId="0"/>
    <xf numFmtId="0" fontId="15" fillId="0" borderId="0"/>
    <xf numFmtId="0" fontId="15" fillId="0" borderId="0"/>
    <xf numFmtId="0" fontId="15" fillId="0" borderId="0"/>
    <xf numFmtId="0" fontId="89" fillId="0" borderId="0"/>
    <xf numFmtId="0" fontId="89" fillId="0" borderId="0"/>
    <xf numFmtId="0" fontId="15" fillId="0" borderId="0"/>
    <xf numFmtId="0" fontId="15" fillId="0" borderId="0"/>
    <xf numFmtId="0" fontId="15" fillId="0" borderId="0"/>
    <xf numFmtId="0" fontId="15" fillId="0" borderId="0"/>
    <xf numFmtId="0" fontId="89" fillId="0" borderId="0"/>
    <xf numFmtId="0" fontId="15" fillId="0" borderId="0"/>
    <xf numFmtId="0" fontId="15"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89" fillId="0" borderId="0"/>
    <xf numFmtId="0" fontId="15" fillId="0" borderId="0"/>
    <xf numFmtId="0" fontId="15" fillId="0" borderId="0"/>
    <xf numFmtId="0" fontId="15" fillId="0" borderId="0"/>
    <xf numFmtId="0" fontId="89" fillId="0" borderId="0"/>
    <xf numFmtId="0" fontId="89" fillId="0" borderId="0"/>
    <xf numFmtId="0" fontId="15" fillId="0" borderId="0"/>
    <xf numFmtId="0" fontId="15" fillId="0" borderId="0"/>
    <xf numFmtId="0" fontId="15"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89" fillId="0" borderId="0"/>
    <xf numFmtId="0" fontId="15" fillId="0" borderId="0"/>
    <xf numFmtId="0" fontId="15" fillId="0" borderId="0"/>
    <xf numFmtId="0" fontId="15" fillId="0" borderId="0"/>
    <xf numFmtId="0" fontId="15" fillId="0" borderId="0"/>
    <xf numFmtId="0" fontId="89" fillId="0" borderId="0"/>
    <xf numFmtId="0" fontId="15" fillId="0" borderId="0"/>
    <xf numFmtId="0" fontId="89" fillId="0" borderId="0"/>
    <xf numFmtId="0" fontId="15" fillId="0" borderId="0"/>
    <xf numFmtId="0" fontId="15" fillId="0" borderId="0"/>
    <xf numFmtId="0" fontId="15" fillId="0" borderId="0"/>
    <xf numFmtId="0" fontId="15" fillId="0" borderId="0"/>
    <xf numFmtId="0" fontId="15" fillId="0" borderId="0"/>
    <xf numFmtId="0" fontId="89" fillId="0" borderId="0"/>
    <xf numFmtId="0" fontId="89" fillId="0" borderId="0"/>
    <xf numFmtId="0" fontId="15" fillId="0" borderId="0"/>
    <xf numFmtId="0" fontId="15" fillId="0" borderId="0"/>
    <xf numFmtId="0" fontId="15" fillId="0" borderId="0"/>
    <xf numFmtId="0" fontId="15" fillId="0" borderId="0"/>
    <xf numFmtId="0" fontId="89" fillId="0" borderId="0"/>
    <xf numFmtId="0" fontId="15" fillId="0" borderId="0"/>
    <xf numFmtId="0" fontId="50"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89" fillId="0" borderId="0"/>
    <xf numFmtId="0" fontId="15" fillId="0" borderId="0"/>
    <xf numFmtId="0" fontId="15" fillId="0" borderId="0"/>
    <xf numFmtId="0" fontId="15" fillId="0" borderId="0"/>
    <xf numFmtId="0" fontId="15" fillId="0" borderId="0"/>
    <xf numFmtId="0" fontId="89" fillId="0" borderId="0"/>
    <xf numFmtId="0" fontId="15" fillId="0" borderId="0"/>
    <xf numFmtId="0" fontId="89" fillId="0" borderId="0"/>
    <xf numFmtId="0" fontId="15" fillId="0" borderId="0"/>
    <xf numFmtId="0" fontId="15" fillId="0" borderId="0"/>
    <xf numFmtId="0" fontId="15" fillId="0" borderId="0"/>
    <xf numFmtId="0" fontId="15" fillId="0" borderId="0"/>
    <xf numFmtId="0" fontId="15" fillId="0" borderId="0"/>
    <xf numFmtId="0" fontId="89" fillId="0" borderId="0"/>
    <xf numFmtId="0" fontId="15" fillId="0" borderId="0"/>
    <xf numFmtId="0" fontId="15"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89" fillId="0" borderId="0"/>
    <xf numFmtId="0" fontId="15" fillId="0" borderId="0"/>
    <xf numFmtId="0" fontId="15" fillId="0" borderId="0"/>
    <xf numFmtId="0" fontId="89" fillId="0" borderId="0"/>
    <xf numFmtId="0" fontId="88" fillId="0" borderId="0"/>
    <xf numFmtId="0" fontId="15" fillId="0" borderId="0"/>
    <xf numFmtId="0" fontId="33" fillId="0" borderId="0"/>
    <xf numFmtId="0" fontId="3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0" fillId="0" borderId="0"/>
    <xf numFmtId="0" fontId="15" fillId="0" borderId="0"/>
    <xf numFmtId="0" fontId="15" fillId="0" borderId="0"/>
    <xf numFmtId="0" fontId="89" fillId="0" borderId="0"/>
    <xf numFmtId="0" fontId="15" fillId="0" borderId="0"/>
    <xf numFmtId="0" fontId="89" fillId="0" borderId="0"/>
    <xf numFmtId="0" fontId="15" fillId="0" borderId="0"/>
    <xf numFmtId="0" fontId="89" fillId="0" borderId="0"/>
    <xf numFmtId="0" fontId="89" fillId="0" borderId="0"/>
    <xf numFmtId="0" fontId="15" fillId="0" borderId="0"/>
    <xf numFmtId="0" fontId="15" fillId="0" borderId="0"/>
    <xf numFmtId="0" fontId="15" fillId="0" borderId="0"/>
    <xf numFmtId="0" fontId="89" fillId="0" borderId="0"/>
    <xf numFmtId="0" fontId="89" fillId="0" borderId="0"/>
    <xf numFmtId="0" fontId="15" fillId="0" borderId="0"/>
    <xf numFmtId="0" fontId="15" fillId="0" borderId="0"/>
    <xf numFmtId="0" fontId="15" fillId="0" borderId="0"/>
    <xf numFmtId="0" fontId="89" fillId="0" borderId="0"/>
    <xf numFmtId="0" fontId="89" fillId="0" borderId="0"/>
    <xf numFmtId="0" fontId="15" fillId="0" borderId="0"/>
    <xf numFmtId="0" fontId="15" fillId="0" borderId="0"/>
    <xf numFmtId="0" fontId="89" fillId="0" borderId="0"/>
    <xf numFmtId="0" fontId="15" fillId="0" borderId="0"/>
    <xf numFmtId="0" fontId="15" fillId="0" borderId="0"/>
    <xf numFmtId="0" fontId="89" fillId="0" borderId="0"/>
    <xf numFmtId="0" fontId="15" fillId="0" borderId="0"/>
    <xf numFmtId="0" fontId="89" fillId="0" borderId="0"/>
    <xf numFmtId="0" fontId="15" fillId="0" borderId="0"/>
    <xf numFmtId="0" fontId="15" fillId="0" borderId="0"/>
    <xf numFmtId="0" fontId="15" fillId="0" borderId="0"/>
    <xf numFmtId="0" fontId="15" fillId="0" borderId="0"/>
    <xf numFmtId="0" fontId="15" fillId="0" borderId="0"/>
    <xf numFmtId="0" fontId="89" fillId="0" borderId="0"/>
    <xf numFmtId="0" fontId="15" fillId="0" borderId="0"/>
    <xf numFmtId="0" fontId="15"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15" fillId="0" borderId="0"/>
    <xf numFmtId="0" fontId="89" fillId="0" borderId="0"/>
    <xf numFmtId="0" fontId="89" fillId="0" borderId="0"/>
    <xf numFmtId="0" fontId="15" fillId="0" borderId="0"/>
    <xf numFmtId="0" fontId="15" fillId="0" borderId="0"/>
    <xf numFmtId="0" fontId="89" fillId="0" borderId="0"/>
    <xf numFmtId="169" fontId="8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11" fillId="0" borderId="0"/>
    <xf numFmtId="0" fontId="11" fillId="0" borderId="0"/>
    <xf numFmtId="0" fontId="11" fillId="0" borderId="0"/>
    <xf numFmtId="0" fontId="51" fillId="0" borderId="0"/>
    <xf numFmtId="0" fontId="15" fillId="0" borderId="0"/>
    <xf numFmtId="0" fontId="15" fillId="0" borderId="0"/>
    <xf numFmtId="0" fontId="89" fillId="0" borderId="0"/>
    <xf numFmtId="0" fontId="15" fillId="0" borderId="0"/>
    <xf numFmtId="0" fontId="89" fillId="0" borderId="0"/>
    <xf numFmtId="0" fontId="89" fillId="0" borderId="0"/>
    <xf numFmtId="0" fontId="15" fillId="0" borderId="0"/>
    <xf numFmtId="0" fontId="15" fillId="0" borderId="0"/>
    <xf numFmtId="0" fontId="15" fillId="0" borderId="0"/>
    <xf numFmtId="0" fontId="89" fillId="0" borderId="0"/>
    <xf numFmtId="0" fontId="89" fillId="0" borderId="0"/>
    <xf numFmtId="0" fontId="15" fillId="0" borderId="0"/>
    <xf numFmtId="0" fontId="15" fillId="0" borderId="0"/>
    <xf numFmtId="0" fontId="89" fillId="0" borderId="0"/>
    <xf numFmtId="0" fontId="89" fillId="0" borderId="0"/>
    <xf numFmtId="0" fontId="89" fillId="0" borderId="0"/>
    <xf numFmtId="0" fontId="15" fillId="0" borderId="0"/>
    <xf numFmtId="0" fontId="15" fillId="0" borderId="0"/>
    <xf numFmtId="0" fontId="89" fillId="0" borderId="0"/>
    <xf numFmtId="0" fontId="11" fillId="0" borderId="0"/>
    <xf numFmtId="0" fontId="15" fillId="0" borderId="0"/>
    <xf numFmtId="0" fontId="15" fillId="0" borderId="0"/>
    <xf numFmtId="0" fontId="15" fillId="0" borderId="0"/>
    <xf numFmtId="0" fontId="15" fillId="0" borderId="0"/>
    <xf numFmtId="0" fontId="91" fillId="0" borderId="0"/>
    <xf numFmtId="0" fontId="49" fillId="0" borderId="0"/>
    <xf numFmtId="0" fontId="15" fillId="0" borderId="0"/>
    <xf numFmtId="0" fontId="15" fillId="0" borderId="0"/>
    <xf numFmtId="0" fontId="15" fillId="0" borderId="0"/>
    <xf numFmtId="0" fontId="11" fillId="0" borderId="0"/>
    <xf numFmtId="0" fontId="11" fillId="0" borderId="0"/>
    <xf numFmtId="0" fontId="11" fillId="0" borderId="0"/>
    <xf numFmtId="0" fontId="15" fillId="0" borderId="0"/>
    <xf numFmtId="0" fontId="15" fillId="0" borderId="0"/>
    <xf numFmtId="0" fontId="15" fillId="0" borderId="0"/>
    <xf numFmtId="0" fontId="89" fillId="0" borderId="0"/>
    <xf numFmtId="0" fontId="54" fillId="0" borderId="0"/>
    <xf numFmtId="0" fontId="54" fillId="0" borderId="0"/>
    <xf numFmtId="0" fontId="89" fillId="0" borderId="0"/>
    <xf numFmtId="0" fontId="89" fillId="0" borderId="0"/>
    <xf numFmtId="0" fontId="15" fillId="0" borderId="0"/>
    <xf numFmtId="0" fontId="33" fillId="0" borderId="0"/>
    <xf numFmtId="0" fontId="11" fillId="0" borderId="0"/>
    <xf numFmtId="0" fontId="11" fillId="0" borderId="0"/>
    <xf numFmtId="0" fontId="15" fillId="0" borderId="0"/>
    <xf numFmtId="0" fontId="33" fillId="0" borderId="0"/>
    <xf numFmtId="0" fontId="11" fillId="0" borderId="0"/>
    <xf numFmtId="0" fontId="89" fillId="0" borderId="0"/>
    <xf numFmtId="0" fontId="15" fillId="0" borderId="0"/>
    <xf numFmtId="0" fontId="88" fillId="0" borderId="0"/>
    <xf numFmtId="0" fontId="15" fillId="0" borderId="0"/>
    <xf numFmtId="0" fontId="88" fillId="0" borderId="0"/>
    <xf numFmtId="0" fontId="15" fillId="0" borderId="0"/>
    <xf numFmtId="0" fontId="88" fillId="0" borderId="0"/>
    <xf numFmtId="0" fontId="88" fillId="0" borderId="0"/>
    <xf numFmtId="0" fontId="15" fillId="0" borderId="0"/>
    <xf numFmtId="0" fontId="88" fillId="0" borderId="0"/>
    <xf numFmtId="0" fontId="15" fillId="0" borderId="0"/>
    <xf numFmtId="0" fontId="88" fillId="0" borderId="0"/>
    <xf numFmtId="0" fontId="88" fillId="0" borderId="0"/>
    <xf numFmtId="0" fontId="88" fillId="0" borderId="0"/>
    <xf numFmtId="0" fontId="32" fillId="40" borderId="27" applyNumberFormat="0" applyFont="0" applyAlignment="0" applyProtection="0"/>
    <xf numFmtId="0" fontId="11" fillId="10" borderId="15"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10" borderId="15" applyNumberFormat="0" applyFont="0" applyAlignment="0" applyProtection="0"/>
    <xf numFmtId="0" fontId="34" fillId="10" borderId="15" applyNumberFormat="0" applyFont="0" applyAlignment="0" applyProtection="0"/>
    <xf numFmtId="0" fontId="34" fillId="10" borderId="15" applyNumberFormat="0" applyFont="0" applyAlignment="0" applyProtection="0"/>
    <xf numFmtId="0" fontId="34" fillId="10" borderId="15"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10" borderId="15" applyNumberFormat="0" applyFont="0" applyAlignment="0" applyProtection="0"/>
    <xf numFmtId="0" fontId="34" fillId="10" borderId="15"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22" fillId="8" borderId="12" applyNumberFormat="0" applyAlignment="0" applyProtection="0"/>
    <xf numFmtId="0" fontId="92" fillId="58" borderId="28" applyNumberFormat="0" applyAlignment="0" applyProtection="0"/>
    <xf numFmtId="0" fontId="93" fillId="8" borderId="12" applyNumberFormat="0" applyAlignment="0" applyProtection="0"/>
    <xf numFmtId="0" fontId="93" fillId="59" borderId="12" applyNumberFormat="0" applyAlignment="0" applyProtection="0"/>
    <xf numFmtId="0" fontId="92" fillId="58" borderId="28" applyNumberFormat="0" applyAlignment="0" applyProtection="0"/>
    <xf numFmtId="0" fontId="93" fillId="8" borderId="12" applyNumberFormat="0" applyAlignment="0" applyProtection="0"/>
    <xf numFmtId="0" fontId="93" fillId="59" borderId="12" applyNumberFormat="0" applyAlignment="0" applyProtection="0"/>
    <xf numFmtId="0" fontId="92" fillId="58" borderId="28" applyNumberFormat="0" applyAlignment="0" applyProtection="0"/>
    <xf numFmtId="0" fontId="93" fillId="8" borderId="12" applyNumberFormat="0" applyAlignment="0" applyProtection="0"/>
    <xf numFmtId="0" fontId="93" fillId="59" borderId="12" applyNumberFormat="0" applyAlignment="0" applyProtection="0"/>
    <xf numFmtId="0" fontId="92" fillId="58" borderId="28" applyNumberFormat="0" applyAlignment="0" applyProtection="0"/>
    <xf numFmtId="0" fontId="93" fillId="8" borderId="12" applyNumberFormat="0" applyAlignment="0" applyProtection="0"/>
    <xf numFmtId="0" fontId="93" fillId="59" borderId="12"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5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1" fillId="0" borderId="0" applyFont="0" applyFill="0" applyBorder="0" applyAlignment="0" applyProtection="0"/>
    <xf numFmtId="9" fontId="3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49" fillId="0" borderId="0" applyFont="0" applyFill="0" applyBorder="0" applyAlignment="0" applyProtection="0"/>
    <xf numFmtId="41" fontId="89" fillId="63" borderId="0" applyNumberFormat="0" applyBorder="0">
      <alignment horizontal="center" vertical="top"/>
    </xf>
    <xf numFmtId="0" fontId="15" fillId="0" borderId="0"/>
    <xf numFmtId="0" fontId="94" fillId="0" borderId="0" applyNumberFormat="0" applyFont="0" applyFill="0" applyBorder="0" applyAlignment="0" applyProtection="0">
      <alignment horizontal="left"/>
    </xf>
    <xf numFmtId="0" fontId="94" fillId="0" borderId="0" applyNumberFormat="0" applyFont="0" applyFill="0" applyBorder="0" applyAlignment="0" applyProtection="0">
      <alignment horizontal="left"/>
    </xf>
    <xf numFmtId="0" fontId="94" fillId="0" borderId="0" applyNumberFormat="0" applyFont="0" applyFill="0" applyBorder="0" applyAlignment="0" applyProtection="0">
      <alignment horizontal="left"/>
    </xf>
    <xf numFmtId="0" fontId="94" fillId="0" borderId="0" applyNumberFormat="0" applyFont="0" applyFill="0" applyBorder="0" applyAlignment="0" applyProtection="0">
      <alignment horizontal="left"/>
    </xf>
    <xf numFmtId="0" fontId="94" fillId="0" borderId="0" applyNumberFormat="0" applyFont="0" applyFill="0" applyBorder="0" applyAlignment="0" applyProtection="0">
      <alignment horizontal="left"/>
    </xf>
    <xf numFmtId="0" fontId="94" fillId="0" borderId="0" applyNumberFormat="0" applyFont="0" applyFill="0" applyBorder="0" applyAlignment="0" applyProtection="0">
      <alignment horizontal="left"/>
    </xf>
    <xf numFmtId="0" fontId="94" fillId="0" borderId="0" applyNumberFormat="0" applyFont="0" applyFill="0" applyBorder="0" applyAlignment="0" applyProtection="0">
      <alignment horizontal="left"/>
    </xf>
    <xf numFmtId="0" fontId="94" fillId="0" borderId="0" applyNumberFormat="0" applyFont="0" applyFill="0" applyBorder="0" applyAlignment="0" applyProtection="0">
      <alignment horizontal="left"/>
    </xf>
    <xf numFmtId="0" fontId="94" fillId="0" borderId="0" applyNumberFormat="0" applyFont="0" applyFill="0" applyBorder="0" applyAlignment="0" applyProtection="0">
      <alignment horizontal="left"/>
    </xf>
    <xf numFmtId="0" fontId="94" fillId="0" borderId="0" applyNumberFormat="0" applyFont="0" applyFill="0" applyBorder="0" applyAlignment="0" applyProtection="0">
      <alignment horizontal="left"/>
    </xf>
    <xf numFmtId="0" fontId="94" fillId="0" borderId="0" applyNumberFormat="0" applyFont="0" applyFill="0" applyBorder="0" applyAlignment="0" applyProtection="0">
      <alignment horizontal="left"/>
    </xf>
    <xf numFmtId="0" fontId="94" fillId="0" borderId="0" applyNumberFormat="0" applyFont="0" applyFill="0" applyBorder="0" applyAlignment="0" applyProtection="0">
      <alignment horizontal="left"/>
    </xf>
    <xf numFmtId="0" fontId="94" fillId="0" borderId="0" applyNumberFormat="0" applyFont="0" applyFill="0" applyBorder="0" applyAlignment="0" applyProtection="0">
      <alignment horizontal="left"/>
    </xf>
    <xf numFmtId="0" fontId="94" fillId="0" borderId="0" applyNumberFormat="0" applyFont="0" applyFill="0" applyBorder="0" applyAlignment="0" applyProtection="0">
      <alignment horizontal="left"/>
    </xf>
    <xf numFmtId="0" fontId="94" fillId="0" borderId="0" applyNumberFormat="0" applyFont="0" applyFill="0" applyBorder="0" applyAlignment="0" applyProtection="0">
      <alignment horizontal="left"/>
    </xf>
    <xf numFmtId="0" fontId="94" fillId="0" borderId="0" applyNumberFormat="0" applyFont="0" applyFill="0" applyBorder="0" applyAlignment="0" applyProtection="0">
      <alignment horizontal="left"/>
    </xf>
    <xf numFmtId="0" fontId="94" fillId="0" borderId="0" applyNumberFormat="0" applyFont="0" applyFill="0" applyBorder="0" applyAlignment="0" applyProtection="0">
      <alignment horizontal="left"/>
    </xf>
    <xf numFmtId="0" fontId="94" fillId="0" borderId="0" applyNumberFormat="0" applyFont="0" applyFill="0" applyBorder="0" applyAlignment="0" applyProtection="0">
      <alignment horizontal="left"/>
    </xf>
    <xf numFmtId="0" fontId="94" fillId="0" borderId="0" applyNumberFormat="0" applyFont="0" applyFill="0" applyBorder="0" applyAlignment="0" applyProtection="0">
      <alignment horizontal="left"/>
    </xf>
    <xf numFmtId="0" fontId="94" fillId="0" borderId="0" applyNumberFormat="0" applyFont="0" applyFill="0" applyBorder="0" applyAlignment="0" applyProtection="0">
      <alignment horizontal="left"/>
    </xf>
    <xf numFmtId="0" fontId="94" fillId="0" borderId="0" applyNumberFormat="0" applyFont="0" applyFill="0" applyBorder="0" applyAlignment="0" applyProtection="0">
      <alignment horizontal="left"/>
    </xf>
    <xf numFmtId="0" fontId="94" fillId="0" borderId="0" applyNumberFormat="0" applyFont="0" applyFill="0" applyBorder="0" applyAlignment="0" applyProtection="0">
      <alignment horizontal="left"/>
    </xf>
    <xf numFmtId="0" fontId="94" fillId="0" borderId="0" applyNumberFormat="0" applyFont="0" applyFill="0" applyBorder="0" applyAlignment="0" applyProtection="0">
      <alignment horizontal="left"/>
    </xf>
    <xf numFmtId="0" fontId="94" fillId="0" borderId="0" applyNumberFormat="0" applyFont="0" applyFill="0" applyBorder="0" applyAlignment="0" applyProtection="0">
      <alignment horizontal="left"/>
    </xf>
    <xf numFmtId="0" fontId="94" fillId="0" borderId="0" applyNumberFormat="0" applyFont="0" applyFill="0" applyBorder="0" applyAlignment="0" applyProtection="0">
      <alignment horizontal="left"/>
    </xf>
    <xf numFmtId="15" fontId="94" fillId="0" borderId="0" applyFont="0" applyFill="0" applyBorder="0" applyAlignment="0" applyProtection="0"/>
    <xf numFmtId="15" fontId="94" fillId="0" borderId="0" applyFont="0" applyFill="0" applyBorder="0" applyAlignment="0" applyProtection="0"/>
    <xf numFmtId="15" fontId="94" fillId="0" borderId="0" applyFont="0" applyFill="0" applyBorder="0" applyAlignment="0" applyProtection="0"/>
    <xf numFmtId="15" fontId="94" fillId="0" borderId="0" applyFont="0" applyFill="0" applyBorder="0" applyAlignment="0" applyProtection="0"/>
    <xf numFmtId="15" fontId="94" fillId="0" borderId="0" applyFont="0" applyFill="0" applyBorder="0" applyAlignment="0" applyProtection="0"/>
    <xf numFmtId="15" fontId="94" fillId="0" borderId="0" applyFont="0" applyFill="0" applyBorder="0" applyAlignment="0" applyProtection="0"/>
    <xf numFmtId="15" fontId="94" fillId="0" borderId="0" applyFont="0" applyFill="0" applyBorder="0" applyAlignment="0" applyProtection="0"/>
    <xf numFmtId="15" fontId="94" fillId="0" borderId="0" applyFont="0" applyFill="0" applyBorder="0" applyAlignment="0" applyProtection="0"/>
    <xf numFmtId="15" fontId="94" fillId="0" borderId="0" applyFont="0" applyFill="0" applyBorder="0" applyAlignment="0" applyProtection="0"/>
    <xf numFmtId="15" fontId="94" fillId="0" borderId="0" applyFont="0" applyFill="0" applyBorder="0" applyAlignment="0" applyProtection="0"/>
    <xf numFmtId="15" fontId="94" fillId="0" borderId="0" applyFont="0" applyFill="0" applyBorder="0" applyAlignment="0" applyProtection="0"/>
    <xf numFmtId="15" fontId="94" fillId="0" borderId="0" applyFont="0" applyFill="0" applyBorder="0" applyAlignment="0" applyProtection="0"/>
    <xf numFmtId="15" fontId="94" fillId="0" borderId="0" applyFont="0" applyFill="0" applyBorder="0" applyAlignment="0" applyProtection="0"/>
    <xf numFmtId="15" fontId="94" fillId="0" borderId="0" applyFont="0" applyFill="0" applyBorder="0" applyAlignment="0" applyProtection="0"/>
    <xf numFmtId="15" fontId="94" fillId="0" borderId="0" applyFont="0" applyFill="0" applyBorder="0" applyAlignment="0" applyProtection="0"/>
    <xf numFmtId="15" fontId="94" fillId="0" borderId="0" applyFont="0" applyFill="0" applyBorder="0" applyAlignment="0" applyProtection="0"/>
    <xf numFmtId="15" fontId="94" fillId="0" borderId="0" applyFont="0" applyFill="0" applyBorder="0" applyAlignment="0" applyProtection="0"/>
    <xf numFmtId="15" fontId="94" fillId="0" borderId="0" applyFont="0" applyFill="0" applyBorder="0" applyAlignment="0" applyProtection="0"/>
    <xf numFmtId="15" fontId="94" fillId="0" borderId="0" applyFont="0" applyFill="0" applyBorder="0" applyAlignment="0" applyProtection="0"/>
    <xf numFmtId="15" fontId="94" fillId="0" borderId="0" applyFont="0" applyFill="0" applyBorder="0" applyAlignment="0" applyProtection="0"/>
    <xf numFmtId="15" fontId="94" fillId="0" borderId="0" applyFont="0" applyFill="0" applyBorder="0" applyAlignment="0" applyProtection="0"/>
    <xf numFmtId="15" fontId="94" fillId="0" borderId="0" applyFont="0" applyFill="0" applyBorder="0" applyAlignment="0" applyProtection="0"/>
    <xf numFmtId="15" fontId="94" fillId="0" borderId="0" applyFont="0" applyFill="0" applyBorder="0" applyAlignment="0" applyProtection="0"/>
    <xf numFmtId="15" fontId="94" fillId="0" borderId="0" applyFont="0" applyFill="0" applyBorder="0" applyAlignment="0" applyProtection="0"/>
    <xf numFmtId="15"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4" fontId="94" fillId="0" borderId="0" applyFont="0" applyFill="0" applyBorder="0" applyAlignment="0" applyProtection="0"/>
    <xf numFmtId="0" fontId="95" fillId="0" borderId="6">
      <alignment horizontal="center"/>
    </xf>
    <xf numFmtId="0" fontId="95" fillId="0" borderId="6">
      <alignment horizontal="center"/>
    </xf>
    <xf numFmtId="0" fontId="95" fillId="0" borderId="6">
      <alignment horizontal="center"/>
    </xf>
    <xf numFmtId="0" fontId="95" fillId="0" borderId="6">
      <alignment horizontal="center"/>
    </xf>
    <xf numFmtId="0" fontId="95" fillId="0" borderId="6">
      <alignment horizontal="center"/>
    </xf>
    <xf numFmtId="0" fontId="95" fillId="0" borderId="6">
      <alignment horizontal="center"/>
    </xf>
    <xf numFmtId="0" fontId="95" fillId="0" borderId="6">
      <alignment horizontal="center"/>
    </xf>
    <xf numFmtId="0" fontId="95" fillId="0" borderId="6">
      <alignment horizontal="center"/>
    </xf>
    <xf numFmtId="0" fontId="95" fillId="0" borderId="6">
      <alignment horizontal="center"/>
    </xf>
    <xf numFmtId="0" fontId="95" fillId="0" borderId="6">
      <alignment horizontal="center"/>
    </xf>
    <xf numFmtId="0" fontId="95" fillId="0" borderId="6">
      <alignment horizontal="center"/>
    </xf>
    <xf numFmtId="0" fontId="95" fillId="0" borderId="6">
      <alignment horizontal="center"/>
    </xf>
    <xf numFmtId="0" fontId="95" fillId="0" borderId="6">
      <alignment horizontal="center"/>
    </xf>
    <xf numFmtId="0" fontId="95" fillId="0" borderId="6">
      <alignment horizontal="center"/>
    </xf>
    <xf numFmtId="0" fontId="95" fillId="0" borderId="6">
      <alignment horizontal="center"/>
    </xf>
    <xf numFmtId="0" fontId="95" fillId="0" borderId="6">
      <alignment horizontal="center"/>
    </xf>
    <xf numFmtId="0" fontId="95" fillId="0" borderId="6">
      <alignment horizontal="center"/>
    </xf>
    <xf numFmtId="0" fontId="95" fillId="0" borderId="6">
      <alignment horizontal="center"/>
    </xf>
    <xf numFmtId="0" fontId="95" fillId="0" borderId="6">
      <alignment horizontal="center"/>
    </xf>
    <xf numFmtId="0" fontId="95" fillId="0" borderId="6">
      <alignment horizontal="center"/>
    </xf>
    <xf numFmtId="0" fontId="95" fillId="0" borderId="6">
      <alignment horizontal="center"/>
    </xf>
    <xf numFmtId="0" fontId="95" fillId="0" borderId="6">
      <alignment horizontal="center"/>
    </xf>
    <xf numFmtId="0" fontId="95" fillId="0" borderId="6">
      <alignment horizontal="center"/>
    </xf>
    <xf numFmtId="0" fontId="95" fillId="0" borderId="6">
      <alignment horizontal="center"/>
    </xf>
    <xf numFmtId="0" fontId="95" fillId="0" borderId="6">
      <alignment horizontal="center"/>
    </xf>
    <xf numFmtId="0" fontId="95" fillId="0" borderId="6">
      <alignment horizontal="center"/>
    </xf>
    <xf numFmtId="0" fontId="95" fillId="0" borderId="6">
      <alignment horizontal="center"/>
    </xf>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3" fontId="94" fillId="0" borderId="0" applyFont="0" applyFill="0" applyBorder="0" applyAlignment="0" applyProtection="0"/>
    <xf numFmtId="0" fontId="94" fillId="64" borderId="0" applyNumberFormat="0" applyFont="0" applyBorder="0" applyAlignment="0" applyProtection="0"/>
    <xf numFmtId="0" fontId="94" fillId="64" borderId="0" applyNumberFormat="0" applyFont="0" applyBorder="0" applyAlignment="0" applyProtection="0"/>
    <xf numFmtId="0" fontId="94" fillId="64" borderId="0" applyNumberFormat="0" applyFont="0" applyBorder="0" applyAlignment="0" applyProtection="0"/>
    <xf numFmtId="0" fontId="94" fillId="64" borderId="0" applyNumberFormat="0" applyFont="0" applyBorder="0" applyAlignment="0" applyProtection="0"/>
    <xf numFmtId="0" fontId="94" fillId="64" borderId="0" applyNumberFormat="0" applyFont="0" applyBorder="0" applyAlignment="0" applyProtection="0"/>
    <xf numFmtId="0" fontId="94" fillId="64" borderId="0" applyNumberFormat="0" applyFont="0" applyBorder="0" applyAlignment="0" applyProtection="0"/>
    <xf numFmtId="0" fontId="94" fillId="64" borderId="0" applyNumberFormat="0" applyFont="0" applyBorder="0" applyAlignment="0" applyProtection="0"/>
    <xf numFmtId="0" fontId="94" fillId="64" borderId="0" applyNumberFormat="0" applyFont="0" applyBorder="0" applyAlignment="0" applyProtection="0"/>
    <xf numFmtId="0" fontId="94" fillId="64" borderId="0" applyNumberFormat="0" applyFont="0" applyBorder="0" applyAlignment="0" applyProtection="0"/>
    <xf numFmtId="0" fontId="94" fillId="64" borderId="0" applyNumberFormat="0" applyFont="0" applyBorder="0" applyAlignment="0" applyProtection="0"/>
    <xf numFmtId="0" fontId="94" fillId="64" borderId="0" applyNumberFormat="0" applyFont="0" applyBorder="0" applyAlignment="0" applyProtection="0"/>
    <xf numFmtId="0" fontId="94" fillId="64" borderId="0" applyNumberFormat="0" applyFont="0" applyBorder="0" applyAlignment="0" applyProtection="0"/>
    <xf numFmtId="0" fontId="94" fillId="64" borderId="0" applyNumberFormat="0" applyFont="0" applyBorder="0" applyAlignment="0" applyProtection="0"/>
    <xf numFmtId="0" fontId="94" fillId="64" borderId="0" applyNumberFormat="0" applyFont="0" applyBorder="0" applyAlignment="0" applyProtection="0"/>
    <xf numFmtId="0" fontId="94" fillId="64" borderId="0" applyNumberFormat="0" applyFont="0" applyBorder="0" applyAlignment="0" applyProtection="0"/>
    <xf numFmtId="0" fontId="94" fillId="64" borderId="0" applyNumberFormat="0" applyFont="0" applyBorder="0" applyAlignment="0" applyProtection="0"/>
    <xf numFmtId="0" fontId="94" fillId="64" borderId="0" applyNumberFormat="0" applyFont="0" applyBorder="0" applyAlignment="0" applyProtection="0"/>
    <xf numFmtId="0" fontId="94" fillId="64" borderId="0" applyNumberFormat="0" applyFont="0" applyBorder="0" applyAlignment="0" applyProtection="0"/>
    <xf numFmtId="0" fontId="94" fillId="64" borderId="0" applyNumberFormat="0" applyFont="0" applyBorder="0" applyAlignment="0" applyProtection="0"/>
    <xf numFmtId="0" fontId="94" fillId="64" borderId="0" applyNumberFormat="0" applyFont="0" applyBorder="0" applyAlignment="0" applyProtection="0"/>
    <xf numFmtId="0" fontId="94" fillId="64" borderId="0" applyNumberFormat="0" applyFont="0" applyBorder="0" applyAlignment="0" applyProtection="0"/>
    <xf numFmtId="0" fontId="94" fillId="64" borderId="0" applyNumberFormat="0" applyFont="0" applyBorder="0" applyAlignment="0" applyProtection="0"/>
    <xf numFmtId="0" fontId="94" fillId="64" borderId="0" applyNumberFormat="0" applyFont="0" applyBorder="0" applyAlignment="0" applyProtection="0"/>
    <xf numFmtId="0" fontId="94" fillId="64" borderId="0" applyNumberFormat="0" applyFont="0" applyBorder="0" applyAlignment="0" applyProtection="0"/>
    <xf numFmtId="0" fontId="94" fillId="64" borderId="0" applyNumberFormat="0" applyFont="0" applyBorder="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96" fillId="0" borderId="0" applyNumberFormat="0" applyFill="0" applyBorder="0" applyProtection="0">
      <alignment horizontal="left"/>
    </xf>
    <xf numFmtId="41" fontId="80" fillId="65" borderId="0" applyNumberFormat="0" applyBorder="0">
      <alignment horizontal="center" vertical="top"/>
    </xf>
    <xf numFmtId="170" fontId="97" fillId="0" borderId="0" applyFill="0" applyBorder="0" applyAlignment="0" applyProtection="0"/>
    <xf numFmtId="49" fontId="98" fillId="0" borderId="0">
      <alignment vertical="top"/>
    </xf>
    <xf numFmtId="0" fontId="30" fillId="0" borderId="0" applyNumberFormat="0" applyFill="0" applyBorder="0" applyAlignment="0" applyProtection="0"/>
    <xf numFmtId="0" fontId="99" fillId="0" borderId="0" applyNumberFormat="0" applyFill="0" applyBorder="0" applyAlignment="0" applyProtection="0"/>
    <xf numFmtId="0" fontId="30" fillId="0" borderId="0" applyNumberFormat="0" applyFill="0" applyBorder="0" applyAlignment="0" applyProtection="0"/>
    <xf numFmtId="0" fontId="99" fillId="0" borderId="0" applyNumberFormat="0" applyFill="0" applyBorder="0" applyAlignment="0" applyProtection="0"/>
    <xf numFmtId="0" fontId="30" fillId="0" borderId="0" applyNumberFormat="0" applyFill="0" applyBorder="0" applyAlignment="0" applyProtection="0"/>
    <xf numFmtId="0" fontId="99" fillId="0" borderId="0" applyNumberFormat="0" applyFill="0" applyBorder="0" applyAlignment="0" applyProtection="0"/>
    <xf numFmtId="0" fontId="30" fillId="0" borderId="0" applyNumberFormat="0" applyFill="0" applyBorder="0" applyAlignment="0" applyProtection="0"/>
    <xf numFmtId="0" fontId="99" fillId="0" borderId="0" applyNumberFormat="0" applyFill="0" applyBorder="0" applyAlignment="0" applyProtection="0"/>
    <xf numFmtId="0" fontId="30"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171" fontId="15" fillId="0" borderId="0">
      <alignment horizontal="center" vertical="top"/>
    </xf>
    <xf numFmtId="17" fontId="101" fillId="0" borderId="0" applyBorder="0">
      <alignment horizontal="center" vertical="top"/>
    </xf>
    <xf numFmtId="0" fontId="53" fillId="0" borderId="30" applyNumberFormat="0" applyFont="0" applyFill="0" applyAlignment="0" applyProtection="0"/>
    <xf numFmtId="0" fontId="102" fillId="0" borderId="31" applyNumberFormat="0" applyFill="0" applyAlignment="0" applyProtection="0"/>
    <xf numFmtId="0" fontId="53" fillId="0" borderId="30" applyNumberFormat="0" applyFont="0" applyFill="0" applyAlignment="0" applyProtection="0"/>
    <xf numFmtId="0" fontId="53" fillId="0" borderId="30" applyNumberFormat="0" applyFont="0" applyFill="0" applyAlignment="0" applyProtection="0"/>
    <xf numFmtId="0" fontId="53" fillId="0" borderId="30" applyNumberFormat="0" applyFont="0" applyFill="0" applyAlignment="0" applyProtection="0"/>
    <xf numFmtId="0" fontId="53" fillId="0" borderId="30" applyNumberFormat="0" applyFont="0" applyFill="0" applyAlignment="0" applyProtection="0"/>
    <xf numFmtId="0" fontId="53" fillId="0" borderId="30" applyNumberFormat="0" applyFont="0" applyFill="0" applyAlignment="0" applyProtection="0"/>
    <xf numFmtId="0" fontId="53" fillId="0" borderId="30" applyNumberFormat="0" applyFont="0" applyFill="0" applyAlignment="0" applyProtection="0"/>
    <xf numFmtId="0" fontId="53" fillId="0" borderId="30" applyNumberFormat="0" applyFont="0" applyFill="0" applyAlignment="0" applyProtection="0"/>
    <xf numFmtId="0" fontId="102" fillId="0" borderId="31" applyNumberFormat="0" applyFill="0" applyAlignment="0" applyProtection="0"/>
    <xf numFmtId="0" fontId="53" fillId="0" borderId="30" applyNumberFormat="0" applyFont="0" applyFill="0" applyAlignment="0" applyProtection="0"/>
    <xf numFmtId="0" fontId="53" fillId="0" borderId="30" applyNumberFormat="0" applyFont="0" applyFill="0" applyAlignment="0" applyProtection="0"/>
    <xf numFmtId="0" fontId="53" fillId="0" borderId="30" applyNumberFormat="0" applyFont="0" applyFill="0" applyAlignment="0" applyProtection="0"/>
    <xf numFmtId="0" fontId="53" fillId="0" borderId="30" applyNumberFormat="0" applyFont="0" applyFill="0" applyAlignment="0" applyProtection="0"/>
    <xf numFmtId="0" fontId="53" fillId="0" borderId="30" applyNumberFormat="0" applyFont="0" applyFill="0" applyAlignment="0" applyProtection="0"/>
    <xf numFmtId="0" fontId="102" fillId="0" borderId="31" applyNumberFormat="0" applyFill="0" applyAlignment="0" applyProtection="0"/>
    <xf numFmtId="0" fontId="53" fillId="0" borderId="30" applyNumberFormat="0" applyFont="0" applyFill="0" applyAlignment="0" applyProtection="0"/>
    <xf numFmtId="0" fontId="53" fillId="0" borderId="30" applyNumberFormat="0" applyFont="0" applyFill="0" applyAlignment="0" applyProtection="0"/>
    <xf numFmtId="0" fontId="102" fillId="0" borderId="31" applyNumberFormat="0" applyFill="0" applyAlignment="0" applyProtection="0"/>
    <xf numFmtId="0" fontId="53" fillId="0" borderId="30" applyNumberFormat="0" applyFont="0" applyFill="0" applyAlignment="0" applyProtection="0"/>
    <xf numFmtId="0" fontId="53" fillId="0" borderId="30" applyNumberFormat="0" applyFont="0" applyFill="0" applyAlignment="0" applyProtection="0"/>
    <xf numFmtId="0" fontId="53" fillId="0" borderId="30" applyNumberFormat="0" applyFont="0" applyFill="0" applyAlignment="0" applyProtection="0"/>
    <xf numFmtId="0" fontId="13" fillId="0" borderId="16" applyNumberFormat="0" applyFill="0" applyAlignment="0" applyProtection="0"/>
    <xf numFmtId="0" fontId="53" fillId="0" borderId="30" applyNumberFormat="0" applyFont="0" applyFill="0" applyAlignment="0" applyProtection="0"/>
    <xf numFmtId="0" fontId="53" fillId="0" borderId="30" applyNumberFormat="0" applyFont="0" applyFill="0" applyAlignment="0" applyProtection="0"/>
    <xf numFmtId="0" fontId="53" fillId="0" borderId="30" applyNumberFormat="0" applyFont="0" applyFill="0" applyAlignment="0" applyProtection="0"/>
    <xf numFmtId="0" fontId="53" fillId="0" borderId="30" applyNumberFormat="0" applyFont="0" applyFill="0" applyAlignment="0" applyProtection="0"/>
    <xf numFmtId="0" fontId="53" fillId="0" borderId="30" applyNumberFormat="0" applyFont="0" applyFill="0" applyAlignment="0" applyProtection="0"/>
    <xf numFmtId="0" fontId="53" fillId="0" borderId="30" applyNumberFormat="0" applyFont="0" applyFill="0" applyAlignment="0" applyProtection="0"/>
    <xf numFmtId="0" fontId="102" fillId="0" borderId="31" applyNumberFormat="0" applyFill="0" applyAlignment="0" applyProtection="0"/>
    <xf numFmtId="0" fontId="53" fillId="0" borderId="30" applyNumberFormat="0" applyFont="0" applyFill="0" applyAlignment="0" applyProtection="0"/>
    <xf numFmtId="0" fontId="53" fillId="0" borderId="30" applyNumberFormat="0" applyFont="0" applyFill="0" applyAlignment="0" applyProtection="0"/>
    <xf numFmtId="0" fontId="53" fillId="0" borderId="30" applyNumberFormat="0" applyFont="0" applyFill="0" applyAlignment="0" applyProtection="0"/>
    <xf numFmtId="0" fontId="53" fillId="0" borderId="30" applyNumberFormat="0" applyFont="0" applyFill="0" applyAlignment="0" applyProtection="0"/>
    <xf numFmtId="0" fontId="53" fillId="0" borderId="30" applyNumberFormat="0" applyFont="0" applyFill="0" applyAlignment="0" applyProtection="0"/>
    <xf numFmtId="0" fontId="53" fillId="0" borderId="30" applyNumberFormat="0" applyFont="0" applyFill="0" applyAlignment="0" applyProtection="0"/>
    <xf numFmtId="0" fontId="103" fillId="0" borderId="32" applyNumberFormat="0" applyFill="0" applyAlignment="0" applyProtection="0"/>
    <xf numFmtId="0" fontId="103" fillId="0" borderId="32" applyNumberFormat="0" applyFill="0" applyAlignment="0" applyProtection="0"/>
    <xf numFmtId="0" fontId="103" fillId="0" borderId="16" applyNumberFormat="0" applyFill="0" applyAlignment="0" applyProtection="0"/>
    <xf numFmtId="0" fontId="53" fillId="0" borderId="30" applyNumberFormat="0" applyFont="0" applyFill="0" applyAlignment="0" applyProtection="0"/>
    <xf numFmtId="0" fontId="53" fillId="0" borderId="30" applyNumberFormat="0" applyFont="0" applyFill="0" applyAlignment="0" applyProtection="0"/>
    <xf numFmtId="0" fontId="103" fillId="0" borderId="16"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53" fillId="0" borderId="30" applyNumberFormat="0" applyFont="0" applyFill="0" applyAlignment="0" applyProtection="0"/>
    <xf numFmtId="0" fontId="53" fillId="0" borderId="30" applyNumberFormat="0" applyFont="0" applyFill="0" applyAlignment="0" applyProtection="0"/>
    <xf numFmtId="0" fontId="53" fillId="0" borderId="30" applyNumberFormat="0" applyFont="0" applyFill="0" applyAlignment="0" applyProtection="0"/>
    <xf numFmtId="0" fontId="26" fillId="0" borderId="0" applyNumberFormat="0" applyFill="0" applyBorder="0" applyAlignment="0" applyProtection="0"/>
    <xf numFmtId="0" fontId="105" fillId="0" borderId="0" applyNumberFormat="0" applyFill="0" applyBorder="0" applyAlignment="0" applyProtection="0"/>
    <xf numFmtId="0" fontId="81" fillId="0" borderId="0" applyNumberFormat="0" applyFill="0" applyBorder="0" applyAlignment="0" applyProtection="0"/>
    <xf numFmtId="0" fontId="105" fillId="0" borderId="0" applyNumberFormat="0" applyFill="0" applyBorder="0" applyAlignment="0" applyProtection="0"/>
    <xf numFmtId="0" fontId="81" fillId="0" borderId="0" applyNumberFormat="0" applyFill="0" applyBorder="0" applyAlignment="0" applyProtection="0"/>
    <xf numFmtId="0" fontId="105" fillId="0" borderId="0" applyNumberFormat="0" applyFill="0" applyBorder="0" applyAlignment="0" applyProtection="0"/>
    <xf numFmtId="0" fontId="81" fillId="0" borderId="0" applyNumberFormat="0" applyFill="0" applyBorder="0" applyAlignment="0" applyProtection="0"/>
    <xf numFmtId="0" fontId="105"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1" fillId="0" borderId="0"/>
    <xf numFmtId="9" fontId="11" fillId="0" borderId="0" applyFont="0" applyFill="0" applyBorder="0" applyAlignment="0" applyProtection="0"/>
    <xf numFmtId="44"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9"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9"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9"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1" fillId="0" borderId="0"/>
    <xf numFmtId="9" fontId="11" fillId="0" borderId="0" applyFont="0" applyFill="0" applyBorder="0" applyAlignment="0" applyProtection="0"/>
    <xf numFmtId="44" fontId="11" fillId="0" borderId="0" applyFont="0" applyFill="0" applyBorder="0" applyAlignment="0" applyProtection="0"/>
    <xf numFmtId="0" fontId="11" fillId="0" borderId="0"/>
    <xf numFmtId="43" fontId="11" fillId="0" borderId="0" applyFont="0" applyFill="0" applyBorder="0" applyAlignment="0" applyProtection="0"/>
    <xf numFmtId="0" fontId="15"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3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0" borderId="15"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5" fillId="0" borderId="0"/>
    <xf numFmtId="0" fontId="15"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3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0" borderId="15"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44" fontId="11" fillId="0" borderId="0" applyFont="0" applyFill="0" applyBorder="0" applyAlignment="0" applyProtection="0"/>
    <xf numFmtId="0" fontId="107"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3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0" borderId="15"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3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0" borderId="15"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44" fontId="15" fillId="0" borderId="0" applyFont="0" applyFill="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3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3" fontId="53"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167" fontId="53" fillId="0" borderId="0" applyFont="0" applyFill="0" applyBorder="0" applyAlignment="0" applyProtection="0"/>
    <xf numFmtId="0" fontId="53" fillId="0" borderId="0" applyFont="0" applyFill="0" applyBorder="0" applyAlignment="0" applyProtection="0"/>
    <xf numFmtId="2" fontId="53"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87" fillId="0" borderId="0"/>
    <xf numFmtId="0" fontId="15" fillId="0" borderId="0"/>
    <xf numFmtId="0" fontId="15" fillId="0" borderId="0"/>
    <xf numFmtId="0" fontId="11" fillId="0" borderId="0"/>
    <xf numFmtId="0" fontId="88" fillId="0" borderId="0"/>
    <xf numFmtId="0" fontId="15" fillId="0" borderId="0"/>
    <xf numFmtId="0" fontId="15" fillId="0" borderId="0"/>
    <xf numFmtId="0" fontId="15" fillId="0" borderId="0"/>
    <xf numFmtId="0" fontId="15" fillId="0" borderId="0"/>
    <xf numFmtId="0" fontId="11" fillId="0" borderId="0"/>
    <xf numFmtId="0" fontId="15" fillId="0" borderId="0"/>
    <xf numFmtId="0" fontId="15" fillId="0" borderId="0"/>
    <xf numFmtId="0" fontId="15" fillId="0" borderId="0"/>
    <xf numFmtId="0" fontId="15" fillId="0" borderId="0"/>
    <xf numFmtId="0" fontId="15" fillId="0" borderId="0"/>
    <xf numFmtId="0" fontId="15" fillId="0" borderId="0"/>
    <xf numFmtId="0" fontId="88" fillId="0" borderId="0"/>
    <xf numFmtId="0" fontId="88" fillId="0" borderId="0"/>
    <xf numFmtId="0" fontId="15" fillId="0" borderId="0"/>
    <xf numFmtId="0" fontId="15" fillId="0" borderId="0"/>
    <xf numFmtId="0" fontId="15" fillId="0" borderId="0"/>
    <xf numFmtId="0" fontId="15" fillId="0" borderId="0"/>
    <xf numFmtId="0" fontId="15" fillId="0" borderId="0"/>
    <xf numFmtId="0" fontId="15" fillId="0" borderId="0"/>
    <xf numFmtId="0" fontId="88" fillId="0" borderId="0"/>
    <xf numFmtId="0" fontId="88" fillId="0" borderId="0"/>
    <xf numFmtId="0" fontId="15" fillId="0" borderId="0"/>
    <xf numFmtId="0" fontId="11" fillId="0" borderId="0"/>
    <xf numFmtId="0" fontId="11" fillId="0" borderId="0"/>
    <xf numFmtId="0" fontId="11" fillId="0" borderId="0"/>
    <xf numFmtId="0" fontId="91" fillId="0" borderId="0"/>
    <xf numFmtId="0" fontId="15" fillId="0" borderId="0"/>
    <xf numFmtId="0" fontId="11" fillId="0" borderId="0"/>
    <xf numFmtId="0" fontId="11" fillId="0" borderId="0"/>
    <xf numFmtId="0" fontId="11" fillId="0" borderId="0"/>
    <xf numFmtId="0" fontId="11" fillId="0" borderId="0"/>
    <xf numFmtId="0" fontId="15" fillId="0" borderId="0"/>
    <xf numFmtId="0" fontId="15" fillId="0" borderId="0"/>
    <xf numFmtId="0" fontId="11" fillId="0" borderId="0"/>
    <xf numFmtId="0" fontId="15" fillId="0" borderId="0"/>
    <xf numFmtId="0" fontId="15" fillId="0" borderId="0"/>
    <xf numFmtId="0" fontId="15" fillId="0" borderId="0"/>
    <xf numFmtId="0" fontId="11" fillId="10" borderId="15"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0" fontId="94" fillId="0" borderId="0" applyNumberFormat="0" applyFont="0" applyFill="0" applyBorder="0" applyAlignment="0" applyProtection="0">
      <alignment horizontal="left"/>
    </xf>
    <xf numFmtId="15" fontId="94" fillId="0" borderId="0" applyFont="0" applyFill="0" applyBorder="0" applyAlignment="0" applyProtection="0"/>
    <xf numFmtId="4" fontId="94" fillId="0" borderId="0" applyFont="0" applyFill="0" applyBorder="0" applyAlignment="0" applyProtection="0"/>
    <xf numFmtId="0" fontId="95" fillId="0" borderId="6">
      <alignment horizontal="center"/>
    </xf>
    <xf numFmtId="3" fontId="94" fillId="0" borderId="0" applyFont="0" applyFill="0" applyBorder="0" applyAlignment="0" applyProtection="0"/>
    <xf numFmtId="0" fontId="53" fillId="0" borderId="30" applyNumberFormat="0" applyFont="0" applyFill="0" applyAlignment="0" applyProtection="0"/>
    <xf numFmtId="0" fontId="91" fillId="0" borderId="0"/>
    <xf numFmtId="9" fontId="91" fillId="0" borderId="0" applyFont="0" applyFill="0" applyBorder="0" applyAlignment="0" applyProtection="0"/>
    <xf numFmtId="0" fontId="11" fillId="0" borderId="0"/>
    <xf numFmtId="9"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0" fontId="15" fillId="0" borderId="0"/>
    <xf numFmtId="0" fontId="15"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0" fontId="11" fillId="0" borderId="0"/>
    <xf numFmtId="9" fontId="11" fillId="0" borderId="0" applyFont="0" applyFill="0" applyBorder="0" applyAlignment="0" applyProtection="0"/>
    <xf numFmtId="44" fontId="11" fillId="0" borderId="0" applyFont="0" applyFill="0" applyBorder="0" applyAlignment="0" applyProtection="0"/>
    <xf numFmtId="0" fontId="11" fillId="0" borderId="0"/>
    <xf numFmtId="9" fontId="11" fillId="0" borderId="0" applyFont="0" applyFill="0" applyBorder="0" applyAlignment="0" applyProtection="0"/>
    <xf numFmtId="44" fontId="11" fillId="0" borderId="0" applyFont="0" applyFill="0" applyBorder="0" applyAlignment="0" applyProtection="0"/>
    <xf numFmtId="0" fontId="11" fillId="0" borderId="0"/>
    <xf numFmtId="9" fontId="11" fillId="0" borderId="0" applyFont="0" applyFill="0" applyBorder="0" applyAlignment="0" applyProtection="0"/>
    <xf numFmtId="44" fontId="11" fillId="0" borderId="0" applyFont="0" applyFill="0" applyBorder="0" applyAlignment="0" applyProtection="0"/>
    <xf numFmtId="0" fontId="11" fillId="0" borderId="0"/>
    <xf numFmtId="9" fontId="11" fillId="0" borderId="0" applyFont="0" applyFill="0" applyBorder="0" applyAlignment="0" applyProtection="0"/>
    <xf numFmtId="44" fontId="11" fillId="0" borderId="0" applyFont="0" applyFill="0" applyBorder="0" applyAlignment="0" applyProtection="0"/>
    <xf numFmtId="0" fontId="11" fillId="0" borderId="0"/>
    <xf numFmtId="9" fontId="11" fillId="0" borderId="0" applyFont="0" applyFill="0" applyBorder="0" applyAlignment="0" applyProtection="0"/>
    <xf numFmtId="44" fontId="11" fillId="0" borderId="0" applyFont="0" applyFill="0" applyBorder="0" applyAlignment="0" applyProtection="0"/>
    <xf numFmtId="0" fontId="11" fillId="0" borderId="0"/>
    <xf numFmtId="9" fontId="11" fillId="0" borderId="0" applyFont="0" applyFill="0" applyBorder="0" applyAlignment="0" applyProtection="0"/>
    <xf numFmtId="44" fontId="11"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0" fontId="95" fillId="0" borderId="33">
      <alignment horizontal="center"/>
    </xf>
    <xf numFmtId="0" fontId="95" fillId="0" borderId="33">
      <alignment horizontal="center"/>
    </xf>
    <xf numFmtId="0" fontId="95" fillId="0" borderId="33">
      <alignment horizontal="center"/>
    </xf>
    <xf numFmtId="0" fontId="95" fillId="0" borderId="33">
      <alignment horizontal="center"/>
    </xf>
    <xf numFmtId="0" fontId="95" fillId="0" borderId="33">
      <alignment horizontal="center"/>
    </xf>
    <xf numFmtId="0" fontId="95" fillId="0" borderId="33">
      <alignment horizontal="center"/>
    </xf>
    <xf numFmtId="0" fontId="95" fillId="0" borderId="33">
      <alignment horizontal="center"/>
    </xf>
    <xf numFmtId="0" fontId="95" fillId="0" borderId="33">
      <alignment horizontal="center"/>
    </xf>
    <xf numFmtId="0" fontId="95" fillId="0" borderId="33">
      <alignment horizontal="center"/>
    </xf>
    <xf numFmtId="0" fontId="95" fillId="0" borderId="33">
      <alignment horizontal="center"/>
    </xf>
    <xf numFmtId="0" fontId="95" fillId="0" borderId="33">
      <alignment horizontal="center"/>
    </xf>
    <xf numFmtId="0" fontId="95" fillId="0" borderId="33">
      <alignment horizontal="center"/>
    </xf>
    <xf numFmtId="0" fontId="95" fillId="0" borderId="33">
      <alignment horizontal="center"/>
    </xf>
    <xf numFmtId="0" fontId="95" fillId="0" borderId="33">
      <alignment horizontal="center"/>
    </xf>
    <xf numFmtId="0" fontId="95" fillId="0" borderId="33">
      <alignment horizontal="center"/>
    </xf>
    <xf numFmtId="0" fontId="95" fillId="0" borderId="33">
      <alignment horizontal="center"/>
    </xf>
    <xf numFmtId="0" fontId="95" fillId="0" borderId="33">
      <alignment horizontal="center"/>
    </xf>
    <xf numFmtId="0" fontId="95" fillId="0" borderId="33">
      <alignment horizontal="center"/>
    </xf>
    <xf numFmtId="0" fontId="95" fillId="0" borderId="33">
      <alignment horizontal="center"/>
    </xf>
    <xf numFmtId="0" fontId="95" fillId="0" borderId="33">
      <alignment horizontal="center"/>
    </xf>
    <xf numFmtId="0" fontId="95" fillId="0" borderId="33">
      <alignment horizontal="center"/>
    </xf>
    <xf numFmtId="0" fontId="95" fillId="0" borderId="33">
      <alignment horizontal="center"/>
    </xf>
    <xf numFmtId="0" fontId="95" fillId="0" borderId="33">
      <alignment horizontal="center"/>
    </xf>
    <xf numFmtId="0" fontId="95" fillId="0" borderId="33">
      <alignment horizontal="center"/>
    </xf>
    <xf numFmtId="0" fontId="95" fillId="0" borderId="33">
      <alignment horizontal="center"/>
    </xf>
    <xf numFmtId="0" fontId="95" fillId="0" borderId="33">
      <alignment horizontal="center"/>
    </xf>
    <xf numFmtId="44" fontId="15" fillId="0" borderId="0" applyFont="0" applyFill="0" applyBorder="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2" fillId="0" borderId="0"/>
    <xf numFmtId="43" fontId="11" fillId="0" borderId="0" applyFont="0" applyFill="0" applyBorder="0" applyAlignment="0" applyProtection="0"/>
    <xf numFmtId="9" fontId="11" fillId="0" borderId="0" applyFont="0" applyFill="0" applyBorder="0" applyAlignment="0" applyProtection="0"/>
    <xf numFmtId="0" fontId="2" fillId="0" borderId="0"/>
    <xf numFmtId="9" fontId="2" fillId="0" borderId="0" applyFont="0" applyFill="0" applyBorder="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2" fillId="0" borderId="0"/>
    <xf numFmtId="0" fontId="2" fillId="0" borderId="0"/>
    <xf numFmtId="9" fontId="2" fillId="0" borderId="0" applyFont="0" applyFill="0" applyBorder="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2" fillId="0" borderId="0"/>
    <xf numFmtId="0" fontId="2" fillId="0" borderId="0"/>
    <xf numFmtId="9" fontId="2" fillId="0" borderId="0" applyFont="0" applyFill="0" applyBorder="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2" fillId="0" borderId="0"/>
    <xf numFmtId="0" fontId="2" fillId="0" borderId="0"/>
    <xf numFmtId="9" fontId="2" fillId="0" borderId="0" applyFont="0" applyFill="0" applyBorder="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5" fillId="0" borderId="0"/>
    <xf numFmtId="0" fontId="15" fillId="0" borderId="0"/>
    <xf numFmtId="43" fontId="15" fillId="0" borderId="0" applyFont="0" applyFill="0" applyBorder="0" applyAlignment="0" applyProtection="0"/>
    <xf numFmtId="0" fontId="108" fillId="0" borderId="0" applyNumberFormat="0" applyFill="0" applyBorder="0" applyAlignment="0" applyProtection="0"/>
    <xf numFmtId="0" fontId="15" fillId="0" borderId="0"/>
    <xf numFmtId="9" fontId="11" fillId="0" borderId="0" applyFont="0" applyFill="0" applyBorder="0" applyAlignment="0" applyProtection="0"/>
    <xf numFmtId="44" fontId="11" fillId="0" borderId="0" applyFont="0" applyFill="0" applyBorder="0" applyAlignment="0" applyProtection="0"/>
    <xf numFmtId="0" fontId="15" fillId="0" borderId="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44" fontId="50" fillId="0" borderId="0" applyFont="0" applyFill="0" applyBorder="0" applyAlignment="0" applyProtection="0"/>
    <xf numFmtId="44" fontId="54"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50" fillId="0" borderId="0"/>
    <xf numFmtId="0" fontId="11" fillId="0" borderId="0"/>
    <xf numFmtId="0" fontId="11" fillId="0" borderId="0"/>
    <xf numFmtId="0" fontId="11" fillId="0" borderId="0"/>
    <xf numFmtId="0" fontId="54" fillId="0" borderId="0"/>
    <xf numFmtId="0" fontId="50" fillId="0" borderId="0"/>
    <xf numFmtId="0" fontId="89" fillId="0" borderId="0"/>
    <xf numFmtId="0" fontId="89" fillId="0" borderId="0"/>
    <xf numFmtId="0" fontId="11" fillId="0" borderId="0"/>
    <xf numFmtId="9" fontId="11" fillId="0" borderId="0" applyFont="0" applyFill="0" applyBorder="0" applyAlignment="0" applyProtection="0"/>
    <xf numFmtId="0" fontId="15" fillId="0" borderId="0"/>
    <xf numFmtId="0" fontId="11" fillId="0" borderId="0"/>
    <xf numFmtId="9" fontId="11" fillId="0" borderId="0" applyFont="0" applyFill="0" applyBorder="0" applyAlignment="0" applyProtection="0"/>
    <xf numFmtId="44"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44"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5" fillId="0" borderId="0"/>
    <xf numFmtId="0" fontId="91" fillId="0" borderId="0"/>
    <xf numFmtId="9" fontId="91" fillId="0" borderId="0" applyFont="0" applyFill="0" applyBorder="0" applyAlignment="0" applyProtection="0"/>
    <xf numFmtId="0" fontId="15" fillId="0" borderId="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0" borderId="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02" fillId="0" borderId="31" applyNumberFormat="0" applyFill="0" applyAlignment="0" applyProtection="0"/>
    <xf numFmtId="0" fontId="102" fillId="0" borderId="31"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02" fillId="0" borderId="31"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5" fillId="0" borderId="0"/>
    <xf numFmtId="0" fontId="102" fillId="0" borderId="31" applyNumberFormat="0" applyFill="0" applyAlignment="0" applyProtection="0"/>
    <xf numFmtId="0" fontId="15" fillId="0" borderId="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92" fillId="58" borderId="28" applyNumberFormat="0" applyAlignment="0" applyProtection="0"/>
    <xf numFmtId="0" fontId="42" fillId="58" borderId="17" applyNumberFormat="0" applyAlignment="0" applyProtection="0"/>
    <xf numFmtId="0" fontId="11" fillId="0" borderId="0"/>
    <xf numFmtId="37" fontId="88" fillId="62" borderId="0" applyFill="0"/>
    <xf numFmtId="0" fontId="102" fillId="0" borderId="31" applyNumberFormat="0" applyFill="0" applyAlignment="0" applyProtection="0"/>
    <xf numFmtId="0" fontId="102" fillId="0" borderId="31" applyNumberFormat="0" applyFill="0" applyAlignment="0" applyProtection="0"/>
    <xf numFmtId="0" fontId="11" fillId="0" borderId="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0" borderId="0"/>
    <xf numFmtId="0" fontId="15" fillId="0" borderId="0"/>
    <xf numFmtId="0" fontId="15" fillId="0" borderId="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2" fillId="0" borderId="0"/>
    <xf numFmtId="0" fontId="2" fillId="0" borderId="0"/>
    <xf numFmtId="9" fontId="2" fillId="0" borderId="0" applyFont="0" applyFill="0" applyBorder="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2" fillId="0" borderId="0"/>
    <xf numFmtId="0" fontId="2" fillId="0" borderId="0"/>
    <xf numFmtId="9" fontId="2" fillId="0" borderId="0" applyFont="0" applyFill="0" applyBorder="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2" fillId="0" borderId="0"/>
    <xf numFmtId="0" fontId="2" fillId="0" borderId="0"/>
    <xf numFmtId="9" fontId="2" fillId="0" borderId="0" applyFont="0" applyFill="0" applyBorder="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2" fillId="0" borderId="0"/>
    <xf numFmtId="0" fontId="2" fillId="0" borderId="0"/>
    <xf numFmtId="9" fontId="2" fillId="0" borderId="0" applyFont="0" applyFill="0" applyBorder="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5" fillId="0" borderId="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02" fillId="0" borderId="31" applyNumberFormat="0" applyFill="0" applyAlignment="0" applyProtection="0"/>
    <xf numFmtId="0" fontId="102" fillId="0" borderId="31"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02" fillId="0" borderId="31"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2" fillId="0" borderId="31"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92" fillId="58" borderId="28" applyNumberFormat="0" applyAlignment="0" applyProtection="0"/>
    <xf numFmtId="0" fontId="42" fillId="58" borderId="17"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2" fillId="0" borderId="0"/>
    <xf numFmtId="0" fontId="2" fillId="0" borderId="0"/>
    <xf numFmtId="9" fontId="2" fillId="0" borderId="0" applyFont="0" applyFill="0" applyBorder="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2" fillId="0" borderId="0"/>
    <xf numFmtId="0" fontId="2" fillId="0" borderId="0"/>
    <xf numFmtId="9" fontId="2" fillId="0" borderId="0" applyFont="0" applyFill="0" applyBorder="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2" fillId="0" borderId="0"/>
    <xf numFmtId="0" fontId="2" fillId="0" borderId="0"/>
    <xf numFmtId="9" fontId="2" fillId="0" borderId="0" applyFont="0" applyFill="0" applyBorder="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2" fillId="0" borderId="0"/>
    <xf numFmtId="0" fontId="2" fillId="0" borderId="0"/>
    <xf numFmtId="9" fontId="2" fillId="0" borderId="0" applyFont="0" applyFill="0" applyBorder="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02" fillId="0" borderId="31" applyNumberFormat="0" applyFill="0" applyAlignment="0" applyProtection="0"/>
    <xf numFmtId="0" fontId="102" fillId="0" borderId="31"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02" fillId="0" borderId="31"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2" fillId="0" borderId="31"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92" fillId="58" borderId="28" applyNumberFormat="0" applyAlignment="0" applyProtection="0"/>
    <xf numFmtId="0" fontId="42" fillId="58" borderId="17"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2" fillId="0" borderId="0"/>
    <xf numFmtId="0" fontId="2" fillId="0" borderId="0"/>
    <xf numFmtId="9" fontId="2" fillId="0" borderId="0" applyFont="0" applyFill="0" applyBorder="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2" fillId="0" borderId="0"/>
    <xf numFmtId="0" fontId="2" fillId="0" borderId="0"/>
    <xf numFmtId="9" fontId="2" fillId="0" borderId="0" applyFont="0" applyFill="0" applyBorder="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2" fillId="0" borderId="0"/>
    <xf numFmtId="0" fontId="2" fillId="0" borderId="0"/>
    <xf numFmtId="9" fontId="2" fillId="0" borderId="0" applyFont="0" applyFill="0" applyBorder="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2" fillId="0" borderId="0"/>
    <xf numFmtId="0" fontId="2" fillId="0" borderId="0"/>
    <xf numFmtId="9" fontId="2" fillId="0" borderId="0" applyFont="0" applyFill="0" applyBorder="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02" fillId="0" borderId="31" applyNumberFormat="0" applyFill="0" applyAlignment="0" applyProtection="0"/>
    <xf numFmtId="0" fontId="102" fillId="0" borderId="31"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02" fillId="0" borderId="31"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2" fillId="0" borderId="31"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92" fillId="58" borderId="28" applyNumberFormat="0" applyAlignment="0" applyProtection="0"/>
    <xf numFmtId="0" fontId="42" fillId="58" borderId="17"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0" borderId="0"/>
    <xf numFmtId="0" fontId="2" fillId="0" borderId="0"/>
    <xf numFmtId="9" fontId="2" fillId="0" borderId="0" applyFont="0" applyFill="0" applyBorder="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2" fillId="0" borderId="0"/>
    <xf numFmtId="0" fontId="2" fillId="0" borderId="0"/>
    <xf numFmtId="9" fontId="2" fillId="0" borderId="0" applyFont="0" applyFill="0" applyBorder="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2" fillId="0" borderId="0"/>
    <xf numFmtId="0" fontId="2" fillId="0" borderId="0"/>
    <xf numFmtId="9" fontId="2" fillId="0" borderId="0" applyFont="0" applyFill="0" applyBorder="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2" fillId="0" borderId="0"/>
    <xf numFmtId="0" fontId="2" fillId="0" borderId="0"/>
    <xf numFmtId="9" fontId="2" fillId="0" borderId="0" applyFont="0" applyFill="0" applyBorder="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2" fillId="0" borderId="0"/>
    <xf numFmtId="0" fontId="2" fillId="0" borderId="0"/>
    <xf numFmtId="9" fontId="2" fillId="0" borderId="0" applyFont="0" applyFill="0" applyBorder="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02" fillId="0" borderId="31" applyNumberFormat="0" applyFill="0" applyAlignment="0" applyProtection="0"/>
    <xf numFmtId="0" fontId="102" fillId="0" borderId="31"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02" fillId="0" borderId="31"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2" fillId="0" borderId="31"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92" fillId="58" borderId="28" applyNumberFormat="0" applyAlignment="0" applyProtection="0"/>
    <xf numFmtId="0" fontId="42" fillId="58" borderId="17"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2" fillId="0" borderId="0"/>
    <xf numFmtId="0" fontId="2" fillId="0" borderId="0"/>
    <xf numFmtId="9" fontId="2" fillId="0" borderId="0" applyFont="0" applyFill="0" applyBorder="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2" fillId="0" borderId="0"/>
    <xf numFmtId="0" fontId="2" fillId="0" borderId="0"/>
    <xf numFmtId="9" fontId="2" fillId="0" borderId="0" applyFont="0" applyFill="0" applyBorder="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2" fillId="0" borderId="0"/>
    <xf numFmtId="0" fontId="2" fillId="0" borderId="0"/>
    <xf numFmtId="9" fontId="2" fillId="0" borderId="0" applyFont="0" applyFill="0" applyBorder="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2" fillId="0" borderId="0"/>
    <xf numFmtId="0" fontId="2" fillId="0" borderId="0"/>
    <xf numFmtId="9" fontId="2" fillId="0" borderId="0" applyFont="0" applyFill="0" applyBorder="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5" fillId="0" borderId="29" applyNumberFormat="0" applyFon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02" fillId="0" borderId="31" applyNumberFormat="0" applyFill="0" applyAlignment="0" applyProtection="0"/>
    <xf numFmtId="0" fontId="102" fillId="0" borderId="31"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02" fillId="0" borderId="31"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2" fillId="0" borderId="31"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92" fillId="58" borderId="28" applyNumberFormat="0" applyAlignment="0" applyProtection="0"/>
    <xf numFmtId="0" fontId="42" fillId="58" borderId="17"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2" fillId="0" borderId="0"/>
    <xf numFmtId="0" fontId="2" fillId="0" borderId="0"/>
    <xf numFmtId="9" fontId="2" fillId="0" borderId="0" applyFont="0" applyFill="0" applyBorder="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2" fillId="0" borderId="0"/>
    <xf numFmtId="0" fontId="2" fillId="0" borderId="0"/>
    <xf numFmtId="9" fontId="2" fillId="0" borderId="0" applyFont="0" applyFill="0" applyBorder="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2" fillId="0" borderId="0"/>
    <xf numFmtId="0" fontId="2" fillId="0" borderId="0"/>
    <xf numFmtId="9" fontId="2" fillId="0" borderId="0" applyFont="0" applyFill="0" applyBorder="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2" fillId="0" borderId="0"/>
    <xf numFmtId="0" fontId="2" fillId="0" borderId="0"/>
    <xf numFmtId="9" fontId="2" fillId="0" borderId="0" applyFont="0" applyFill="0" applyBorder="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02" fillId="0" borderId="31" applyNumberFormat="0" applyFill="0" applyAlignment="0" applyProtection="0"/>
    <xf numFmtId="0" fontId="102" fillId="0" borderId="31"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02" fillId="0" borderId="31"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2" fillId="0" borderId="31"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92" fillId="58" borderId="28" applyNumberFormat="0" applyAlignment="0" applyProtection="0"/>
    <xf numFmtId="0" fontId="42" fillId="58" borderId="17"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2" fillId="0" borderId="0"/>
    <xf numFmtId="0" fontId="2" fillId="0" borderId="0"/>
    <xf numFmtId="9" fontId="2" fillId="0" borderId="0" applyFont="0" applyFill="0" applyBorder="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2" fillId="0" borderId="0"/>
    <xf numFmtId="0" fontId="2" fillId="0" borderId="0"/>
    <xf numFmtId="9" fontId="2" fillId="0" borderId="0" applyFont="0" applyFill="0" applyBorder="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2" fillId="0" borderId="0"/>
    <xf numFmtId="0" fontId="2" fillId="0" borderId="0"/>
    <xf numFmtId="9" fontId="2" fillId="0" borderId="0" applyFont="0" applyFill="0" applyBorder="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2" fillId="0" borderId="0"/>
    <xf numFmtId="0" fontId="2" fillId="0" borderId="0"/>
    <xf numFmtId="9" fontId="2" fillId="0" borderId="0" applyFont="0" applyFill="0" applyBorder="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02" fillId="0" borderId="31" applyNumberFormat="0" applyFill="0" applyAlignment="0" applyProtection="0"/>
    <xf numFmtId="0" fontId="102" fillId="0" borderId="31"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02" fillId="0" borderId="31"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2" fillId="0" borderId="31"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92" fillId="58" borderId="28" applyNumberFormat="0" applyAlignment="0" applyProtection="0"/>
    <xf numFmtId="0" fontId="42" fillId="58" borderId="17"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2" fillId="0" borderId="0"/>
    <xf numFmtId="9" fontId="2" fillId="0" borderId="0" applyFont="0" applyFill="0" applyBorder="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2" fillId="0" borderId="0"/>
    <xf numFmtId="0" fontId="2" fillId="0" borderId="0"/>
    <xf numFmtId="9" fontId="2" fillId="0" borderId="0" applyFont="0" applyFill="0" applyBorder="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2" fillId="0" borderId="0"/>
    <xf numFmtId="0" fontId="2" fillId="0" borderId="0"/>
    <xf numFmtId="9" fontId="2" fillId="0" borderId="0" applyFont="0" applyFill="0" applyBorder="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2" fillId="0" borderId="0"/>
    <xf numFmtId="0" fontId="2" fillId="0" borderId="0"/>
    <xf numFmtId="9" fontId="2" fillId="0" borderId="0" applyFont="0" applyFill="0" applyBorder="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2" fillId="0" borderId="0"/>
    <xf numFmtId="0" fontId="2" fillId="0" borderId="0"/>
    <xf numFmtId="9" fontId="2" fillId="0" borderId="0" applyFont="0" applyFill="0" applyBorder="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02" fillId="0" borderId="31" applyNumberFormat="0" applyFill="0" applyAlignment="0" applyProtection="0"/>
    <xf numFmtId="0" fontId="102" fillId="0" borderId="31"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02" fillId="0" borderId="31"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2" fillId="0" borderId="31"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92" fillId="58" borderId="28" applyNumberFormat="0" applyAlignment="0" applyProtection="0"/>
    <xf numFmtId="0" fontId="42" fillId="58" borderId="17"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2" fillId="0" borderId="0"/>
    <xf numFmtId="0" fontId="2" fillId="0" borderId="0"/>
    <xf numFmtId="9" fontId="2" fillId="0" borderId="0" applyFont="0" applyFill="0" applyBorder="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2" fillId="0" borderId="0"/>
    <xf numFmtId="0" fontId="2" fillId="0" borderId="0"/>
    <xf numFmtId="9" fontId="2" fillId="0" borderId="0" applyFont="0" applyFill="0" applyBorder="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2" fillId="0" borderId="0"/>
    <xf numFmtId="0" fontId="2" fillId="0" borderId="0"/>
    <xf numFmtId="9" fontId="2" fillId="0" borderId="0" applyFont="0" applyFill="0" applyBorder="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2" fillId="0" borderId="0"/>
    <xf numFmtId="0" fontId="2" fillId="0" borderId="0"/>
    <xf numFmtId="9" fontId="2" fillId="0" borderId="0" applyFont="0" applyFill="0" applyBorder="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102" fillId="0" borderId="31" applyNumberFormat="0" applyFill="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32" fillId="40" borderId="27" applyNumberFormat="0" applyFon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42" fillId="58"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78" fillId="42" borderId="17" applyNumberFormat="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32"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34"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32" fillId="40" borderId="27" applyNumberFormat="0" applyFont="0" applyAlignment="0" applyProtection="0"/>
    <xf numFmtId="0" fontId="32" fillId="40" borderId="27" applyNumberFormat="0" applyFon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92" fillId="58" borderId="28" applyNumberForma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02" fillId="0" borderId="31" applyNumberFormat="0" applyFill="0" applyAlignment="0" applyProtection="0"/>
    <xf numFmtId="0" fontId="102" fillId="0" borderId="31"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02" fillId="0" borderId="31"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02" fillId="0" borderId="31" applyNumberFormat="0" applyFill="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15" fillId="40" borderId="27" applyNumberFormat="0" applyFont="0" applyAlignment="0" applyProtection="0"/>
    <xf numFmtId="0" fontId="92" fillId="58" borderId="28" applyNumberFormat="0" applyAlignment="0" applyProtection="0"/>
    <xf numFmtId="0" fontId="42" fillId="58" borderId="17" applyNumberFormat="0" applyAlignment="0" applyProtection="0"/>
    <xf numFmtId="0" fontId="102" fillId="0" borderId="31" applyNumberFormat="0" applyFill="0" applyAlignment="0" applyProtection="0"/>
    <xf numFmtId="0" fontId="102" fillId="0" borderId="31" applyNumberFormat="0" applyFill="0" applyAlignment="0" applyProtection="0"/>
    <xf numFmtId="0" fontId="103" fillId="0" borderId="32" applyNumberFormat="0" applyFill="0" applyAlignment="0" applyProtection="0"/>
    <xf numFmtId="0" fontId="103" fillId="0" borderId="32" applyNumberFormat="0" applyFill="0" applyAlignment="0" applyProtection="0"/>
    <xf numFmtId="0" fontId="104" fillId="0" borderId="32" applyNumberFormat="0" applyFill="0" applyAlignment="0" applyProtection="0"/>
    <xf numFmtId="0" fontId="104" fillId="0" borderId="32" applyNumberFormat="0" applyFill="0" applyAlignment="0" applyProtection="0"/>
    <xf numFmtId="0" fontId="15" fillId="40" borderId="41" applyNumberFormat="0" applyFont="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 fillId="0" borderId="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92" fillId="58" borderId="42" applyNumberFormat="0" applyAlignment="0" applyProtection="0"/>
    <xf numFmtId="0" fontId="15" fillId="40" borderId="41" applyNumberFormat="0" applyFont="0" applyAlignment="0" applyProtection="0"/>
    <xf numFmtId="0" fontId="92" fillId="58" borderId="42"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92" fillId="58" borderId="42"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42" fillId="58" borderId="40" applyNumberFormat="0" applyAlignment="0" applyProtection="0"/>
    <xf numFmtId="0" fontId="15" fillId="40" borderId="41" applyNumberFormat="0" applyFont="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5" fillId="40" borderId="41" applyNumberFormat="0" applyFont="0" applyAlignment="0" applyProtection="0"/>
    <xf numFmtId="0" fontId="15" fillId="40" borderId="41" applyNumberFormat="0" applyFon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5" fillId="40" borderId="41"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 fillId="0" borderId="0"/>
    <xf numFmtId="0" fontId="1" fillId="0" borderId="0"/>
    <xf numFmtId="9" fontId="1" fillId="0" borderId="0" applyFont="0" applyFill="0" applyBorder="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 fillId="0" borderId="0"/>
    <xf numFmtId="0" fontId="1" fillId="0" borderId="0"/>
    <xf numFmtId="9" fontId="1" fillId="0" borderId="0" applyFont="0" applyFill="0" applyBorder="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 fillId="0" borderId="0"/>
    <xf numFmtId="0" fontId="1" fillId="0" borderId="0"/>
    <xf numFmtId="9" fontId="1" fillId="0" borderId="0" applyFont="0" applyFill="0" applyBorder="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 fillId="0" borderId="0"/>
    <xf numFmtId="0" fontId="1" fillId="0" borderId="0"/>
    <xf numFmtId="9" fontId="1" fillId="0" borderId="0" applyFont="0" applyFill="0" applyBorder="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32" fillId="40" borderId="41" applyNumberFormat="0" applyFont="0" applyAlignment="0" applyProtection="0"/>
    <xf numFmtId="0" fontId="15" fillId="40" borderId="41" applyNumberFormat="0" applyFont="0" applyAlignment="0" applyProtection="0"/>
    <xf numFmtId="0" fontId="42" fillId="58" borderId="40" applyNumberFormat="0" applyAlignment="0" applyProtection="0"/>
    <xf numFmtId="0" fontId="42" fillId="58" borderId="40" applyNumberFormat="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02" fillId="0" borderId="38" applyNumberFormat="0" applyFill="0" applyAlignment="0" applyProtection="0"/>
    <xf numFmtId="0" fontId="102" fillId="0" borderId="38"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02" fillId="0" borderId="38"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2" fillId="0" borderId="38"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92" fillId="58" borderId="36" applyNumberFormat="0" applyAlignment="0" applyProtection="0"/>
    <xf numFmtId="0" fontId="42" fillId="58" borderId="34"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 fillId="0" borderId="0"/>
    <xf numFmtId="0" fontId="1" fillId="0" borderId="0"/>
    <xf numFmtId="9" fontId="1" fillId="0" borderId="0" applyFont="0" applyFill="0" applyBorder="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 fillId="0" borderId="0"/>
    <xf numFmtId="0" fontId="1" fillId="0" borderId="0"/>
    <xf numFmtId="9" fontId="1" fillId="0" borderId="0" applyFont="0" applyFill="0" applyBorder="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 fillId="0" borderId="0"/>
    <xf numFmtId="0" fontId="1" fillId="0" borderId="0"/>
    <xf numFmtId="9" fontId="1" fillId="0" borderId="0" applyFont="0" applyFill="0" applyBorder="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 fillId="0" borderId="0"/>
    <xf numFmtId="0" fontId="1" fillId="0" borderId="0"/>
    <xf numFmtId="9" fontId="1" fillId="0" borderId="0" applyFont="0" applyFill="0" applyBorder="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40" applyNumberFormat="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02" fillId="0" borderId="38" applyNumberFormat="0" applyFill="0" applyAlignment="0" applyProtection="0"/>
    <xf numFmtId="0" fontId="102" fillId="0" borderId="38"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02" fillId="0" borderId="38"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2" fillId="0" borderId="38"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92" fillId="58" borderId="36" applyNumberFormat="0" applyAlignment="0" applyProtection="0"/>
    <xf numFmtId="0" fontId="42" fillId="58" borderId="34"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 fillId="0" borderId="0"/>
    <xf numFmtId="0" fontId="1" fillId="0" borderId="0"/>
    <xf numFmtId="9" fontId="1" fillId="0" borderId="0" applyFont="0" applyFill="0" applyBorder="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 fillId="0" borderId="0"/>
    <xf numFmtId="0" fontId="1" fillId="0" borderId="0"/>
    <xf numFmtId="9" fontId="1" fillId="0" borderId="0" applyFont="0" applyFill="0" applyBorder="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 fillId="0" borderId="0"/>
    <xf numFmtId="0" fontId="1" fillId="0" borderId="0"/>
    <xf numFmtId="9" fontId="1" fillId="0" borderId="0" applyFont="0" applyFill="0" applyBorder="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 fillId="0" borderId="0"/>
    <xf numFmtId="0" fontId="1" fillId="0" borderId="0"/>
    <xf numFmtId="9" fontId="1" fillId="0" borderId="0" applyFont="0" applyFill="0" applyBorder="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02" fillId="0" borderId="38" applyNumberFormat="0" applyFill="0" applyAlignment="0" applyProtection="0"/>
    <xf numFmtId="0" fontId="102" fillId="0" borderId="38"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02" fillId="0" borderId="38"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2" fillId="0" borderId="38"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92" fillId="58" borderId="36" applyNumberFormat="0" applyAlignment="0" applyProtection="0"/>
    <xf numFmtId="0" fontId="42" fillId="58" borderId="34"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 fillId="0" borderId="0"/>
    <xf numFmtId="0" fontId="1" fillId="0" borderId="0"/>
    <xf numFmtId="9" fontId="1" fillId="0" borderId="0" applyFont="0" applyFill="0" applyBorder="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 fillId="0" borderId="0"/>
    <xf numFmtId="0" fontId="1" fillId="0" borderId="0"/>
    <xf numFmtId="9" fontId="1" fillId="0" borderId="0" applyFont="0" applyFill="0" applyBorder="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 fillId="0" borderId="0"/>
    <xf numFmtId="0" fontId="1" fillId="0" borderId="0"/>
    <xf numFmtId="9" fontId="1" fillId="0" borderId="0" applyFont="0" applyFill="0" applyBorder="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 fillId="0" borderId="0"/>
    <xf numFmtId="0" fontId="1" fillId="0" borderId="0"/>
    <xf numFmtId="9" fontId="1" fillId="0" borderId="0" applyFont="0" applyFill="0" applyBorder="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02" fillId="0" borderId="38" applyNumberFormat="0" applyFill="0" applyAlignment="0" applyProtection="0"/>
    <xf numFmtId="0" fontId="102" fillId="0" borderId="38"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02" fillId="0" borderId="38"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2" fillId="0" borderId="38"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92" fillId="58" borderId="36" applyNumberFormat="0" applyAlignment="0" applyProtection="0"/>
    <xf numFmtId="0" fontId="42" fillId="58" borderId="34"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 fillId="0" borderId="0"/>
    <xf numFmtId="9" fontId="1" fillId="0" borderId="0" applyFont="0" applyFill="0" applyBorder="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 fillId="0" borderId="0"/>
    <xf numFmtId="0" fontId="1" fillId="0" borderId="0"/>
    <xf numFmtId="9" fontId="1" fillId="0" borderId="0" applyFont="0" applyFill="0" applyBorder="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 fillId="0" borderId="0"/>
    <xf numFmtId="0" fontId="1" fillId="0" borderId="0"/>
    <xf numFmtId="9" fontId="1" fillId="0" borderId="0" applyFont="0" applyFill="0" applyBorder="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 fillId="0" borderId="0"/>
    <xf numFmtId="0" fontId="1" fillId="0" borderId="0"/>
    <xf numFmtId="9" fontId="1" fillId="0" borderId="0" applyFont="0" applyFill="0" applyBorder="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 fillId="0" borderId="0"/>
    <xf numFmtId="0" fontId="1" fillId="0" borderId="0"/>
    <xf numFmtId="9" fontId="1" fillId="0" borderId="0" applyFont="0" applyFill="0" applyBorder="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02" fillId="0" borderId="38" applyNumberFormat="0" applyFill="0" applyAlignment="0" applyProtection="0"/>
    <xf numFmtId="0" fontId="102" fillId="0" borderId="38"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02" fillId="0" borderId="38"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2" fillId="0" borderId="38"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92" fillId="58" borderId="36" applyNumberFormat="0" applyAlignment="0" applyProtection="0"/>
    <xf numFmtId="0" fontId="42" fillId="58" borderId="34"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 fillId="0" borderId="0"/>
    <xf numFmtId="0" fontId="1" fillId="0" borderId="0"/>
    <xf numFmtId="9" fontId="1" fillId="0" borderId="0" applyFont="0" applyFill="0" applyBorder="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 fillId="0" borderId="0"/>
    <xf numFmtId="0" fontId="1" fillId="0" borderId="0"/>
    <xf numFmtId="9" fontId="1" fillId="0" borderId="0" applyFont="0" applyFill="0" applyBorder="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 fillId="0" borderId="0"/>
    <xf numFmtId="0" fontId="1" fillId="0" borderId="0"/>
    <xf numFmtId="9" fontId="1" fillId="0" borderId="0" applyFont="0" applyFill="0" applyBorder="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 fillId="0" borderId="0"/>
    <xf numFmtId="0" fontId="1" fillId="0" borderId="0"/>
    <xf numFmtId="9" fontId="1" fillId="0" borderId="0" applyFont="0" applyFill="0" applyBorder="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5" fillId="0" borderId="37" applyNumberFormat="0" applyFon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02" fillId="0" borderId="38" applyNumberFormat="0" applyFill="0" applyAlignment="0" applyProtection="0"/>
    <xf numFmtId="0" fontId="102" fillId="0" borderId="38"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02" fillId="0" borderId="38"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2" fillId="0" borderId="38"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92" fillId="58" borderId="36" applyNumberFormat="0" applyAlignment="0" applyProtection="0"/>
    <xf numFmtId="0" fontId="42" fillId="58" borderId="34"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 fillId="0" borderId="0"/>
    <xf numFmtId="0" fontId="1" fillId="0" borderId="0"/>
    <xf numFmtId="9" fontId="1" fillId="0" borderId="0" applyFont="0" applyFill="0" applyBorder="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 fillId="0" borderId="0"/>
    <xf numFmtId="0" fontId="1" fillId="0" borderId="0"/>
    <xf numFmtId="9" fontId="1" fillId="0" borderId="0" applyFont="0" applyFill="0" applyBorder="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 fillId="0" borderId="0"/>
    <xf numFmtId="0" fontId="1" fillId="0" borderId="0"/>
    <xf numFmtId="9" fontId="1" fillId="0" borderId="0" applyFont="0" applyFill="0" applyBorder="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 fillId="0" borderId="0"/>
    <xf numFmtId="0" fontId="1" fillId="0" borderId="0"/>
    <xf numFmtId="9" fontId="1" fillId="0" borderId="0" applyFont="0" applyFill="0" applyBorder="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02" fillId="0" borderId="38" applyNumberFormat="0" applyFill="0" applyAlignment="0" applyProtection="0"/>
    <xf numFmtId="0" fontId="102" fillId="0" borderId="38"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02" fillId="0" borderId="38"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2" fillId="0" borderId="38"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92" fillId="58" borderId="36" applyNumberFormat="0" applyAlignment="0" applyProtection="0"/>
    <xf numFmtId="0" fontId="42" fillId="58" borderId="34"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 fillId="0" borderId="0"/>
    <xf numFmtId="0" fontId="1" fillId="0" borderId="0"/>
    <xf numFmtId="9" fontId="1" fillId="0" borderId="0" applyFont="0" applyFill="0" applyBorder="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 fillId="0" borderId="0"/>
    <xf numFmtId="0" fontId="1" fillId="0" borderId="0"/>
    <xf numFmtId="9" fontId="1" fillId="0" borderId="0" applyFont="0" applyFill="0" applyBorder="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 fillId="0" borderId="0"/>
    <xf numFmtId="0" fontId="1" fillId="0" borderId="0"/>
    <xf numFmtId="9" fontId="1" fillId="0" borderId="0" applyFont="0" applyFill="0" applyBorder="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 fillId="0" borderId="0"/>
    <xf numFmtId="0" fontId="1" fillId="0" borderId="0"/>
    <xf numFmtId="9" fontId="1" fillId="0" borderId="0" applyFont="0" applyFill="0" applyBorder="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02" fillId="0" borderId="38" applyNumberFormat="0" applyFill="0" applyAlignment="0" applyProtection="0"/>
    <xf numFmtId="0" fontId="102" fillId="0" borderId="38"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02" fillId="0" borderId="38"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2" fillId="0" borderId="38"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92" fillId="58" borderId="36" applyNumberFormat="0" applyAlignment="0" applyProtection="0"/>
    <xf numFmtId="0" fontId="42" fillId="58" borderId="34"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 fillId="0" borderId="0"/>
    <xf numFmtId="9" fontId="1" fillId="0" borderId="0" applyFont="0" applyFill="0" applyBorder="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 fillId="0" borderId="0"/>
    <xf numFmtId="0" fontId="1" fillId="0" borderId="0"/>
    <xf numFmtId="9" fontId="1" fillId="0" borderId="0" applyFont="0" applyFill="0" applyBorder="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 fillId="0" borderId="0"/>
    <xf numFmtId="0" fontId="1" fillId="0" borderId="0"/>
    <xf numFmtId="9" fontId="1" fillId="0" borderId="0" applyFont="0" applyFill="0" applyBorder="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 fillId="0" borderId="0"/>
    <xf numFmtId="0" fontId="1" fillId="0" borderId="0"/>
    <xf numFmtId="9" fontId="1" fillId="0" borderId="0" applyFont="0" applyFill="0" applyBorder="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 fillId="0" borderId="0"/>
    <xf numFmtId="0" fontId="1" fillId="0" borderId="0"/>
    <xf numFmtId="9" fontId="1" fillId="0" borderId="0" applyFont="0" applyFill="0" applyBorder="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02" fillId="0" borderId="38" applyNumberFormat="0" applyFill="0" applyAlignment="0" applyProtection="0"/>
    <xf numFmtId="0" fontId="102" fillId="0" borderId="38"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02" fillId="0" borderId="38"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2" fillId="0" borderId="38"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92" fillId="58" borderId="36" applyNumberFormat="0" applyAlignment="0" applyProtection="0"/>
    <xf numFmtId="0" fontId="42" fillId="58" borderId="34"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 fillId="0" borderId="0"/>
    <xf numFmtId="0" fontId="1" fillId="0" borderId="0"/>
    <xf numFmtId="9" fontId="1" fillId="0" borderId="0" applyFont="0" applyFill="0" applyBorder="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 fillId="0" borderId="0"/>
    <xf numFmtId="0" fontId="1" fillId="0" borderId="0"/>
    <xf numFmtId="9" fontId="1" fillId="0" borderId="0" applyFont="0" applyFill="0" applyBorder="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 fillId="0" borderId="0"/>
    <xf numFmtId="0" fontId="1" fillId="0" borderId="0"/>
    <xf numFmtId="9" fontId="1" fillId="0" borderId="0" applyFont="0" applyFill="0" applyBorder="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 fillId="0" borderId="0"/>
    <xf numFmtId="0" fontId="1" fillId="0" borderId="0"/>
    <xf numFmtId="9" fontId="1" fillId="0" borderId="0" applyFont="0" applyFill="0" applyBorder="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102" fillId="0" borderId="38" applyNumberFormat="0" applyFill="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32" fillId="40" borderId="35" applyNumberFormat="0" applyFon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42" fillId="58"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78" fillId="42" borderId="34" applyNumberFormat="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32"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34"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32" fillId="40" borderId="35" applyNumberFormat="0" applyFont="0" applyAlignment="0" applyProtection="0"/>
    <xf numFmtId="0" fontId="32" fillId="40" borderId="35" applyNumberFormat="0" applyFon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92" fillId="58" borderId="36" applyNumberForma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02" fillId="0" borderId="38" applyNumberFormat="0" applyFill="0" applyAlignment="0" applyProtection="0"/>
    <xf numFmtId="0" fontId="102" fillId="0" borderId="38"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02" fillId="0" borderId="38"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02" fillId="0" borderId="38" applyNumberFormat="0" applyFill="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15" fillId="40" borderId="35" applyNumberFormat="0" applyFont="0" applyAlignment="0" applyProtection="0"/>
    <xf numFmtId="0" fontId="92" fillId="58" borderId="36" applyNumberFormat="0" applyAlignment="0" applyProtection="0"/>
    <xf numFmtId="0" fontId="42" fillId="58" borderId="34" applyNumberFormat="0" applyAlignment="0" applyProtection="0"/>
    <xf numFmtId="0" fontId="102" fillId="0" borderId="38" applyNumberFormat="0" applyFill="0" applyAlignment="0" applyProtection="0"/>
    <xf numFmtId="0" fontId="102" fillId="0" borderId="38" applyNumberFormat="0" applyFill="0" applyAlignment="0" applyProtection="0"/>
    <xf numFmtId="0" fontId="103" fillId="0" borderId="39" applyNumberFormat="0" applyFill="0" applyAlignment="0" applyProtection="0"/>
    <xf numFmtId="0" fontId="103" fillId="0" borderId="39" applyNumberFormat="0" applyFill="0" applyAlignment="0" applyProtection="0"/>
    <xf numFmtId="0" fontId="104" fillId="0" borderId="39" applyNumberFormat="0" applyFill="0" applyAlignment="0" applyProtection="0"/>
    <xf numFmtId="0" fontId="104" fillId="0" borderId="39"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02" fillId="0" borderId="44" applyNumberFormat="0" applyFill="0" applyAlignment="0" applyProtection="0"/>
    <xf numFmtId="0" fontId="102" fillId="0" borderId="44"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02" fillId="0" borderId="44"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2" fillId="0" borderId="44"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92" fillId="58" borderId="42" applyNumberFormat="0" applyAlignment="0" applyProtection="0"/>
    <xf numFmtId="0" fontId="42" fillId="58" borderId="40"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02" fillId="0" borderId="44" applyNumberFormat="0" applyFill="0" applyAlignment="0" applyProtection="0"/>
    <xf numFmtId="0" fontId="102" fillId="0" borderId="44"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02" fillId="0" borderId="44"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2" fillId="0" borderId="44"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92" fillId="58" borderId="42" applyNumberFormat="0" applyAlignment="0" applyProtection="0"/>
    <xf numFmtId="0" fontId="42" fillId="58" borderId="40"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02" fillId="0" borderId="44" applyNumberFormat="0" applyFill="0" applyAlignment="0" applyProtection="0"/>
    <xf numFmtId="0" fontId="102" fillId="0" borderId="44"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02" fillId="0" borderId="44"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2" fillId="0" borderId="44"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92" fillId="58" borderId="42" applyNumberFormat="0" applyAlignment="0" applyProtection="0"/>
    <xf numFmtId="0" fontId="42" fillId="58" borderId="40"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02" fillId="0" borderId="44" applyNumberFormat="0" applyFill="0" applyAlignment="0" applyProtection="0"/>
    <xf numFmtId="0" fontId="102" fillId="0" borderId="44"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02" fillId="0" borderId="44"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2" fillId="0" borderId="44"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92" fillId="58" borderId="42" applyNumberFormat="0" applyAlignment="0" applyProtection="0"/>
    <xf numFmtId="0" fontId="42" fillId="58" borderId="40"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02" fillId="0" borderId="44" applyNumberFormat="0" applyFill="0" applyAlignment="0" applyProtection="0"/>
    <xf numFmtId="0" fontId="102" fillId="0" borderId="44"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02" fillId="0" borderId="44"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2" fillId="0" borderId="44"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92" fillId="58" borderId="42" applyNumberFormat="0" applyAlignment="0" applyProtection="0"/>
    <xf numFmtId="0" fontId="42" fillId="58" borderId="40"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5" fillId="0" borderId="43" applyNumberFormat="0" applyFon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02" fillId="0" borderId="44" applyNumberFormat="0" applyFill="0" applyAlignment="0" applyProtection="0"/>
    <xf numFmtId="0" fontId="102" fillId="0" borderId="44"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02" fillId="0" borderId="44"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2" fillId="0" borderId="44"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92" fillId="58" borderId="42" applyNumberFormat="0" applyAlignment="0" applyProtection="0"/>
    <xf numFmtId="0" fontId="42" fillId="58" borderId="40"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02" fillId="0" borderId="44" applyNumberFormat="0" applyFill="0" applyAlignment="0" applyProtection="0"/>
    <xf numFmtId="0" fontId="102" fillId="0" borderId="44"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02" fillId="0" borderId="44"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2" fillId="0" borderId="44"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92" fillId="58" borderId="42" applyNumberFormat="0" applyAlignment="0" applyProtection="0"/>
    <xf numFmtId="0" fontId="42" fillId="58" borderId="40"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02" fillId="0" borderId="44" applyNumberFormat="0" applyFill="0" applyAlignment="0" applyProtection="0"/>
    <xf numFmtId="0" fontId="102" fillId="0" borderId="44"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02" fillId="0" borderId="44"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2" fillId="0" borderId="44"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92" fillId="58" borderId="42" applyNumberFormat="0" applyAlignment="0" applyProtection="0"/>
    <xf numFmtId="0" fontId="42" fillId="58" borderId="40"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02" fillId="0" borderId="44" applyNumberFormat="0" applyFill="0" applyAlignment="0" applyProtection="0"/>
    <xf numFmtId="0" fontId="102" fillId="0" borderId="44"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02" fillId="0" borderId="44"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2" fillId="0" borderId="44"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92" fillId="58" borderId="42" applyNumberFormat="0" applyAlignment="0" applyProtection="0"/>
    <xf numFmtId="0" fontId="42" fillId="58" borderId="40"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102" fillId="0" borderId="44" applyNumberFormat="0" applyFill="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32" fillId="40" borderId="41" applyNumberFormat="0" applyFon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42" fillId="58"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78" fillId="42" borderId="40" applyNumberFormat="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32"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34"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32" fillId="40" borderId="41" applyNumberFormat="0" applyFont="0" applyAlignment="0" applyProtection="0"/>
    <xf numFmtId="0" fontId="32" fillId="40" borderId="41" applyNumberFormat="0" applyFon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92" fillId="58" borderId="42" applyNumberForma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02" fillId="0" borderId="44" applyNumberFormat="0" applyFill="0" applyAlignment="0" applyProtection="0"/>
    <xf numFmtId="0" fontId="102" fillId="0" borderId="44"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02" fillId="0" borderId="44"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02" fillId="0" borderId="44" applyNumberFormat="0" applyFill="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15" fillId="40" borderId="41" applyNumberFormat="0" applyFont="0" applyAlignment="0" applyProtection="0"/>
    <xf numFmtId="0" fontId="92" fillId="58" borderId="42" applyNumberFormat="0" applyAlignment="0" applyProtection="0"/>
    <xf numFmtId="0" fontId="42" fillId="58" borderId="40" applyNumberFormat="0" applyAlignment="0" applyProtection="0"/>
    <xf numFmtId="0" fontId="102" fillId="0" borderId="44" applyNumberFormat="0" applyFill="0" applyAlignment="0" applyProtection="0"/>
    <xf numFmtId="0" fontId="102" fillId="0" borderId="44" applyNumberFormat="0" applyFill="0" applyAlignment="0" applyProtection="0"/>
    <xf numFmtId="0" fontId="103" fillId="0" borderId="45" applyNumberFormat="0" applyFill="0" applyAlignment="0" applyProtection="0"/>
    <xf numFmtId="0" fontId="103" fillId="0" borderId="45" applyNumberFormat="0" applyFill="0" applyAlignment="0" applyProtection="0"/>
    <xf numFmtId="0" fontId="104" fillId="0" borderId="45" applyNumberFormat="0" applyFill="0" applyAlignment="0" applyProtection="0"/>
    <xf numFmtId="0" fontId="104" fillId="0" borderId="45" applyNumberFormat="0" applyFill="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1" fillId="0" borderId="0" applyFont="0" applyFill="0" applyBorder="0" applyAlignment="0" applyProtection="0"/>
    <xf numFmtId="43" fontId="110" fillId="0" borderId="0" applyFont="0" applyFill="0" applyBorder="0" applyAlignment="0" applyProtection="0"/>
    <xf numFmtId="44" fontId="15" fillId="0" borderId="0" applyFont="0" applyFill="0" applyBorder="0" applyAlignment="0" applyProtection="0"/>
    <xf numFmtId="44" fontId="110"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5" fillId="0" borderId="0" applyFont="0" applyFill="0" applyBorder="0" applyAlignment="0" applyProtection="0"/>
    <xf numFmtId="0" fontId="111" fillId="0" borderId="0" applyNumberFormat="0" applyFill="0" applyBorder="0" applyAlignment="0" applyProtection="0"/>
    <xf numFmtId="0" fontId="112" fillId="0" borderId="50" applyNumberFormat="0" applyFill="0" applyAlignment="0" applyProtection="0"/>
    <xf numFmtId="0" fontId="113" fillId="0" borderId="0" applyNumberFormat="0" applyFill="0" applyAlignment="0" applyProtection="0"/>
    <xf numFmtId="0" fontId="114" fillId="0" borderId="51" applyNumberFormat="0" applyFill="0" applyAlignment="0" applyProtection="0"/>
    <xf numFmtId="0" fontId="115" fillId="0" borderId="0" applyNumberFormat="0" applyFill="0" applyBorder="0" applyAlignment="0" applyProtection="0"/>
    <xf numFmtId="0" fontId="116" fillId="0" borderId="0" applyNumberFormat="0" applyFill="0" applyBorder="0" applyAlignment="0" applyProtection="0">
      <alignment vertical="top"/>
      <protection locked="0"/>
    </xf>
    <xf numFmtId="0" fontId="108" fillId="0" borderId="0" applyNumberFormat="0" applyFill="0" applyBorder="0" applyAlignment="0" applyProtection="0"/>
    <xf numFmtId="0" fontId="115" fillId="0" borderId="0" applyNumberFormat="0" applyFill="0" applyBorder="0" applyAlignment="0" applyProtection="0"/>
    <xf numFmtId="0" fontId="108" fillId="0" borderId="0" applyNumberFormat="0" applyFill="0" applyBorder="0" applyAlignment="0" applyProtection="0"/>
    <xf numFmtId="0" fontId="115"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7" fillId="0" borderId="0" applyNumberFormat="0" applyFill="0" applyBorder="0" applyAlignment="0" applyProtection="0"/>
    <xf numFmtId="0" fontId="118" fillId="0" borderId="0"/>
    <xf numFmtId="0" fontId="11" fillId="0" borderId="0"/>
    <xf numFmtId="0" fontId="11" fillId="0" borderId="0"/>
    <xf numFmtId="0" fontId="118" fillId="0" borderId="0"/>
    <xf numFmtId="0" fontId="11" fillId="0" borderId="0"/>
    <xf numFmtId="0" fontId="11"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37" fontId="8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8" fillId="0" borderId="0"/>
    <xf numFmtId="0" fontId="118" fillId="0" borderId="0"/>
    <xf numFmtId="0" fontId="1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8" fillId="0" borderId="0"/>
    <xf numFmtId="0" fontId="11" fillId="0" borderId="0"/>
    <xf numFmtId="0" fontId="11" fillId="0" borderId="0"/>
    <xf numFmtId="0" fontId="12" fillId="0" borderId="0"/>
    <xf numFmtId="0" fontId="11" fillId="0" borderId="0"/>
    <xf numFmtId="0" fontId="11" fillId="0" borderId="0"/>
    <xf numFmtId="0" fontId="11" fillId="0" borderId="0"/>
    <xf numFmtId="0" fontId="15" fillId="0" borderId="0"/>
    <xf numFmtId="0" fontId="15" fillId="0" borderId="0"/>
    <xf numFmtId="0" fontId="15" fillId="0" borderId="0"/>
    <xf numFmtId="0" fontId="15" fillId="0" borderId="0"/>
    <xf numFmtId="0" fontId="15" fillId="0" borderId="0"/>
    <xf numFmtId="0" fontId="110" fillId="0" borderId="0"/>
    <xf numFmtId="0" fontId="110" fillId="0" borderId="0"/>
    <xf numFmtId="0" fontId="118" fillId="0" borderId="0"/>
    <xf numFmtId="0" fontId="11" fillId="0" borderId="0"/>
    <xf numFmtId="0" fontId="11" fillId="0" borderId="0"/>
    <xf numFmtId="0" fontId="110" fillId="0" borderId="0"/>
    <xf numFmtId="0" fontId="110" fillId="0" borderId="0"/>
    <xf numFmtId="0" fontId="110" fillId="0" borderId="0"/>
    <xf numFmtId="0" fontId="118" fillId="0" borderId="0"/>
    <xf numFmtId="0" fontId="15" fillId="0" borderId="0"/>
    <xf numFmtId="0" fontId="118" fillId="0" borderId="0"/>
    <xf numFmtId="0" fontId="15" fillId="0" borderId="0"/>
    <xf numFmtId="0" fontId="11" fillId="0" borderId="0"/>
    <xf numFmtId="0" fontId="11" fillId="0" borderId="0"/>
    <xf numFmtId="0" fontId="118" fillId="0" borderId="0"/>
    <xf numFmtId="0" fontId="11" fillId="0" borderId="0"/>
    <xf numFmtId="0" fontId="11" fillId="0" borderId="0"/>
    <xf numFmtId="0" fontId="118" fillId="0" borderId="0"/>
    <xf numFmtId="0" fontId="11" fillId="0" borderId="0"/>
    <xf numFmtId="0" fontId="11" fillId="0" borderId="0"/>
    <xf numFmtId="0" fontId="11" fillId="10" borderId="15" applyNumberFormat="0" applyFont="0" applyAlignment="0" applyProtection="0"/>
    <xf numFmtId="0" fontId="11" fillId="10" borderId="15" applyNumberFormat="0" applyFont="0" applyAlignment="0" applyProtection="0"/>
    <xf numFmtId="0" fontId="11" fillId="10" borderId="15" applyNumberFormat="0" applyFont="0" applyAlignment="0" applyProtection="0"/>
    <xf numFmtId="0" fontId="11" fillId="10" borderId="15" applyNumberFormat="0" applyFont="0" applyAlignment="0" applyProtection="0"/>
    <xf numFmtId="0" fontId="11" fillId="10" borderId="15" applyNumberFormat="0" applyFont="0" applyAlignment="0" applyProtection="0"/>
    <xf numFmtId="0" fontId="11" fillId="10" borderId="15" applyNumberFormat="0" applyFont="0" applyAlignment="0" applyProtection="0"/>
    <xf numFmtId="0" fontId="11" fillId="10" borderId="15" applyNumberFormat="0" applyFont="0" applyAlignment="0" applyProtection="0"/>
    <xf numFmtId="0" fontId="11" fillId="10" borderId="15" applyNumberFormat="0" applyFont="0" applyAlignment="0" applyProtection="0"/>
    <xf numFmtId="0" fontId="11" fillId="10" borderId="15" applyNumberFormat="0" applyFont="0" applyAlignment="0" applyProtection="0"/>
    <xf numFmtId="0" fontId="11" fillId="10" borderId="15" applyNumberFormat="0" applyFont="0" applyAlignment="0" applyProtection="0"/>
    <xf numFmtId="0" fontId="11" fillId="10" borderId="15" applyNumberFormat="0" applyFont="0" applyAlignment="0" applyProtection="0"/>
    <xf numFmtId="0" fontId="11" fillId="10" borderId="15" applyNumberFormat="0" applyFont="0" applyAlignment="0" applyProtection="0"/>
    <xf numFmtId="0" fontId="11" fillId="10" borderId="15" applyNumberFormat="0" applyFont="0" applyAlignment="0" applyProtection="0"/>
    <xf numFmtId="0" fontId="11" fillId="10" borderId="15" applyNumberFormat="0" applyFont="0" applyAlignment="0" applyProtection="0"/>
    <xf numFmtId="0" fontId="11" fillId="10" borderId="15" applyNumberFormat="0" applyFont="0" applyAlignment="0" applyProtection="0"/>
    <xf numFmtId="0" fontId="11" fillId="10" borderId="15" applyNumberFormat="0" applyFont="0" applyAlignment="0" applyProtection="0"/>
    <xf numFmtId="0" fontId="11" fillId="10" borderId="15" applyNumberFormat="0" applyFont="0" applyAlignment="0" applyProtection="0"/>
    <xf numFmtId="0" fontId="11" fillId="10" borderId="15" applyNumberFormat="0" applyFont="0" applyAlignment="0" applyProtection="0"/>
    <xf numFmtId="0" fontId="11" fillId="10" borderId="15" applyNumberFormat="0" applyFont="0" applyAlignment="0" applyProtection="0"/>
    <xf numFmtId="0" fontId="11" fillId="10" borderId="15" applyNumberFormat="0" applyFont="0" applyAlignment="0" applyProtection="0"/>
    <xf numFmtId="0" fontId="11" fillId="10" borderId="15" applyNumberFormat="0" applyFont="0" applyAlignment="0" applyProtection="0"/>
    <xf numFmtId="0" fontId="11" fillId="10" borderId="15" applyNumberFormat="0" applyFont="0" applyAlignment="0" applyProtection="0"/>
    <xf numFmtId="0" fontId="11" fillId="10" borderId="15" applyNumberFormat="0" applyFont="0" applyAlignment="0" applyProtection="0"/>
    <xf numFmtId="0" fontId="11" fillId="10" borderId="15"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0" fillId="0" borderId="0" applyFont="0" applyFill="0" applyBorder="0" applyAlignment="0" applyProtection="0"/>
    <xf numFmtId="0" fontId="109" fillId="0" borderId="0" applyNumberFormat="0" applyFill="0" applyBorder="0" applyAlignment="0" applyProtection="0"/>
    <xf numFmtId="0" fontId="76" fillId="0" borderId="0" applyNumberFormat="0" applyFill="0" applyBorder="0" applyAlignment="0" applyProtection="0"/>
  </cellStyleXfs>
  <cellXfs count="612">
    <xf numFmtId="0" fontId="0" fillId="0" borderId="0" xfId="0"/>
    <xf numFmtId="0" fontId="13" fillId="0" borderId="0" xfId="0" applyFont="1"/>
    <xf numFmtId="0" fontId="0" fillId="0" borderId="0" xfId="0" applyFill="1"/>
    <xf numFmtId="44" fontId="0" fillId="0" borderId="0" xfId="3" applyFont="1"/>
    <xf numFmtId="2" fontId="0" fillId="0" borderId="0" xfId="0" applyNumberFormat="1"/>
    <xf numFmtId="0" fontId="0" fillId="2" borderId="0" xfId="0" applyFill="1"/>
    <xf numFmtId="44" fontId="0" fillId="2" borderId="0" xfId="3" applyFont="1" applyFill="1"/>
    <xf numFmtId="0" fontId="0" fillId="0" borderId="0" xfId="0" applyFont="1"/>
    <xf numFmtId="10" fontId="0" fillId="0" borderId="0" xfId="1" applyNumberFormat="1" applyFont="1"/>
    <xf numFmtId="0" fontId="13" fillId="0" borderId="0" xfId="0" applyFont="1" applyBorder="1"/>
    <xf numFmtId="44" fontId="13" fillId="0" borderId="0" xfId="3" applyFont="1" applyBorder="1"/>
    <xf numFmtId="0" fontId="0" fillId="0" borderId="0" xfId="0" applyFont="1" applyBorder="1"/>
    <xf numFmtId="44" fontId="0" fillId="0" borderId="0" xfId="3" applyFont="1" applyBorder="1"/>
    <xf numFmtId="44" fontId="11" fillId="0" borderId="0" xfId="3" applyFont="1" applyBorder="1"/>
    <xf numFmtId="44" fontId="0" fillId="0" borderId="0" xfId="3" applyFont="1" applyFill="1"/>
    <xf numFmtId="44" fontId="0" fillId="2" borderId="0" xfId="3" applyFont="1" applyFill="1" applyBorder="1"/>
    <xf numFmtId="0" fontId="0" fillId="0" borderId="0" xfId="0" applyFont="1" applyFill="1" applyBorder="1"/>
    <xf numFmtId="166" fontId="0" fillId="2" borderId="0" xfId="3" applyNumberFormat="1" applyFont="1" applyFill="1"/>
    <xf numFmtId="166" fontId="11" fillId="0" borderId="0" xfId="3" applyNumberFormat="1" applyFont="1" applyBorder="1"/>
    <xf numFmtId="166" fontId="0" fillId="2" borderId="0" xfId="3" applyNumberFormat="1" applyFont="1" applyFill="1" applyBorder="1"/>
    <xf numFmtId="2" fontId="0" fillId="0" borderId="0" xfId="0" applyNumberFormat="1" applyFont="1" applyFill="1" applyBorder="1"/>
    <xf numFmtId="2" fontId="0" fillId="0" borderId="0" xfId="3" applyNumberFormat="1" applyFont="1" applyBorder="1"/>
    <xf numFmtId="2" fontId="11" fillId="0" borderId="0" xfId="3" applyNumberFormat="1" applyFont="1" applyBorder="1"/>
    <xf numFmtId="44" fontId="13" fillId="3" borderId="5" xfId="3" applyFont="1" applyFill="1" applyBorder="1" applyAlignment="1">
      <alignment horizontal="center"/>
    </xf>
    <xf numFmtId="44" fontId="13" fillId="3" borderId="1" xfId="3" applyFont="1" applyFill="1" applyBorder="1" applyAlignment="1">
      <alignment horizontal="center"/>
    </xf>
    <xf numFmtId="44" fontId="0" fillId="2" borderId="1" xfId="3" applyFont="1" applyFill="1" applyBorder="1"/>
    <xf numFmtId="0" fontId="13" fillId="3" borderId="46" xfId="0" applyFont="1" applyFill="1" applyBorder="1"/>
    <xf numFmtId="0" fontId="0" fillId="2" borderId="46" xfId="0" applyFill="1" applyBorder="1"/>
    <xf numFmtId="0" fontId="0" fillId="0" borderId="46" xfId="0" applyFont="1" applyBorder="1"/>
    <xf numFmtId="0" fontId="0" fillId="2" borderId="47" xfId="0" applyFill="1" applyBorder="1"/>
    <xf numFmtId="44" fontId="13" fillId="3" borderId="5" xfId="3" applyFont="1" applyFill="1" applyBorder="1" applyAlignment="1">
      <alignment horizontal="center" wrapText="1"/>
    </xf>
    <xf numFmtId="44" fontId="13" fillId="3" borderId="0" xfId="3" applyFont="1" applyFill="1" applyBorder="1" applyAlignment="1">
      <alignment horizontal="center" wrapText="1"/>
    </xf>
    <xf numFmtId="44" fontId="13" fillId="3" borderId="1" xfId="3" applyFont="1" applyFill="1" applyBorder="1" applyAlignment="1">
      <alignment horizontal="center" wrapText="1"/>
    </xf>
    <xf numFmtId="166" fontId="13" fillId="0" borderId="49" xfId="3" applyNumberFormat="1" applyFont="1" applyBorder="1"/>
    <xf numFmtId="41" fontId="0" fillId="0" borderId="5" xfId="3" applyNumberFormat="1" applyFont="1" applyBorder="1"/>
    <xf numFmtId="41" fontId="0" fillId="0" borderId="1" xfId="3" applyNumberFormat="1" applyFont="1" applyBorder="1"/>
    <xf numFmtId="41" fontId="0" fillId="2" borderId="0" xfId="3" applyNumberFormat="1" applyFont="1" applyFill="1" applyBorder="1"/>
    <xf numFmtId="41" fontId="0" fillId="0" borderId="0" xfId="3" applyNumberFormat="1" applyFont="1" applyBorder="1"/>
    <xf numFmtId="42" fontId="0" fillId="0" borderId="5" xfId="3" applyNumberFormat="1" applyFont="1" applyBorder="1"/>
    <xf numFmtId="42" fontId="0" fillId="0" borderId="1" xfId="3" applyNumberFormat="1" applyFont="1" applyBorder="1"/>
    <xf numFmtId="42" fontId="0" fillId="0" borderId="0" xfId="3" applyNumberFormat="1" applyFont="1" applyBorder="1"/>
    <xf numFmtId="41" fontId="0" fillId="2" borderId="5" xfId="3" applyNumberFormat="1" applyFont="1" applyFill="1" applyBorder="1"/>
    <xf numFmtId="41" fontId="0" fillId="2" borderId="1" xfId="3" applyNumberFormat="1" applyFont="1" applyFill="1" applyBorder="1"/>
    <xf numFmtId="41" fontId="11" fillId="0" borderId="5" xfId="3" applyNumberFormat="1" applyFont="1" applyBorder="1"/>
    <xf numFmtId="41" fontId="11" fillId="0" borderId="1" xfId="3" applyNumberFormat="1" applyFont="1" applyBorder="1"/>
    <xf numFmtId="41" fontId="11" fillId="0" borderId="0" xfId="3" applyNumberFormat="1" applyFont="1" applyBorder="1"/>
    <xf numFmtId="41" fontId="0" fillId="0" borderId="0" xfId="3" applyNumberFormat="1" applyFont="1" applyFill="1" applyBorder="1"/>
    <xf numFmtId="49" fontId="0" fillId="0" borderId="0" xfId="3" applyNumberFormat="1" applyFont="1" applyFill="1"/>
    <xf numFmtId="49" fontId="13" fillId="3" borderId="0" xfId="3" applyNumberFormat="1" applyFont="1" applyFill="1" applyBorder="1" applyAlignment="1">
      <alignment horizontal="center"/>
    </xf>
    <xf numFmtId="49" fontId="0" fillId="2" borderId="0" xfId="3" applyNumberFormat="1" applyFont="1" applyFill="1" applyBorder="1"/>
    <xf numFmtId="49" fontId="0" fillId="2" borderId="0" xfId="3" applyNumberFormat="1" applyFont="1" applyFill="1"/>
    <xf numFmtId="49" fontId="13" fillId="2" borderId="0" xfId="3" applyNumberFormat="1" applyFont="1" applyFill="1" applyBorder="1"/>
    <xf numFmtId="49" fontId="13" fillId="3" borderId="0" xfId="3" applyNumberFormat="1" applyFont="1" applyFill="1" applyBorder="1"/>
    <xf numFmtId="164" fontId="0" fillId="0" borderId="0" xfId="0" applyNumberFormat="1" applyFont="1"/>
    <xf numFmtId="164" fontId="13" fillId="0" borderId="0" xfId="0" quotePrefix="1" applyNumberFormat="1" applyFont="1" applyFill="1" applyBorder="1" applyAlignment="1">
      <alignment horizontal="center"/>
    </xf>
    <xf numFmtId="164" fontId="0" fillId="0" borderId="0" xfId="0" applyNumberFormat="1" applyFont="1" applyFill="1" applyBorder="1"/>
    <xf numFmtId="164" fontId="0" fillId="0" borderId="0" xfId="0" applyNumberFormat="1" applyFont="1" applyAlignment="1">
      <alignment wrapText="1"/>
    </xf>
    <xf numFmtId="166" fontId="0" fillId="0" borderId="0" xfId="0" applyNumberFormat="1" applyFont="1"/>
    <xf numFmtId="166" fontId="0" fillId="0" borderId="0" xfId="0" applyNumberFormat="1" applyFont="1" applyFill="1"/>
    <xf numFmtId="166" fontId="13" fillId="3" borderId="49" xfId="0" quotePrefix="1" applyNumberFormat="1" applyFont="1" applyFill="1" applyBorder="1" applyAlignment="1"/>
    <xf numFmtId="166" fontId="13" fillId="0" borderId="0" xfId="0" quotePrefix="1" applyNumberFormat="1" applyFont="1" applyFill="1" applyBorder="1" applyAlignment="1">
      <alignment horizontal="center"/>
    </xf>
    <xf numFmtId="166" fontId="13" fillId="3" borderId="49" xfId="2" applyNumberFormat="1" applyFont="1" applyFill="1" applyBorder="1" applyAlignment="1">
      <alignment horizontal="center" vertical="center" wrapText="1"/>
    </xf>
    <xf numFmtId="166" fontId="13" fillId="0" borderId="49" xfId="2" applyNumberFormat="1" applyFont="1" applyFill="1" applyBorder="1" applyAlignment="1">
      <alignment horizontal="center" vertical="center" wrapText="1"/>
    </xf>
    <xf numFmtId="166" fontId="0" fillId="0" borderId="0" xfId="0" applyNumberFormat="1"/>
    <xf numFmtId="42" fontId="0" fillId="0" borderId="0" xfId="0" applyNumberFormat="1"/>
    <xf numFmtId="41" fontId="0" fillId="0" borderId="0" xfId="0" applyNumberFormat="1"/>
    <xf numFmtId="166" fontId="13" fillId="3" borderId="48" xfId="0" quotePrefix="1" applyNumberFormat="1" applyFont="1" applyFill="1" applyBorder="1" applyAlignment="1"/>
    <xf numFmtId="164" fontId="13" fillId="3" borderId="53" xfId="0" quotePrefix="1" applyNumberFormat="1" applyFont="1" applyFill="1" applyBorder="1" applyAlignment="1">
      <alignment horizontal="left" vertical="center" wrapText="1"/>
    </xf>
    <xf numFmtId="166" fontId="13" fillId="3" borderId="48" xfId="2" applyNumberFormat="1" applyFont="1" applyFill="1" applyBorder="1" applyAlignment="1">
      <alignment horizontal="center" vertical="center" wrapText="1"/>
    </xf>
    <xf numFmtId="41" fontId="0" fillId="0" borderId="54" xfId="0" applyNumberFormat="1" applyBorder="1"/>
    <xf numFmtId="42" fontId="0" fillId="0" borderId="54" xfId="0" applyNumberFormat="1" applyBorder="1"/>
    <xf numFmtId="42" fontId="13" fillId="0" borderId="7" xfId="0" applyNumberFormat="1" applyFont="1" applyBorder="1"/>
    <xf numFmtId="9" fontId="13" fillId="0" borderId="52" xfId="0" applyNumberFormat="1" applyFont="1" applyBorder="1" applyAlignment="1">
      <alignment horizontal="center" vertical="center"/>
    </xf>
    <xf numFmtId="0" fontId="120" fillId="0" borderId="0" xfId="0" applyFont="1" applyAlignment="1">
      <alignment horizontal="center"/>
    </xf>
    <xf numFmtId="0" fontId="120" fillId="0" borderId="0" xfId="0" applyFont="1"/>
    <xf numFmtId="9" fontId="13" fillId="0" borderId="0" xfId="0" applyNumberFormat="1" applyFont="1" applyBorder="1" applyAlignment="1">
      <alignment horizontal="center"/>
    </xf>
    <xf numFmtId="9" fontId="13" fillId="0" borderId="1" xfId="0" applyNumberFormat="1" applyFont="1" applyBorder="1" applyAlignment="1">
      <alignment horizontal="center"/>
    </xf>
    <xf numFmtId="9" fontId="13" fillId="0" borderId="60" xfId="0" applyNumberFormat="1" applyFont="1" applyBorder="1" applyAlignment="1">
      <alignment horizontal="center"/>
    </xf>
    <xf numFmtId="41" fontId="0" fillId="66" borderId="0" xfId="0" applyNumberFormat="1" applyFill="1"/>
    <xf numFmtId="164" fontId="0" fillId="0" borderId="0" xfId="0" applyNumberFormat="1" applyFont="1" applyFill="1"/>
    <xf numFmtId="164" fontId="0" fillId="0" borderId="0" xfId="0" quotePrefix="1" applyNumberFormat="1" applyFont="1" applyAlignment="1"/>
    <xf numFmtId="164" fontId="0" fillId="0" borderId="0" xfId="0" quotePrefix="1" applyNumberFormat="1" applyFont="1" applyFill="1" applyAlignment="1"/>
    <xf numFmtId="164" fontId="0" fillId="0" borderId="0" xfId="0" applyNumberFormat="1" applyFont="1" applyAlignment="1"/>
    <xf numFmtId="164" fontId="0" fillId="0" borderId="0" xfId="0" quotePrefix="1" applyNumberFormat="1" applyFont="1"/>
    <xf numFmtId="164" fontId="0" fillId="0" borderId="0" xfId="0" quotePrefix="1" applyNumberFormat="1" applyFont="1" applyFill="1"/>
    <xf numFmtId="164" fontId="121" fillId="0" borderId="0" xfId="0" applyNumberFormat="1" applyFont="1"/>
    <xf numFmtId="164" fontId="13" fillId="3" borderId="49" xfId="0" quotePrefix="1" applyNumberFormat="1" applyFont="1" applyFill="1" applyBorder="1" applyAlignment="1"/>
    <xf numFmtId="164" fontId="13" fillId="0" borderId="49" xfId="0" quotePrefix="1" applyNumberFormat="1" applyFont="1" applyFill="1" applyBorder="1" applyAlignment="1">
      <alignment horizontal="center"/>
    </xf>
    <xf numFmtId="0" fontId="13" fillId="3" borderId="49" xfId="2" applyNumberFormat="1" applyFont="1" applyFill="1" applyBorder="1" applyAlignment="1">
      <alignment horizontal="center" vertical="center" wrapText="1"/>
    </xf>
    <xf numFmtId="164" fontId="13" fillId="0" borderId="0" xfId="0" quotePrefix="1" applyNumberFormat="1" applyFont="1" applyFill="1" applyBorder="1" applyAlignment="1">
      <alignment horizontal="left" vertical="center"/>
    </xf>
    <xf numFmtId="165" fontId="13" fillId="0" borderId="0" xfId="2" applyNumberFormat="1" applyFont="1" applyFill="1" applyBorder="1" applyAlignment="1">
      <alignment horizontal="center" vertical="center"/>
    </xf>
    <xf numFmtId="164" fontId="13" fillId="0" borderId="0" xfId="0" applyNumberFormat="1" applyFont="1"/>
    <xf numFmtId="49" fontId="13" fillId="0" borderId="0" xfId="0" quotePrefix="1" applyNumberFormat="1" applyFont="1" applyFill="1" applyBorder="1" applyAlignment="1">
      <alignment horizontal="left" vertical="center"/>
    </xf>
    <xf numFmtId="165" fontId="13" fillId="0" borderId="0" xfId="2" quotePrefix="1" applyNumberFormat="1" applyFont="1" applyFill="1" applyBorder="1" applyAlignment="1">
      <alignment horizontal="center" vertical="center"/>
    </xf>
    <xf numFmtId="166" fontId="13" fillId="2" borderId="7" xfId="3" quotePrefix="1" applyNumberFormat="1" applyFont="1" applyFill="1" applyBorder="1"/>
    <xf numFmtId="166" fontId="13" fillId="0" borderId="7" xfId="3" quotePrefix="1" applyNumberFormat="1" applyFont="1" applyFill="1" applyBorder="1"/>
    <xf numFmtId="41" fontId="0" fillId="66" borderId="1" xfId="3" applyNumberFormat="1" applyFont="1" applyFill="1" applyBorder="1"/>
    <xf numFmtId="42" fontId="0" fillId="0" borderId="5" xfId="3" applyNumberFormat="1" applyFont="1" applyFill="1" applyBorder="1"/>
    <xf numFmtId="41" fontId="0" fillId="0" borderId="5" xfId="3" applyNumberFormat="1" applyFont="1" applyFill="1" applyBorder="1"/>
    <xf numFmtId="41" fontId="0" fillId="0" borderId="57" xfId="3" applyNumberFormat="1" applyFont="1" applyBorder="1"/>
    <xf numFmtId="41" fontId="0" fillId="0" borderId="54" xfId="3" applyNumberFormat="1" applyFont="1" applyBorder="1"/>
    <xf numFmtId="41" fontId="0" fillId="0" borderId="55" xfId="3" applyNumberFormat="1" applyFont="1" applyBorder="1"/>
    <xf numFmtId="41" fontId="0" fillId="0" borderId="68" xfId="3" applyNumberFormat="1" applyFont="1" applyBorder="1"/>
    <xf numFmtId="41" fontId="0" fillId="0" borderId="67" xfId="3" applyNumberFormat="1" applyFont="1" applyBorder="1"/>
    <xf numFmtId="41" fontId="0" fillId="66" borderId="69" xfId="3" applyNumberFormat="1" applyFont="1" applyFill="1" applyBorder="1"/>
    <xf numFmtId="49" fontId="0" fillId="2" borderId="46" xfId="3" applyNumberFormat="1" applyFont="1" applyFill="1" applyBorder="1"/>
    <xf numFmtId="49" fontId="0" fillId="2" borderId="52" xfId="3" applyNumberFormat="1" applyFont="1" applyFill="1" applyBorder="1"/>
    <xf numFmtId="44" fontId="13" fillId="0" borderId="5" xfId="3" applyFont="1" applyFill="1" applyBorder="1" applyAlignment="1">
      <alignment horizontal="center"/>
    </xf>
    <xf numFmtId="44" fontId="13" fillId="0" borderId="1" xfId="3" applyFont="1" applyFill="1" applyBorder="1" applyAlignment="1">
      <alignment horizontal="center"/>
    </xf>
    <xf numFmtId="49" fontId="13" fillId="0" borderId="0" xfId="3" applyNumberFormat="1" applyFont="1" applyFill="1" applyBorder="1"/>
    <xf numFmtId="44" fontId="13" fillId="0" borderId="5" xfId="3" applyFont="1" applyFill="1" applyBorder="1" applyAlignment="1">
      <alignment horizontal="center" wrapText="1"/>
    </xf>
    <xf numFmtId="44" fontId="13" fillId="0" borderId="0" xfId="3" applyFont="1" applyFill="1" applyBorder="1" applyAlignment="1">
      <alignment horizontal="center" wrapText="1"/>
    </xf>
    <xf numFmtId="44" fontId="13" fillId="0" borderId="1" xfId="3" applyFont="1" applyFill="1" applyBorder="1" applyAlignment="1">
      <alignment horizontal="center" wrapText="1"/>
    </xf>
    <xf numFmtId="0" fontId="0" fillId="0" borderId="46" xfId="0" applyFont="1" applyFill="1" applyBorder="1"/>
    <xf numFmtId="0" fontId="0" fillId="0" borderId="0" xfId="0" applyFont="1" applyAlignment="1">
      <alignment horizontal="center"/>
    </xf>
    <xf numFmtId="0" fontId="122" fillId="0" borderId="0" xfId="0" applyFont="1"/>
    <xf numFmtId="0" fontId="91" fillId="0" borderId="0" xfId="0" applyFont="1" applyAlignment="1">
      <alignment horizontal="left"/>
    </xf>
    <xf numFmtId="0" fontId="122" fillId="0" borderId="0" xfId="0" applyFont="1" applyAlignment="1">
      <alignment horizontal="center"/>
    </xf>
    <xf numFmtId="0" fontId="122" fillId="0" borderId="0" xfId="0" applyFont="1" applyFill="1"/>
    <xf numFmtId="0" fontId="91" fillId="0" borderId="0" xfId="0" applyFont="1" applyFill="1" applyAlignment="1">
      <alignment horizontal="left"/>
    </xf>
    <xf numFmtId="0" fontId="122" fillId="0" borderId="0" xfId="0" applyFont="1" applyFill="1" applyAlignment="1">
      <alignment horizontal="center"/>
    </xf>
    <xf numFmtId="0" fontId="91" fillId="0" borderId="0" xfId="0" applyFont="1" applyFill="1"/>
    <xf numFmtId="0" fontId="91" fillId="0" borderId="0" xfId="0" applyFont="1" applyFill="1" applyAlignment="1">
      <alignment horizontal="center"/>
    </xf>
    <xf numFmtId="14" fontId="91" fillId="0" borderId="0" xfId="0" applyNumberFormat="1" applyFont="1" applyAlignment="1">
      <alignment horizontal="left"/>
    </xf>
    <xf numFmtId="14" fontId="91" fillId="0" borderId="0" xfId="0" applyNumberFormat="1" applyFont="1" applyAlignment="1">
      <alignment horizontal="center"/>
    </xf>
    <xf numFmtId="0" fontId="0" fillId="0" borderId="0" xfId="0" applyFont="1" applyAlignment="1" applyProtection="1">
      <alignment horizontal="center" wrapText="1"/>
    </xf>
    <xf numFmtId="0" fontId="0" fillId="0" borderId="0" xfId="0" applyFont="1" applyAlignment="1" applyProtection="1">
      <alignment wrapText="1"/>
    </xf>
    <xf numFmtId="0" fontId="124" fillId="68" borderId="58" xfId="0" applyFont="1" applyFill="1" applyBorder="1" applyAlignment="1" applyProtection="1">
      <alignment horizontal="center" vertical="center" wrapText="1"/>
    </xf>
    <xf numFmtId="42" fontId="124" fillId="68" borderId="59" xfId="3" applyNumberFormat="1" applyFont="1" applyFill="1" applyBorder="1" applyAlignment="1" applyProtection="1">
      <alignment horizontal="center" vertical="center" wrapText="1"/>
    </xf>
    <xf numFmtId="173" fontId="125" fillId="66" borderId="58" xfId="3" applyNumberFormat="1" applyFont="1" applyFill="1" applyBorder="1" applyAlignment="1" applyProtection="1">
      <alignment horizontal="center" vertical="center" wrapText="1"/>
    </xf>
    <xf numFmtId="42" fontId="125" fillId="66" borderId="59" xfId="3" applyNumberFormat="1" applyFont="1" applyFill="1" applyBorder="1" applyAlignment="1" applyProtection="1">
      <alignment horizontal="center" vertical="center" wrapText="1"/>
    </xf>
    <xf numFmtId="0" fontId="126" fillId="68" borderId="58" xfId="0" applyFont="1" applyFill="1" applyBorder="1" applyAlignment="1" applyProtection="1">
      <alignment horizontal="center" vertical="center" wrapText="1"/>
    </xf>
    <xf numFmtId="0" fontId="126" fillId="68" borderId="0" xfId="0" applyFont="1" applyFill="1" applyBorder="1" applyAlignment="1" applyProtection="1">
      <alignment horizontal="center" vertical="center" wrapText="1"/>
    </xf>
    <xf numFmtId="0" fontId="126" fillId="68" borderId="59" xfId="0" applyFont="1" applyFill="1" applyBorder="1" applyAlignment="1" applyProtection="1">
      <alignment horizontal="center" vertical="center" wrapText="1"/>
    </xf>
    <xf numFmtId="0" fontId="123" fillId="0" borderId="0" xfId="0" applyFont="1"/>
    <xf numFmtId="0" fontId="124" fillId="66" borderId="62" xfId="0" applyFont="1" applyFill="1" applyBorder="1" applyAlignment="1">
      <alignment horizontal="center"/>
    </xf>
    <xf numFmtId="9" fontId="0" fillId="66" borderId="58" xfId="1" applyFont="1" applyFill="1" applyBorder="1" applyAlignment="1" applyProtection="1">
      <alignment horizontal="center" vertical="center" wrapText="1"/>
    </xf>
    <xf numFmtId="0" fontId="124" fillId="66" borderId="58" xfId="0" applyFont="1" applyFill="1" applyBorder="1" applyAlignment="1">
      <alignment horizontal="center"/>
    </xf>
    <xf numFmtId="173" fontId="124" fillId="66" borderId="65" xfId="0" applyNumberFormat="1" applyFont="1" applyFill="1" applyBorder="1" applyAlignment="1">
      <alignment horizontal="center"/>
    </xf>
    <xf numFmtId="0" fontId="122" fillId="2" borderId="49" xfId="0" applyFont="1" applyFill="1" applyBorder="1" applyAlignment="1">
      <alignment horizontal="right"/>
    </xf>
    <xf numFmtId="0" fontId="122" fillId="2" borderId="57" xfId="0" applyFont="1" applyFill="1" applyBorder="1" applyAlignment="1">
      <alignment horizontal="center" vertical="center" wrapText="1"/>
    </xf>
    <xf numFmtId="0" fontId="122" fillId="2" borderId="54" xfId="0" applyFont="1" applyFill="1" applyBorder="1" applyAlignment="1">
      <alignment horizontal="center" vertical="center" wrapText="1"/>
    </xf>
    <xf numFmtId="0" fontId="13" fillId="2" borderId="54" xfId="0" applyFont="1" applyFill="1" applyBorder="1" applyAlignment="1">
      <alignment horizontal="center" vertical="center" wrapText="1"/>
    </xf>
    <xf numFmtId="0" fontId="122" fillId="0" borderId="57" xfId="0" applyFont="1" applyBorder="1" applyAlignment="1">
      <alignment horizontal="center"/>
    </xf>
    <xf numFmtId="0" fontId="122" fillId="0" borderId="54" xfId="0" applyFont="1" applyBorder="1" applyAlignment="1">
      <alignment horizontal="center"/>
    </xf>
    <xf numFmtId="0" fontId="0" fillId="0" borderId="54" xfId="0" applyFont="1" applyBorder="1" applyAlignment="1">
      <alignment horizontal="center"/>
    </xf>
    <xf numFmtId="0" fontId="0" fillId="0" borderId="55" xfId="0" applyFont="1" applyBorder="1" applyAlignment="1">
      <alignment horizontal="center"/>
    </xf>
    <xf numFmtId="0" fontId="0" fillId="0" borderId="57" xfId="0" applyFont="1" applyBorder="1"/>
    <xf numFmtId="0" fontId="0" fillId="0" borderId="54" xfId="0" applyFont="1" applyBorder="1"/>
    <xf numFmtId="0" fontId="0" fillId="0" borderId="55" xfId="0" applyFont="1" applyBorder="1"/>
    <xf numFmtId="172" fontId="122" fillId="0" borderId="5" xfId="0" applyNumberFormat="1" applyFont="1" applyBorder="1" applyAlignment="1">
      <alignment horizontal="center"/>
    </xf>
    <xf numFmtId="172" fontId="122" fillId="0" borderId="0" xfId="0" applyNumberFormat="1" applyFont="1" applyBorder="1" applyAlignment="1">
      <alignment horizontal="center"/>
    </xf>
    <xf numFmtId="172" fontId="0" fillId="0" borderId="0" xfId="0" applyNumberFormat="1" applyFont="1" applyBorder="1" applyAlignment="1">
      <alignment horizontal="center"/>
    </xf>
    <xf numFmtId="9" fontId="0" fillId="0" borderId="0" xfId="0" applyNumberFormat="1" applyFont="1" applyBorder="1" applyAlignment="1">
      <alignment horizontal="center"/>
    </xf>
    <xf numFmtId="9" fontId="0" fillId="0" borderId="1" xfId="0" applyNumberFormat="1" applyFont="1" applyBorder="1" applyAlignment="1">
      <alignment horizontal="center"/>
    </xf>
    <xf numFmtId="0" fontId="91" fillId="0" borderId="0" xfId="0" applyFont="1" applyFill="1" applyBorder="1" applyAlignment="1">
      <alignment horizontal="right"/>
    </xf>
    <xf numFmtId="0" fontId="128" fillId="0" borderId="0" xfId="0" applyFont="1" applyBorder="1" applyAlignment="1">
      <alignment vertical="top" wrapText="1"/>
    </xf>
    <xf numFmtId="0" fontId="0" fillId="0" borderId="0" xfId="0" applyFont="1" applyAlignment="1">
      <alignment vertical="center"/>
    </xf>
    <xf numFmtId="0" fontId="124" fillId="66" borderId="58" xfId="0" applyFont="1" applyFill="1" applyBorder="1" applyAlignment="1" applyProtection="1">
      <alignment horizontal="center" vertical="center" wrapText="1"/>
    </xf>
    <xf numFmtId="42" fontId="124" fillId="66" borderId="59" xfId="3" applyNumberFormat="1" applyFont="1" applyFill="1" applyBorder="1" applyAlignment="1" applyProtection="1">
      <alignment horizontal="center" vertical="center" wrapText="1"/>
    </xf>
    <xf numFmtId="0" fontId="0" fillId="0" borderId="0" xfId="0" applyFont="1" applyAlignment="1">
      <alignment horizontal="center" vertical="center"/>
    </xf>
    <xf numFmtId="0" fontId="0" fillId="0" borderId="0" xfId="0" applyFont="1" applyAlignment="1">
      <alignment wrapText="1"/>
    </xf>
    <xf numFmtId="0" fontId="0" fillId="0" borderId="49" xfId="0" applyFont="1" applyBorder="1"/>
    <xf numFmtId="9" fontId="0" fillId="0" borderId="49" xfId="0" applyNumberFormat="1" applyFont="1" applyBorder="1" applyAlignment="1">
      <alignment horizontal="center" vertical="center"/>
    </xf>
    <xf numFmtId="9" fontId="0" fillId="0" borderId="52" xfId="0" applyNumberFormat="1" applyFont="1" applyBorder="1" applyAlignment="1">
      <alignment horizontal="center" vertical="center"/>
    </xf>
    <xf numFmtId="9" fontId="0" fillId="0" borderId="0" xfId="0" applyNumberFormat="1" applyFont="1" applyBorder="1" applyAlignment="1">
      <alignment horizontal="center" vertical="center"/>
    </xf>
    <xf numFmtId="0" fontId="91" fillId="0" borderId="0" xfId="0" applyFont="1"/>
    <xf numFmtId="14" fontId="91" fillId="0" borderId="0" xfId="0" quotePrefix="1" applyNumberFormat="1" applyFont="1" applyAlignment="1">
      <alignment horizontal="left"/>
    </xf>
    <xf numFmtId="1" fontId="122" fillId="0" borderId="57" xfId="0" applyNumberFormat="1" applyFont="1" applyBorder="1"/>
    <xf numFmtId="10" fontId="122" fillId="0" borderId="54" xfId="0" applyNumberFormat="1" applyFont="1" applyBorder="1"/>
    <xf numFmtId="0" fontId="91" fillId="0" borderId="1" xfId="0" applyFont="1" applyFill="1" applyBorder="1" applyAlignment="1">
      <alignment horizontal="right"/>
    </xf>
    <xf numFmtId="0" fontId="129" fillId="0" borderId="0" xfId="0" applyFont="1"/>
    <xf numFmtId="0" fontId="129" fillId="0" borderId="0" xfId="0" applyFont="1" applyAlignment="1">
      <alignment vertical="top"/>
    </xf>
    <xf numFmtId="0" fontId="129" fillId="0" borderId="0" xfId="0" applyFont="1" applyAlignment="1"/>
    <xf numFmtId="0" fontId="130" fillId="2" borderId="53" xfId="0" applyFont="1" applyFill="1" applyBorder="1" applyAlignment="1">
      <alignment horizontal="center" vertical="center" wrapText="1"/>
    </xf>
    <xf numFmtId="0" fontId="130" fillId="2" borderId="48" xfId="0" applyFont="1" applyFill="1" applyBorder="1" applyAlignment="1">
      <alignment horizontal="center" vertical="center" wrapText="1"/>
    </xf>
    <xf numFmtId="0" fontId="124" fillId="66" borderId="62" xfId="0" applyFont="1" applyFill="1" applyBorder="1"/>
    <xf numFmtId="0" fontId="124" fillId="66" borderId="58" xfId="0" applyFont="1" applyFill="1" applyBorder="1"/>
    <xf numFmtId="173" fontId="124" fillId="66" borderId="65" xfId="0" applyNumberFormat="1" applyFont="1" applyFill="1" applyBorder="1"/>
    <xf numFmtId="0" fontId="122" fillId="2" borderId="52" xfId="0" applyFont="1" applyFill="1" applyBorder="1" applyAlignment="1">
      <alignment horizontal="center" vertical="center"/>
    </xf>
    <xf numFmtId="0" fontId="130" fillId="2" borderId="52"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30" fillId="2" borderId="52" xfId="0" applyFont="1" applyFill="1" applyBorder="1" applyAlignment="1">
      <alignment horizontal="left" vertical="center" wrapText="1"/>
    </xf>
    <xf numFmtId="0" fontId="130" fillId="2" borderId="56" xfId="0" applyFont="1" applyFill="1" applyBorder="1" applyAlignment="1">
      <alignment horizontal="left" vertical="top" wrapText="1"/>
    </xf>
    <xf numFmtId="0" fontId="130" fillId="72" borderId="56" xfId="0" applyFont="1" applyFill="1" applyBorder="1" applyAlignment="1">
      <alignment horizontal="right" vertical="top" wrapText="1"/>
    </xf>
    <xf numFmtId="0" fontId="130" fillId="2" borderId="56" xfId="0" applyFont="1" applyFill="1" applyBorder="1" applyAlignment="1">
      <alignment horizontal="left" vertical="top"/>
    </xf>
    <xf numFmtId="0" fontId="125" fillId="2" borderId="56" xfId="0" applyFont="1" applyFill="1" applyBorder="1" applyAlignment="1">
      <alignment horizontal="left" vertical="top" wrapText="1"/>
    </xf>
    <xf numFmtId="0" fontId="125" fillId="72" borderId="52" xfId="0" applyFont="1" applyFill="1" applyBorder="1" applyAlignment="1">
      <alignment horizontal="right" vertical="top" wrapText="1"/>
    </xf>
    <xf numFmtId="0" fontId="132" fillId="2" borderId="54" xfId="0" applyFont="1" applyFill="1" applyBorder="1" applyAlignment="1">
      <alignment horizontal="center" vertical="center" wrapText="1"/>
    </xf>
    <xf numFmtId="0" fontId="125" fillId="2" borderId="56" xfId="0" applyFont="1" applyFill="1" applyBorder="1" applyAlignment="1">
      <alignment horizontal="right" vertical="center" wrapText="1"/>
    </xf>
    <xf numFmtId="0" fontId="125" fillId="72" borderId="56" xfId="0" applyFont="1" applyFill="1" applyBorder="1" applyAlignment="1">
      <alignment horizontal="right" vertical="top" wrapText="1"/>
    </xf>
    <xf numFmtId="0" fontId="125" fillId="2" borderId="56" xfId="0" applyFont="1" applyFill="1" applyBorder="1" applyAlignment="1">
      <alignment horizontal="right" vertical="top" wrapText="1"/>
    </xf>
    <xf numFmtId="0" fontId="13" fillId="2" borderId="48" xfId="0" applyFont="1" applyFill="1" applyBorder="1" applyAlignment="1">
      <alignment horizontal="center" vertical="center" wrapText="1"/>
    </xf>
    <xf numFmtId="0" fontId="13" fillId="76" borderId="57" xfId="0" applyFont="1" applyFill="1" applyBorder="1" applyAlignment="1">
      <alignment horizontal="center" vertical="center" wrapText="1"/>
    </xf>
    <xf numFmtId="0" fontId="0" fillId="2" borderId="53" xfId="0" applyFont="1" applyFill="1" applyBorder="1"/>
    <xf numFmtId="0" fontId="0" fillId="2" borderId="49" xfId="0" applyFont="1" applyFill="1" applyBorder="1"/>
    <xf numFmtId="0" fontId="0" fillId="2" borderId="48" xfId="0" applyFont="1" applyFill="1" applyBorder="1"/>
    <xf numFmtId="0" fontId="127" fillId="2" borderId="52" xfId="55199" applyFont="1" applyFill="1" applyBorder="1"/>
    <xf numFmtId="0" fontId="122" fillId="2" borderId="52" xfId="0" applyFont="1" applyFill="1" applyBorder="1" applyAlignment="1">
      <alignment horizontal="right"/>
    </xf>
    <xf numFmtId="0" fontId="122" fillId="0" borderId="56" xfId="0" applyFont="1" applyBorder="1"/>
    <xf numFmtId="0" fontId="122" fillId="0" borderId="46" xfId="0" applyFont="1" applyBorder="1" applyAlignment="1">
      <alignment horizontal="right"/>
    </xf>
    <xf numFmtId="0" fontId="122" fillId="0" borderId="46" xfId="0" applyFont="1" applyBorder="1"/>
    <xf numFmtId="0" fontId="91" fillId="0" borderId="46" xfId="0" applyFont="1" applyBorder="1" applyAlignment="1">
      <alignment horizontal="right"/>
    </xf>
    <xf numFmtId="0" fontId="122" fillId="0" borderId="47" xfId="0" applyFont="1" applyFill="1" applyBorder="1" applyAlignment="1">
      <alignment horizontal="right" vertical="center"/>
    </xf>
    <xf numFmtId="0" fontId="122" fillId="2" borderId="53" xfId="0" applyFont="1" applyFill="1" applyBorder="1" applyAlignment="1">
      <alignment horizontal="center" vertical="center" wrapText="1"/>
    </xf>
    <xf numFmtId="0" fontId="13" fillId="2" borderId="48" xfId="0" applyFont="1" applyFill="1" applyBorder="1" applyAlignment="1">
      <alignment horizontal="center" vertical="center" wrapText="1"/>
    </xf>
    <xf numFmtId="41" fontId="91" fillId="0" borderId="5" xfId="0" applyNumberFormat="1" applyFont="1" applyBorder="1" applyAlignment="1">
      <alignment horizontal="center"/>
    </xf>
    <xf numFmtId="41" fontId="91" fillId="0" borderId="0" xfId="0" applyNumberFormat="1" applyFont="1" applyBorder="1" applyAlignment="1">
      <alignment horizontal="center"/>
    </xf>
    <xf numFmtId="41" fontId="0" fillId="0" borderId="0" xfId="0" applyNumberFormat="1" applyFont="1" applyBorder="1" applyAlignment="1">
      <alignment horizontal="center"/>
    </xf>
    <xf numFmtId="41" fontId="0" fillId="0" borderId="5" xfId="0" applyNumberFormat="1" applyFont="1" applyBorder="1" applyAlignment="1">
      <alignment horizontal="center"/>
    </xf>
    <xf numFmtId="41" fontId="13" fillId="0" borderId="0" xfId="0" applyNumberFormat="1" applyFont="1" applyBorder="1" applyAlignment="1">
      <alignment horizontal="center"/>
    </xf>
    <xf numFmtId="42" fontId="13" fillId="0" borderId="5" xfId="0" applyNumberFormat="1" applyFont="1" applyBorder="1" applyAlignment="1">
      <alignment horizontal="center"/>
    </xf>
    <xf numFmtId="42" fontId="13" fillId="0" borderId="0" xfId="0" applyNumberFormat="1" applyFont="1" applyBorder="1" applyAlignment="1">
      <alignment horizontal="center"/>
    </xf>
    <xf numFmtId="42" fontId="122" fillId="0" borderId="5" xfId="0" applyNumberFormat="1" applyFont="1" applyBorder="1" applyAlignment="1">
      <alignment horizontal="center"/>
    </xf>
    <xf numFmtId="42" fontId="122" fillId="0" borderId="0" xfId="0" applyNumberFormat="1" applyFont="1" applyBorder="1" applyAlignment="1">
      <alignment horizontal="center"/>
    </xf>
    <xf numFmtId="42" fontId="122" fillId="0" borderId="61" xfId="0" applyNumberFormat="1" applyFont="1" applyFill="1" applyBorder="1" applyAlignment="1">
      <alignment horizontal="center" vertical="center"/>
    </xf>
    <xf numFmtId="42" fontId="122" fillId="0" borderId="2" xfId="0" applyNumberFormat="1" applyFont="1" applyFill="1" applyBorder="1" applyAlignment="1">
      <alignment horizontal="center" vertical="center"/>
    </xf>
    <xf numFmtId="0" fontId="122" fillId="2" borderId="49" xfId="0" applyFont="1" applyFill="1" applyBorder="1" applyAlignment="1">
      <alignment horizontal="center" vertical="center" wrapText="1"/>
    </xf>
    <xf numFmtId="0" fontId="13" fillId="2" borderId="49" xfId="0" applyFont="1" applyFill="1" applyBorder="1" applyAlignment="1">
      <alignment horizontal="center" vertical="center" wrapText="1"/>
    </xf>
    <xf numFmtId="41" fontId="0" fillId="66" borderId="0" xfId="0" applyNumberFormat="1" applyFont="1" applyFill="1" applyBorder="1" applyAlignment="1">
      <alignment horizontal="center"/>
    </xf>
    <xf numFmtId="41" fontId="91" fillId="66" borderId="0" xfId="0" applyNumberFormat="1" applyFont="1" applyFill="1" applyBorder="1" applyAlignment="1">
      <alignment horizontal="center"/>
    </xf>
    <xf numFmtId="174" fontId="0" fillId="66" borderId="58" xfId="1" applyNumberFormat="1" applyFont="1" applyFill="1" applyBorder="1" applyAlignment="1" applyProtection="1">
      <alignment horizontal="center" vertical="center" wrapText="1"/>
    </xf>
    <xf numFmtId="174" fontId="0" fillId="66" borderId="0" xfId="1" applyNumberFormat="1" applyFont="1" applyFill="1" applyBorder="1" applyAlignment="1" applyProtection="1">
      <alignment horizontal="center" vertical="center" wrapText="1"/>
    </xf>
    <xf numFmtId="174" fontId="0" fillId="66" borderId="59" xfId="1" applyNumberFormat="1" applyFont="1" applyFill="1" applyBorder="1" applyAlignment="1" applyProtection="1">
      <alignment horizontal="center" vertical="center" wrapText="1"/>
    </xf>
    <xf numFmtId="174" fontId="0" fillId="66" borderId="65" xfId="1" applyNumberFormat="1" applyFont="1" applyFill="1" applyBorder="1" applyAlignment="1" applyProtection="1">
      <alignment horizontal="center" vertical="center" wrapText="1"/>
    </xf>
    <xf numFmtId="174" fontId="0" fillId="66" borderId="6" xfId="1" applyNumberFormat="1" applyFont="1" applyFill="1" applyBorder="1" applyAlignment="1" applyProtection="1">
      <alignment horizontal="center" vertical="center" wrapText="1"/>
    </xf>
    <xf numFmtId="174" fontId="0" fillId="66" borderId="66" xfId="1" applyNumberFormat="1" applyFont="1" applyFill="1" applyBorder="1" applyAlignment="1" applyProtection="1">
      <alignment horizontal="center" vertical="center" wrapText="1"/>
    </xf>
    <xf numFmtId="9" fontId="13" fillId="0" borderId="56" xfId="0" applyNumberFormat="1" applyFont="1" applyBorder="1" applyAlignment="1">
      <alignment horizontal="center" vertical="center"/>
    </xf>
    <xf numFmtId="43" fontId="0" fillId="0" borderId="0" xfId="0" applyNumberFormat="1" applyFont="1" applyBorder="1" applyAlignment="1">
      <alignment horizontal="center"/>
    </xf>
    <xf numFmtId="43" fontId="13" fillId="0" borderId="0" xfId="0" applyNumberFormat="1" applyFont="1" applyBorder="1" applyAlignment="1">
      <alignment horizontal="center"/>
    </xf>
    <xf numFmtId="42" fontId="13" fillId="0" borderId="67" xfId="0" applyNumberFormat="1" applyFont="1" applyBorder="1" applyAlignment="1">
      <alignment horizontal="center"/>
    </xf>
    <xf numFmtId="41" fontId="0" fillId="0" borderId="0" xfId="0" applyNumberFormat="1" applyFont="1" applyBorder="1"/>
    <xf numFmtId="166" fontId="0" fillId="0" borderId="0" xfId="0" applyNumberFormat="1" applyFont="1" applyBorder="1"/>
    <xf numFmtId="44" fontId="0" fillId="0" borderId="52" xfId="0" applyNumberFormat="1" applyFont="1" applyBorder="1" applyAlignment="1">
      <alignment horizontal="center" vertical="center"/>
    </xf>
    <xf numFmtId="44" fontId="13" fillId="0" borderId="52" xfId="0" applyNumberFormat="1" applyFont="1" applyBorder="1" applyAlignment="1">
      <alignment horizontal="center" vertical="center"/>
    </xf>
    <xf numFmtId="44" fontId="0" fillId="0" borderId="0" xfId="0" applyNumberFormat="1" applyFont="1" applyBorder="1" applyAlignment="1">
      <alignment horizontal="center" vertical="center"/>
    </xf>
    <xf numFmtId="44" fontId="13" fillId="0" borderId="56" xfId="0" applyNumberFormat="1" applyFont="1" applyBorder="1" applyAlignment="1">
      <alignment horizontal="center" vertical="center"/>
    </xf>
    <xf numFmtId="41" fontId="0" fillId="0" borderId="57" xfId="0" applyNumberFormat="1" applyFont="1" applyBorder="1"/>
    <xf numFmtId="41" fontId="0" fillId="0" borderId="5" xfId="0" applyNumberFormat="1" applyFont="1" applyBorder="1"/>
    <xf numFmtId="41" fontId="0" fillId="0" borderId="54" xfId="0" applyNumberFormat="1" applyFont="1" applyBorder="1"/>
    <xf numFmtId="42" fontId="13" fillId="72" borderId="5" xfId="0" applyNumberFormat="1" applyFont="1" applyFill="1" applyBorder="1" applyAlignment="1">
      <alignment horizontal="center" vertical="center"/>
    </xf>
    <xf numFmtId="42" fontId="13" fillId="72" borderId="0" xfId="0" applyNumberFormat="1" applyFont="1" applyFill="1" applyBorder="1" applyAlignment="1">
      <alignment horizontal="center" vertical="center"/>
    </xf>
    <xf numFmtId="42" fontId="13" fillId="72" borderId="0" xfId="0" applyNumberFormat="1" applyFont="1" applyFill="1" applyBorder="1" applyAlignment="1">
      <alignment horizontal="center"/>
    </xf>
    <xf numFmtId="42" fontId="13" fillId="72" borderId="5" xfId="0" applyNumberFormat="1" applyFont="1" applyFill="1" applyBorder="1" applyAlignment="1">
      <alignment horizontal="center"/>
    </xf>
    <xf numFmtId="42" fontId="13" fillId="0" borderId="57" xfId="0" applyNumberFormat="1" applyFont="1" applyBorder="1" applyAlignment="1">
      <alignment horizontal="center" vertical="center"/>
    </xf>
    <xf numFmtId="42" fontId="13" fillId="0" borderId="54" xfId="0" applyNumberFormat="1" applyFont="1" applyBorder="1" applyAlignment="1">
      <alignment horizontal="center" vertical="center"/>
    </xf>
    <xf numFmtId="43" fontId="0" fillId="0" borderId="54" xfId="0" applyNumberFormat="1" applyFont="1" applyBorder="1"/>
    <xf numFmtId="43" fontId="0" fillId="0" borderId="0" xfId="0" applyNumberFormat="1" applyFont="1" applyBorder="1"/>
    <xf numFmtId="44" fontId="13" fillId="72" borderId="0" xfId="0" applyNumberFormat="1" applyFont="1" applyFill="1" applyBorder="1" applyAlignment="1">
      <alignment horizontal="center"/>
    </xf>
    <xf numFmtId="44" fontId="13" fillId="0" borderId="54" xfId="0" applyNumberFormat="1" applyFont="1" applyBorder="1" applyAlignment="1">
      <alignment horizontal="center" vertical="center"/>
    </xf>
    <xf numFmtId="44" fontId="13" fillId="72" borderId="0" xfId="0" applyNumberFormat="1" applyFont="1" applyFill="1" applyBorder="1" applyAlignment="1">
      <alignment horizontal="center" vertical="center"/>
    </xf>
    <xf numFmtId="9" fontId="0" fillId="66" borderId="0" xfId="1" applyFont="1" applyFill="1" applyBorder="1" applyAlignment="1" applyProtection="1">
      <alignment horizontal="center" vertical="center" wrapText="1"/>
    </xf>
    <xf numFmtId="9" fontId="0" fillId="66" borderId="59" xfId="1" applyFont="1" applyFill="1" applyBorder="1" applyAlignment="1" applyProtection="1">
      <alignment horizontal="center" vertical="center" wrapText="1"/>
    </xf>
    <xf numFmtId="9" fontId="0" fillId="66" borderId="65" xfId="1" applyFont="1" applyFill="1" applyBorder="1" applyAlignment="1" applyProtection="1">
      <alignment horizontal="center" vertical="center" wrapText="1"/>
    </xf>
    <xf numFmtId="9" fontId="0" fillId="66" borderId="6" xfId="1" applyFont="1" applyFill="1" applyBorder="1" applyAlignment="1" applyProtection="1">
      <alignment horizontal="center" vertical="center" wrapText="1"/>
    </xf>
    <xf numFmtId="9" fontId="0" fillId="66" borderId="66" xfId="1" applyFont="1" applyFill="1" applyBorder="1" applyAlignment="1" applyProtection="1">
      <alignment horizontal="center" vertical="center" wrapText="1"/>
    </xf>
    <xf numFmtId="41" fontId="0" fillId="66" borderId="54" xfId="0" applyNumberFormat="1" applyFont="1" applyFill="1" applyBorder="1"/>
    <xf numFmtId="43" fontId="0" fillId="66" borderId="54" xfId="0" applyNumberFormat="1" applyFont="1" applyFill="1" applyBorder="1"/>
    <xf numFmtId="41" fontId="0" fillId="66" borderId="0" xfId="0" applyNumberFormat="1" applyFont="1" applyFill="1" applyBorder="1"/>
    <xf numFmtId="43" fontId="0" fillId="66" borderId="0" xfId="0" applyNumberFormat="1" applyFont="1" applyFill="1" applyBorder="1"/>
    <xf numFmtId="9" fontId="0" fillId="0" borderId="52" xfId="1" applyFont="1" applyBorder="1"/>
    <xf numFmtId="9" fontId="13" fillId="72" borderId="52" xfId="1" applyFont="1" applyFill="1" applyBorder="1"/>
    <xf numFmtId="9" fontId="13" fillId="0" borderId="56" xfId="1" applyFont="1" applyBorder="1"/>
    <xf numFmtId="0" fontId="0" fillId="0" borderId="46" xfId="0" applyBorder="1" applyAlignment="1">
      <alignment horizontal="left" indent="1"/>
    </xf>
    <xf numFmtId="0" fontId="0" fillId="0" borderId="46" xfId="0" applyBorder="1" applyAlignment="1">
      <alignment horizontal="left" indent="3"/>
    </xf>
    <xf numFmtId="0" fontId="0" fillId="0" borderId="0" xfId="0" applyAlignment="1">
      <alignment horizontal="left" indent="3"/>
    </xf>
    <xf numFmtId="1" fontId="129" fillId="0" borderId="0" xfId="0" applyNumberFormat="1" applyFont="1" applyAlignment="1">
      <alignment vertical="top"/>
    </xf>
    <xf numFmtId="166" fontId="13" fillId="0" borderId="48" xfId="3" applyNumberFormat="1" applyFont="1" applyBorder="1"/>
    <xf numFmtId="166" fontId="0" fillId="0" borderId="0" xfId="3" applyNumberFormat="1" applyFont="1"/>
    <xf numFmtId="175" fontId="0" fillId="66" borderId="54" xfId="0" applyNumberFormat="1" applyFont="1" applyFill="1" applyBorder="1"/>
    <xf numFmtId="175" fontId="0" fillId="66" borderId="0" xfId="0" applyNumberFormat="1" applyFont="1" applyFill="1" applyBorder="1"/>
    <xf numFmtId="175" fontId="13" fillId="72" borderId="0" xfId="0" applyNumberFormat="1" applyFont="1" applyFill="1" applyBorder="1" applyAlignment="1">
      <alignment horizontal="center" vertical="center"/>
    </xf>
    <xf numFmtId="175" fontId="13" fillId="72" borderId="0" xfId="0" applyNumberFormat="1" applyFont="1" applyFill="1" applyBorder="1" applyAlignment="1">
      <alignment horizontal="center"/>
    </xf>
    <xf numFmtId="175" fontId="13" fillId="0" borderId="54" xfId="0" applyNumberFormat="1" applyFont="1" applyBorder="1" applyAlignment="1">
      <alignment horizontal="center" vertical="center"/>
    </xf>
    <xf numFmtId="41" fontId="91" fillId="0" borderId="0" xfId="0" applyNumberFormat="1" applyFont="1" applyAlignment="1">
      <alignment horizontal="left"/>
    </xf>
    <xf numFmtId="41" fontId="91" fillId="0" borderId="0" xfId="0" applyNumberFormat="1" applyFont="1" applyFill="1"/>
    <xf numFmtId="176" fontId="91" fillId="0" borderId="0" xfId="2" applyNumberFormat="1" applyFont="1" applyAlignment="1">
      <alignment horizontal="left"/>
    </xf>
    <xf numFmtId="43" fontId="91" fillId="0" borderId="0" xfId="2" applyNumberFormat="1" applyFont="1" applyAlignment="1">
      <alignment horizontal="left"/>
    </xf>
    <xf numFmtId="164" fontId="0" fillId="0" borderId="0" xfId="0" applyNumberFormat="1" applyFont="1" applyBorder="1"/>
    <xf numFmtId="49" fontId="0" fillId="0" borderId="0" xfId="0" applyNumberFormat="1" applyFont="1" applyBorder="1" applyAlignment="1"/>
    <xf numFmtId="164" fontId="13" fillId="3" borderId="53" xfId="0" quotePrefix="1" applyNumberFormat="1" applyFont="1" applyFill="1" applyBorder="1" applyAlignment="1"/>
    <xf numFmtId="164" fontId="13" fillId="0" borderId="0" xfId="0" quotePrefix="1" applyNumberFormat="1" applyFont="1" applyFill="1" applyBorder="1" applyAlignment="1"/>
    <xf numFmtId="164" fontId="13" fillId="2" borderId="0" xfId="0" quotePrefix="1" applyNumberFormat="1" applyFont="1" applyFill="1" applyBorder="1" applyAlignment="1"/>
    <xf numFmtId="164" fontId="0" fillId="0" borderId="0" xfId="0" quotePrefix="1" applyNumberFormat="1" applyFont="1" applyBorder="1" applyAlignment="1"/>
    <xf numFmtId="164" fontId="0" fillId="0" borderId="0" xfId="0" quotePrefix="1" applyNumberFormat="1" applyFont="1" applyBorder="1"/>
    <xf numFmtId="165" fontId="13" fillId="3" borderId="49" xfId="2" applyNumberFormat="1" applyFont="1" applyFill="1" applyBorder="1" applyAlignment="1">
      <alignment horizontal="center" vertical="center" wrapText="1"/>
    </xf>
    <xf numFmtId="165" fontId="13" fillId="0" borderId="54" xfId="2" quotePrefix="1" applyNumberFormat="1" applyFont="1" applyFill="1" applyBorder="1" applyAlignment="1">
      <alignment horizontal="center" vertical="center"/>
    </xf>
    <xf numFmtId="166" fontId="13" fillId="2" borderId="54" xfId="3" quotePrefix="1" applyNumberFormat="1" applyFont="1" applyFill="1" applyBorder="1"/>
    <xf numFmtId="44" fontId="13" fillId="3" borderId="46" xfId="3" applyFont="1" applyFill="1" applyBorder="1" applyAlignment="1">
      <alignment horizontal="center" wrapText="1"/>
    </xf>
    <xf numFmtId="44" fontId="13" fillId="0" borderId="46" xfId="3" applyFont="1" applyFill="1" applyBorder="1" applyAlignment="1">
      <alignment horizontal="center" wrapText="1"/>
    </xf>
    <xf numFmtId="42" fontId="0" fillId="0" borderId="46" xfId="3" applyNumberFormat="1" applyFont="1" applyBorder="1"/>
    <xf numFmtId="174" fontId="0" fillId="0" borderId="0" xfId="1" applyNumberFormat="1" applyFont="1" applyFill="1"/>
    <xf numFmtId="174" fontId="13" fillId="0" borderId="1" xfId="1" applyNumberFormat="1" applyFont="1" applyFill="1" applyBorder="1" applyAlignment="1">
      <alignment horizontal="center" wrapText="1"/>
    </xf>
    <xf numFmtId="174" fontId="0" fillId="0" borderId="1" xfId="1" applyNumberFormat="1" applyFont="1" applyBorder="1"/>
    <xf numFmtId="174" fontId="0" fillId="0" borderId="0" xfId="1" applyNumberFormat="1" applyFont="1" applyBorder="1"/>
    <xf numFmtId="174" fontId="0" fillId="0" borderId="54" xfId="1" applyNumberFormat="1" applyFont="1" applyBorder="1"/>
    <xf numFmtId="174" fontId="0" fillId="2" borderId="0" xfId="1" applyNumberFormat="1" applyFont="1" applyFill="1" applyBorder="1"/>
    <xf numFmtId="174" fontId="0" fillId="0" borderId="0" xfId="1" applyNumberFormat="1" applyFont="1" applyFill="1" applyBorder="1"/>
    <xf numFmtId="174" fontId="11" fillId="0" borderId="0" xfId="1" applyNumberFormat="1" applyFont="1" applyBorder="1"/>
    <xf numFmtId="174" fontId="0" fillId="0" borderId="67" xfId="1" applyNumberFormat="1" applyFont="1" applyBorder="1"/>
    <xf numFmtId="174" fontId="13" fillId="0" borderId="49" xfId="1" applyNumberFormat="1" applyFont="1" applyBorder="1"/>
    <xf numFmtId="174" fontId="0" fillId="2" borderId="0" xfId="1" applyNumberFormat="1" applyFont="1" applyFill="1"/>
    <xf numFmtId="174" fontId="11" fillId="66" borderId="0" xfId="1" applyNumberFormat="1" applyFont="1" applyFill="1" applyBorder="1"/>
    <xf numFmtId="174" fontId="13" fillId="0" borderId="0" xfId="1" applyNumberFormat="1" applyFont="1" applyBorder="1"/>
    <xf numFmtId="174" fontId="0" fillId="0" borderId="0" xfId="1" applyNumberFormat="1" applyFont="1"/>
    <xf numFmtId="0" fontId="13" fillId="75" borderId="57" xfId="0" applyFont="1" applyFill="1" applyBorder="1"/>
    <xf numFmtId="0" fontId="0" fillId="75" borderId="54" xfId="0" applyFill="1" applyBorder="1"/>
    <xf numFmtId="0" fontId="0" fillId="75" borderId="55" xfId="0" applyFill="1" applyBorder="1"/>
    <xf numFmtId="0" fontId="13" fillId="75" borderId="5" xfId="0" applyFont="1" applyFill="1" applyBorder="1"/>
    <xf numFmtId="0" fontId="0" fillId="75" borderId="0" xfId="0" applyFill="1" applyBorder="1"/>
    <xf numFmtId="0" fontId="0" fillId="75" borderId="1" xfId="0" applyFill="1" applyBorder="1"/>
    <xf numFmtId="0" fontId="13" fillId="75" borderId="68" xfId="0" applyFont="1" applyFill="1" applyBorder="1"/>
    <xf numFmtId="0" fontId="0" fillId="75" borderId="67" xfId="0" applyFill="1" applyBorder="1"/>
    <xf numFmtId="0" fontId="0" fillId="75" borderId="69" xfId="0" applyFill="1" applyBorder="1"/>
    <xf numFmtId="164" fontId="13" fillId="0" borderId="0" xfId="2" applyNumberFormat="1" applyFont="1" applyFill="1" applyBorder="1" applyAlignment="1">
      <alignment horizontal="center" vertical="center"/>
    </xf>
    <xf numFmtId="0" fontId="0" fillId="0" borderId="0" xfId="0" applyAlignment="1">
      <alignment wrapText="1"/>
    </xf>
    <xf numFmtId="0" fontId="13" fillId="0" borderId="52" xfId="0" applyFont="1" applyFill="1" applyBorder="1" applyAlignment="1">
      <alignment horizontal="left" wrapText="1"/>
    </xf>
    <xf numFmtId="0" fontId="0" fillId="0" borderId="52" xfId="0" applyFill="1" applyBorder="1" applyAlignment="1">
      <alignment horizontal="left" indent="3"/>
    </xf>
    <xf numFmtId="41" fontId="0" fillId="0" borderId="52" xfId="3" applyNumberFormat="1" applyFont="1" applyFill="1" applyBorder="1"/>
    <xf numFmtId="174" fontId="0" fillId="0" borderId="52" xfId="1" applyNumberFormat="1" applyFont="1" applyFill="1" applyBorder="1"/>
    <xf numFmtId="0" fontId="13" fillId="0" borderId="52" xfId="0" applyFont="1" applyFill="1" applyBorder="1" applyAlignment="1">
      <alignment horizontal="left" indent="1"/>
    </xf>
    <xf numFmtId="41" fontId="13" fillId="0" borderId="52" xfId="3" applyNumberFormat="1" applyFont="1" applyFill="1" applyBorder="1"/>
    <xf numFmtId="174" fontId="13" fillId="0" borderId="52" xfId="1" applyNumberFormat="1" applyFont="1" applyFill="1" applyBorder="1"/>
    <xf numFmtId="0" fontId="13" fillId="0" borderId="52" xfId="0" applyFont="1" applyFill="1" applyBorder="1" applyAlignment="1">
      <alignment horizontal="center" wrapText="1"/>
    </xf>
    <xf numFmtId="174" fontId="13" fillId="0" borderId="52" xfId="1" applyNumberFormat="1" applyFont="1" applyFill="1" applyBorder="1" applyAlignment="1">
      <alignment horizontal="center" wrapText="1"/>
    </xf>
    <xf numFmtId="0" fontId="13" fillId="0" borderId="52" xfId="0" applyFont="1" applyBorder="1"/>
    <xf numFmtId="174" fontId="0" fillId="0" borderId="52" xfId="1" applyNumberFormat="1" applyFont="1" applyBorder="1"/>
    <xf numFmtId="10" fontId="0" fillId="0" borderId="52" xfId="0" applyNumberFormat="1" applyBorder="1"/>
    <xf numFmtId="2" fontId="0" fillId="0" borderId="52" xfId="0" applyNumberFormat="1" applyBorder="1"/>
    <xf numFmtId="2" fontId="0" fillId="0" borderId="52" xfId="1" applyNumberFormat="1" applyFont="1" applyBorder="1"/>
    <xf numFmtId="0" fontId="122" fillId="68" borderId="52" xfId="0" applyFont="1" applyFill="1" applyBorder="1" applyAlignment="1">
      <alignment horizontal="center" wrapText="1"/>
    </xf>
    <xf numFmtId="0" fontId="122" fillId="68" borderId="48" xfId="0" applyFont="1" applyFill="1" applyBorder="1" applyAlignment="1">
      <alignment horizontal="center" wrapText="1"/>
    </xf>
    <xf numFmtId="0" fontId="13" fillId="67" borderId="52" xfId="0" applyFont="1" applyFill="1" applyBorder="1"/>
    <xf numFmtId="0" fontId="122" fillId="68" borderId="52" xfId="0" applyFont="1" applyFill="1" applyBorder="1" applyAlignment="1">
      <alignment horizontal="right" wrapText="1"/>
    </xf>
    <xf numFmtId="0" fontId="122" fillId="0" borderId="47" xfId="0" applyFont="1" applyFill="1" applyBorder="1" applyAlignment="1">
      <alignment horizontal="right"/>
    </xf>
    <xf numFmtId="0" fontId="0" fillId="0" borderId="57" xfId="0" applyBorder="1"/>
    <xf numFmtId="0" fontId="122" fillId="68" borderId="54" xfId="0" applyFont="1" applyFill="1" applyBorder="1" applyAlignment="1">
      <alignment horizontal="center" wrapText="1"/>
    </xf>
    <xf numFmtId="0" fontId="122" fillId="68" borderId="55" xfId="0" applyFont="1" applyFill="1" applyBorder="1" applyAlignment="1">
      <alignment horizontal="center" wrapText="1"/>
    </xf>
    <xf numFmtId="0" fontId="0" fillId="0" borderId="5" xfId="0" applyBorder="1"/>
    <xf numFmtId="0" fontId="13" fillId="0" borderId="68" xfId="0" applyFont="1" applyBorder="1"/>
    <xf numFmtId="44" fontId="0" fillId="0" borderId="1" xfId="3" applyFont="1" applyBorder="1"/>
    <xf numFmtId="44" fontId="0" fillId="0" borderId="0" xfId="3" applyFont="1" applyFill="1" applyBorder="1"/>
    <xf numFmtId="44" fontId="13" fillId="0" borderId="67" xfId="3" applyFont="1" applyBorder="1"/>
    <xf numFmtId="44" fontId="13" fillId="0" borderId="69" xfId="3" applyFont="1" applyBorder="1"/>
    <xf numFmtId="165" fontId="0" fillId="0" borderId="0" xfId="2" applyNumberFormat="1" applyFont="1"/>
    <xf numFmtId="0" fontId="13" fillId="0" borderId="52" xfId="0" applyFont="1" applyFill="1" applyBorder="1" applyAlignment="1">
      <alignment horizontal="right" indent="1"/>
    </xf>
    <xf numFmtId="44" fontId="13" fillId="0" borderId="52" xfId="3" applyFont="1" applyFill="1" applyBorder="1"/>
    <xf numFmtId="1" fontId="13" fillId="0" borderId="68" xfId="0" applyNumberFormat="1" applyFont="1" applyFill="1" applyBorder="1" applyAlignment="1">
      <alignment horizontal="center"/>
    </xf>
    <xf numFmtId="10" fontId="13" fillId="0" borderId="67" xfId="0" applyNumberFormat="1" applyFont="1" applyFill="1" applyBorder="1" applyAlignment="1">
      <alignment horizontal="center"/>
    </xf>
    <xf numFmtId="42" fontId="13" fillId="0" borderId="67" xfId="0" applyNumberFormat="1" applyFont="1" applyFill="1" applyBorder="1" applyAlignment="1">
      <alignment horizontal="center"/>
    </xf>
    <xf numFmtId="44" fontId="13" fillId="0" borderId="69" xfId="0" applyNumberFormat="1" applyFont="1" applyFill="1" applyBorder="1" applyAlignment="1">
      <alignment horizontal="center"/>
    </xf>
    <xf numFmtId="1" fontId="0" fillId="0" borderId="5" xfId="0" applyNumberFormat="1" applyFont="1" applyFill="1" applyBorder="1" applyAlignment="1">
      <alignment horizontal="center"/>
    </xf>
    <xf numFmtId="10" fontId="0" fillId="0" borderId="0" xfId="0" applyNumberFormat="1" applyFont="1" applyFill="1" applyBorder="1" applyAlignment="1">
      <alignment horizontal="center"/>
    </xf>
    <xf numFmtId="42" fontId="0" fillId="0" borderId="0" xfId="0" applyNumberFormat="1" applyFont="1" applyFill="1" applyBorder="1" applyAlignment="1">
      <alignment horizontal="center"/>
    </xf>
    <xf numFmtId="44" fontId="0" fillId="0" borderId="1" xfId="0" applyNumberFormat="1" applyFont="1" applyFill="1" applyBorder="1" applyAlignment="1">
      <alignment horizontal="center"/>
    </xf>
    <xf numFmtId="174" fontId="0" fillId="0" borderId="0" xfId="0" applyNumberFormat="1"/>
    <xf numFmtId="0" fontId="122" fillId="68" borderId="49" xfId="0" applyFont="1" applyFill="1" applyBorder="1" applyAlignment="1">
      <alignment horizontal="center" wrapText="1"/>
    </xf>
    <xf numFmtId="49" fontId="13" fillId="3" borderId="49" xfId="0" quotePrefix="1" applyNumberFormat="1" applyFont="1" applyFill="1" applyBorder="1" applyAlignment="1"/>
    <xf numFmtId="164" fontId="13" fillId="3" borderId="48" xfId="0" quotePrefix="1" applyNumberFormat="1" applyFont="1" applyFill="1" applyBorder="1" applyAlignment="1"/>
    <xf numFmtId="164" fontId="13" fillId="3" borderId="48" xfId="0" quotePrefix="1" applyNumberFormat="1" applyFont="1" applyFill="1" applyBorder="1" applyAlignment="1">
      <alignment horizontal="right"/>
    </xf>
    <xf numFmtId="164" fontId="13" fillId="3" borderId="49" xfId="0" quotePrefix="1" applyNumberFormat="1" applyFont="1" applyFill="1" applyBorder="1" applyAlignment="1">
      <alignment horizontal="right"/>
    </xf>
    <xf numFmtId="174" fontId="13" fillId="3" borderId="48" xfId="1" quotePrefix="1" applyNumberFormat="1" applyFont="1" applyFill="1" applyBorder="1" applyAlignment="1">
      <alignment horizontal="right"/>
    </xf>
    <xf numFmtId="0" fontId="0" fillId="0" borderId="0" xfId="0" applyFont="1" applyFill="1"/>
    <xf numFmtId="0" fontId="13" fillId="3" borderId="56" xfId="3" applyNumberFormat="1" applyFont="1" applyFill="1" applyBorder="1" applyAlignment="1">
      <alignment horizontal="center"/>
    </xf>
    <xf numFmtId="164" fontId="13" fillId="0" borderId="5" xfId="0" quotePrefix="1" applyNumberFormat="1" applyFont="1" applyFill="1" applyBorder="1" applyAlignment="1"/>
    <xf numFmtId="164" fontId="13" fillId="0" borderId="54" xfId="0" quotePrefix="1" applyNumberFormat="1" applyFont="1" applyFill="1" applyBorder="1" applyAlignment="1"/>
    <xf numFmtId="164" fontId="13" fillId="0" borderId="55" xfId="0" quotePrefix="1" applyNumberFormat="1" applyFont="1" applyFill="1" applyBorder="1" applyAlignment="1"/>
    <xf numFmtId="164" fontId="13" fillId="0" borderId="55" xfId="0" quotePrefix="1" applyNumberFormat="1" applyFont="1" applyFill="1" applyBorder="1" applyAlignment="1">
      <alignment horizontal="right"/>
    </xf>
    <xf numFmtId="164" fontId="13" fillId="0" borderId="54" xfId="0" quotePrefix="1" applyNumberFormat="1" applyFont="1" applyFill="1" applyBorder="1" applyAlignment="1">
      <alignment horizontal="right"/>
    </xf>
    <xf numFmtId="174" fontId="13" fillId="0" borderId="55" xfId="1" quotePrefix="1" applyNumberFormat="1" applyFont="1" applyFill="1" applyBorder="1" applyAlignment="1">
      <alignment horizontal="right"/>
    </xf>
    <xf numFmtId="0" fontId="13" fillId="3" borderId="56" xfId="0" applyFont="1" applyFill="1" applyBorder="1"/>
    <xf numFmtId="0" fontId="0" fillId="3" borderId="49" xfId="0" applyFont="1" applyFill="1" applyBorder="1" applyAlignment="1">
      <alignment horizontal="center"/>
    </xf>
    <xf numFmtId="0" fontId="0" fillId="3" borderId="49" xfId="0" applyFont="1" applyFill="1" applyBorder="1"/>
    <xf numFmtId="0" fontId="0" fillId="3" borderId="48" xfId="0" applyFont="1" applyFill="1" applyBorder="1"/>
    <xf numFmtId="0" fontId="13" fillId="3" borderId="49" xfId="0" applyFont="1" applyFill="1" applyBorder="1"/>
    <xf numFmtId="0" fontId="0" fillId="3" borderId="49" xfId="0" applyFont="1" applyFill="1" applyBorder="1" applyAlignment="1">
      <alignment horizontal="center" vertical="center"/>
    </xf>
    <xf numFmtId="0" fontId="122" fillId="3" borderId="49" xfId="0" applyFont="1" applyFill="1" applyBorder="1"/>
    <xf numFmtId="0" fontId="0" fillId="0" borderId="0" xfId="0" applyAlignment="1">
      <alignment horizontal="left"/>
    </xf>
    <xf numFmtId="0" fontId="132" fillId="0" borderId="0" xfId="0" applyFont="1"/>
    <xf numFmtId="0" fontId="132" fillId="66" borderId="0" xfId="0" applyFont="1" applyFill="1"/>
    <xf numFmtId="0" fontId="132" fillId="66" borderId="67" xfId="0" applyFont="1" applyFill="1" applyBorder="1" applyAlignment="1">
      <alignment horizontal="right"/>
    </xf>
    <xf numFmtId="0" fontId="12" fillId="0" borderId="0" xfId="0" applyFont="1" applyAlignment="1">
      <alignment horizontal="right"/>
    </xf>
    <xf numFmtId="0" fontId="12" fillId="66" borderId="0" xfId="0" applyFont="1" applyFill="1" applyAlignment="1">
      <alignment horizontal="right"/>
    </xf>
    <xf numFmtId="0" fontId="132" fillId="0" borderId="0" xfId="0" applyFont="1" applyAlignment="1">
      <alignment horizontal="right"/>
    </xf>
    <xf numFmtId="0" fontId="132" fillId="66" borderId="0" xfId="0" applyFont="1" applyFill="1" applyAlignment="1">
      <alignment horizontal="center"/>
    </xf>
    <xf numFmtId="0" fontId="132" fillId="66" borderId="0" xfId="0" applyFont="1" applyFill="1" applyAlignment="1">
      <alignment horizontal="center" wrapText="1"/>
    </xf>
    <xf numFmtId="0" fontId="132" fillId="66" borderId="67" xfId="0" applyFont="1" applyFill="1" applyBorder="1" applyAlignment="1">
      <alignment horizontal="center"/>
    </xf>
    <xf numFmtId="44" fontId="13" fillId="0" borderId="0" xfId="3" applyFont="1" applyBorder="1" applyAlignment="1">
      <alignment horizontal="center"/>
    </xf>
    <xf numFmtId="0" fontId="122" fillId="68" borderId="56" xfId="0" applyFont="1" applyFill="1" applyBorder="1" applyAlignment="1">
      <alignment horizontal="center" wrapText="1"/>
    </xf>
    <xf numFmtId="0" fontId="0" fillId="0" borderId="0" xfId="0" quotePrefix="1"/>
    <xf numFmtId="3" fontId="122" fillId="0" borderId="5" xfId="0" applyNumberFormat="1" applyFont="1" applyBorder="1" applyAlignment="1">
      <alignment horizontal="center"/>
    </xf>
    <xf numFmtId="3" fontId="91" fillId="0" borderId="5" xfId="0" applyNumberFormat="1" applyFont="1" applyBorder="1" applyAlignment="1">
      <alignment horizontal="center"/>
    </xf>
    <xf numFmtId="3" fontId="13" fillId="0" borderId="5" xfId="0" applyNumberFormat="1" applyFont="1" applyBorder="1" applyAlignment="1">
      <alignment horizontal="center"/>
    </xf>
    <xf numFmtId="3" fontId="13" fillId="0" borderId="68" xfId="0" applyNumberFormat="1" applyFont="1" applyBorder="1" applyAlignment="1">
      <alignment horizontal="center"/>
    </xf>
    <xf numFmtId="43" fontId="0" fillId="0" borderId="0" xfId="0" applyNumberFormat="1" applyFont="1" applyFill="1" applyBorder="1" applyAlignment="1">
      <alignment horizontal="center"/>
    </xf>
    <xf numFmtId="44" fontId="0" fillId="0" borderId="0" xfId="3" applyFont="1" applyBorder="1" applyAlignment="1">
      <alignment horizontal="center"/>
    </xf>
    <xf numFmtId="44" fontId="0" fillId="0" borderId="0" xfId="3" applyFont="1" applyFill="1" applyBorder="1" applyAlignment="1">
      <alignment horizontal="center"/>
    </xf>
    <xf numFmtId="166" fontId="0" fillId="0" borderId="0" xfId="3" applyNumberFormat="1" applyFont="1" applyBorder="1" applyAlignment="1">
      <alignment horizontal="center"/>
    </xf>
    <xf numFmtId="3" fontId="0" fillId="0" borderId="5" xfId="0" applyNumberFormat="1" applyFont="1" applyBorder="1" applyAlignment="1">
      <alignment horizontal="center"/>
    </xf>
    <xf numFmtId="44" fontId="0" fillId="0" borderId="0" xfId="0" applyNumberFormat="1" applyFont="1" applyBorder="1" applyAlignment="1">
      <alignment horizontal="center"/>
    </xf>
    <xf numFmtId="42" fontId="0" fillId="0" borderId="0" xfId="0" applyNumberFormat="1" applyFont="1" applyBorder="1" applyAlignment="1">
      <alignment horizontal="center"/>
    </xf>
    <xf numFmtId="3" fontId="91" fillId="0" borderId="5" xfId="0" applyNumberFormat="1" applyFont="1" applyFill="1" applyBorder="1" applyAlignment="1">
      <alignment horizontal="center"/>
    </xf>
    <xf numFmtId="3" fontId="13" fillId="0" borderId="5" xfId="0" applyNumberFormat="1" applyFont="1" applyFill="1" applyBorder="1" applyAlignment="1">
      <alignment horizontal="center"/>
    </xf>
    <xf numFmtId="3" fontId="122" fillId="0" borderId="5" xfId="0" applyNumberFormat="1" applyFont="1" applyFill="1" applyBorder="1" applyAlignment="1">
      <alignment horizontal="center"/>
    </xf>
    <xf numFmtId="166" fontId="0" fillId="0" borderId="0" xfId="0" applyNumberFormat="1" applyFont="1" applyBorder="1" applyAlignment="1">
      <alignment horizontal="center"/>
    </xf>
    <xf numFmtId="166" fontId="13" fillId="0" borderId="0" xfId="0" applyNumberFormat="1" applyFont="1" applyBorder="1" applyAlignment="1">
      <alignment horizontal="center"/>
    </xf>
    <xf numFmtId="166" fontId="13" fillId="0" borderId="67" xfId="3" applyNumberFormat="1" applyFont="1" applyBorder="1" applyAlignment="1">
      <alignment horizontal="center"/>
    </xf>
    <xf numFmtId="44" fontId="91" fillId="0" borderId="0" xfId="3" applyFont="1" applyFill="1" applyBorder="1" applyAlignment="1">
      <alignment horizontal="center"/>
    </xf>
    <xf numFmtId="44" fontId="13" fillId="0" borderId="0" xfId="3" applyFont="1" applyFill="1" applyBorder="1" applyAlignment="1">
      <alignment horizontal="center"/>
    </xf>
    <xf numFmtId="44" fontId="13" fillId="0" borderId="0" xfId="0" applyNumberFormat="1" applyFont="1" applyFill="1" applyBorder="1" applyAlignment="1">
      <alignment horizontal="center"/>
    </xf>
    <xf numFmtId="44" fontId="122" fillId="0" borderId="0" xfId="3" applyFont="1" applyFill="1" applyBorder="1" applyAlignment="1">
      <alignment horizontal="center"/>
    </xf>
    <xf numFmtId="44" fontId="13" fillId="0" borderId="67" xfId="0" applyNumberFormat="1" applyFont="1" applyFill="1" applyBorder="1" applyAlignment="1">
      <alignment horizontal="center"/>
    </xf>
    <xf numFmtId="44" fontId="136" fillId="0" borderId="0" xfId="3" applyFont="1" applyFill="1" applyBorder="1" applyAlignment="1">
      <alignment horizontal="center"/>
    </xf>
    <xf numFmtId="166" fontId="0" fillId="0" borderId="0" xfId="3" applyNumberFormat="1" applyFont="1" applyFill="1" applyBorder="1"/>
    <xf numFmtId="166" fontId="0" fillId="0" borderId="0" xfId="3" applyNumberFormat="1" applyFont="1" applyFill="1" applyBorder="1" applyAlignment="1">
      <alignment horizontal="center"/>
    </xf>
    <xf numFmtId="166" fontId="13" fillId="0" borderId="0" xfId="3" applyNumberFormat="1" applyFont="1" applyFill="1" applyBorder="1" applyAlignment="1">
      <alignment horizontal="center"/>
    </xf>
    <xf numFmtId="166" fontId="136" fillId="0" borderId="0" xfId="3" applyNumberFormat="1" applyFont="1" applyFill="1" applyBorder="1" applyAlignment="1">
      <alignment horizontal="center"/>
    </xf>
    <xf numFmtId="166" fontId="13" fillId="0" borderId="67" xfId="3" applyNumberFormat="1" applyFont="1" applyFill="1" applyBorder="1" applyAlignment="1">
      <alignment horizontal="center"/>
    </xf>
    <xf numFmtId="1" fontId="0" fillId="0" borderId="5" xfId="0" applyNumberFormat="1" applyFont="1" applyBorder="1" applyAlignment="1">
      <alignment horizontal="center"/>
    </xf>
    <xf numFmtId="44" fontId="11" fillId="0" borderId="0" xfId="3" applyFont="1" applyBorder="1" applyAlignment="1">
      <alignment horizontal="center"/>
    </xf>
    <xf numFmtId="166" fontId="11" fillId="0" borderId="0" xfId="3" applyNumberFormat="1" applyFont="1" applyBorder="1" applyAlignment="1">
      <alignment horizontal="center"/>
    </xf>
    <xf numFmtId="44" fontId="11" fillId="0" borderId="0" xfId="3" applyFont="1" applyFill="1" applyBorder="1" applyAlignment="1">
      <alignment horizontal="center"/>
    </xf>
    <xf numFmtId="166" fontId="11" fillId="0" borderId="0" xfId="3" applyNumberFormat="1" applyFont="1" applyFill="1" applyBorder="1" applyAlignment="1">
      <alignment horizontal="center"/>
    </xf>
    <xf numFmtId="44" fontId="91" fillId="0" borderId="0" xfId="3" applyFont="1" applyAlignment="1">
      <alignment horizontal="left"/>
    </xf>
    <xf numFmtId="166" fontId="13" fillId="0" borderId="54" xfId="3" quotePrefix="1" applyNumberFormat="1" applyFont="1" applyFill="1" applyBorder="1"/>
    <xf numFmtId="42" fontId="0" fillId="0" borderId="0" xfId="3" applyNumberFormat="1" applyFont="1" applyFill="1" applyBorder="1"/>
    <xf numFmtId="0" fontId="13" fillId="0" borderId="53" xfId="0" applyFont="1" applyBorder="1"/>
    <xf numFmtId="41" fontId="137" fillId="0" borderId="54" xfId="0" applyNumberFormat="1" applyFont="1" applyBorder="1"/>
    <xf numFmtId="42" fontId="0" fillId="0" borderId="1" xfId="3" applyNumberFormat="1" applyFont="1" applyFill="1" applyBorder="1"/>
    <xf numFmtId="49" fontId="0" fillId="0" borderId="0" xfId="3" applyNumberFormat="1" applyFont="1" applyFill="1" applyBorder="1"/>
    <xf numFmtId="49" fontId="0" fillId="0" borderId="46" xfId="3" applyNumberFormat="1" applyFont="1" applyFill="1" applyBorder="1"/>
    <xf numFmtId="0" fontId="0" fillId="0" borderId="0" xfId="0" applyFont="1" applyAlignment="1">
      <alignment horizontal="left" vertical="top" wrapText="1"/>
    </xf>
    <xf numFmtId="0" fontId="0" fillId="67" borderId="48" xfId="0" applyFont="1" applyFill="1" applyBorder="1" applyAlignment="1">
      <alignment horizontal="center" vertical="center"/>
    </xf>
    <xf numFmtId="0" fontId="122" fillId="67" borderId="53" xfId="0" applyFont="1" applyFill="1" applyBorder="1" applyAlignment="1">
      <alignment horizontal="center" vertical="center" wrapText="1"/>
    </xf>
    <xf numFmtId="44" fontId="129" fillId="0" borderId="0" xfId="0" applyNumberFormat="1" applyFont="1"/>
    <xf numFmtId="44" fontId="129" fillId="0" borderId="0" xfId="0" applyNumberFormat="1" applyFont="1" applyAlignment="1">
      <alignment vertical="top"/>
    </xf>
    <xf numFmtId="2" fontId="120" fillId="0" borderId="0" xfId="3" applyNumberFormat="1" applyFont="1" applyFill="1" applyBorder="1"/>
    <xf numFmtId="0" fontId="0" fillId="0" borderId="46" xfId="0" applyBorder="1" applyAlignment="1">
      <alignment horizontal="left" indent="2"/>
    </xf>
    <xf numFmtId="8" fontId="0" fillId="0" borderId="0" xfId="3" applyNumberFormat="1" applyFont="1" applyFill="1" applyBorder="1" applyAlignment="1">
      <alignment horizontal="center"/>
    </xf>
    <xf numFmtId="166" fontId="0" fillId="66" borderId="0" xfId="0" applyNumberFormat="1" applyFill="1"/>
    <xf numFmtId="166" fontId="0" fillId="66" borderId="0" xfId="0" applyNumberFormat="1" applyFill="1" applyAlignment="1">
      <alignment horizontal="center"/>
    </xf>
    <xf numFmtId="166" fontId="132" fillId="0" borderId="0" xfId="0" applyNumberFormat="1" applyFont="1"/>
    <xf numFmtId="41" fontId="0" fillId="0" borderId="0" xfId="0" applyNumberFormat="1" applyFill="1"/>
    <xf numFmtId="44" fontId="0" fillId="0" borderId="0" xfId="0" applyNumberFormat="1" applyFont="1" applyAlignment="1">
      <alignment horizontal="left" vertical="top" wrapText="1"/>
    </xf>
    <xf numFmtId="166" fontId="0" fillId="0" borderId="0" xfId="0" applyNumberFormat="1" applyFont="1" applyFill="1" applyBorder="1" applyAlignment="1">
      <alignment horizontal="center"/>
    </xf>
    <xf numFmtId="166" fontId="13" fillId="0" borderId="0" xfId="0" applyNumberFormat="1" applyFont="1" applyFill="1" applyBorder="1" applyAlignment="1">
      <alignment horizontal="center"/>
    </xf>
    <xf numFmtId="166" fontId="136" fillId="0" borderId="0" xfId="0" applyNumberFormat="1" applyFont="1" applyFill="1" applyBorder="1" applyAlignment="1">
      <alignment horizontal="center"/>
    </xf>
    <xf numFmtId="166" fontId="13" fillId="0" borderId="67" xfId="0" applyNumberFormat="1" applyFont="1" applyFill="1" applyBorder="1" applyAlignment="1">
      <alignment horizontal="center"/>
    </xf>
    <xf numFmtId="44" fontId="0" fillId="0" borderId="0" xfId="0" applyNumberFormat="1" applyFont="1" applyFill="1" applyBorder="1"/>
    <xf numFmtId="0" fontId="136" fillId="0" borderId="0" xfId="0" applyFont="1" applyAlignment="1">
      <alignment horizontal="left" vertical="top" wrapText="1"/>
    </xf>
    <xf numFmtId="166" fontId="0" fillId="0" borderId="0" xfId="0" applyNumberFormat="1" applyFont="1" applyFill="1" applyBorder="1"/>
    <xf numFmtId="166" fontId="13" fillId="2" borderId="0" xfId="3" quotePrefix="1" applyNumberFormat="1" applyFont="1" applyFill="1" applyBorder="1"/>
    <xf numFmtId="164" fontId="136" fillId="0" borderId="0" xfId="0" quotePrefix="1" applyNumberFormat="1" applyFont="1" applyFill="1" applyBorder="1" applyAlignment="1"/>
    <xf numFmtId="166" fontId="136" fillId="0" borderId="0" xfId="3" quotePrefix="1" applyNumberFormat="1" applyFont="1" applyFill="1" applyBorder="1"/>
    <xf numFmtId="166" fontId="136" fillId="0" borderId="0" xfId="3" quotePrefix="1" applyNumberFormat="1" applyFont="1" applyFill="1"/>
    <xf numFmtId="164" fontId="136" fillId="0" borderId="0" xfId="0" applyNumberFormat="1" applyFont="1"/>
    <xf numFmtId="41" fontId="136" fillId="0" borderId="0" xfId="0" quotePrefix="1" applyNumberFormat="1" applyFont="1" applyFill="1" applyBorder="1" applyAlignment="1">
      <alignment horizontal="left" vertical="center"/>
    </xf>
    <xf numFmtId="41" fontId="136" fillId="0" borderId="0" xfId="3" quotePrefix="1" applyNumberFormat="1" applyFont="1" applyFill="1" applyBorder="1"/>
    <xf numFmtId="41" fontId="136" fillId="0" borderId="0" xfId="3" quotePrefix="1" applyNumberFormat="1" applyFont="1" applyFill="1"/>
    <xf numFmtId="41" fontId="136" fillId="0" borderId="0" xfId="0" applyNumberFormat="1" applyFont="1"/>
    <xf numFmtId="49" fontId="136" fillId="0" borderId="0" xfId="0" quotePrefix="1" applyNumberFormat="1" applyFont="1" applyFill="1" applyBorder="1" applyAlignment="1">
      <alignment horizontal="left" vertical="center"/>
    </xf>
    <xf numFmtId="165" fontId="136" fillId="0" borderId="0" xfId="2" quotePrefix="1" applyNumberFormat="1" applyFont="1" applyFill="1" applyBorder="1" applyAlignment="1">
      <alignment horizontal="center" vertical="center"/>
    </xf>
    <xf numFmtId="164" fontId="136" fillId="0" borderId="0" xfId="0" quotePrefix="1" applyNumberFormat="1" applyFont="1" applyFill="1" applyBorder="1" applyAlignment="1">
      <alignment horizontal="left" vertical="center"/>
    </xf>
    <xf numFmtId="165" fontId="136" fillId="0" borderId="67" xfId="2" applyNumberFormat="1" applyFont="1" applyFill="1" applyBorder="1" applyAlignment="1">
      <alignment horizontal="center" vertical="center"/>
    </xf>
    <xf numFmtId="164" fontId="136" fillId="0" borderId="0" xfId="0" applyNumberFormat="1" applyFont="1" applyFill="1"/>
    <xf numFmtId="41" fontId="136" fillId="0" borderId="0" xfId="3" quotePrefix="1" applyNumberFormat="1" applyFont="1" applyFill="1" applyBorder="1" applyAlignment="1">
      <alignment horizontal="center" vertical="center"/>
    </xf>
    <xf numFmtId="41" fontId="136" fillId="0" borderId="0" xfId="2" quotePrefix="1" applyNumberFormat="1" applyFont="1" applyFill="1" applyBorder="1" applyAlignment="1">
      <alignment horizontal="center" vertical="center"/>
    </xf>
    <xf numFmtId="41" fontId="138" fillId="66" borderId="67" xfId="3" quotePrefix="1" applyNumberFormat="1" applyFont="1" applyFill="1" applyBorder="1" applyAlignment="1">
      <alignment horizontal="center" vertical="center"/>
    </xf>
    <xf numFmtId="41" fontId="138" fillId="66" borderId="0" xfId="3" quotePrefix="1" applyNumberFormat="1" applyFont="1" applyFill="1" applyBorder="1" applyAlignment="1">
      <alignment horizontal="center" vertical="center"/>
    </xf>
    <xf numFmtId="165" fontId="138" fillId="66" borderId="0" xfId="2" quotePrefix="1" applyNumberFormat="1" applyFont="1" applyFill="1" applyBorder="1" applyAlignment="1">
      <alignment horizontal="center" vertical="center"/>
    </xf>
    <xf numFmtId="41" fontId="138" fillId="66" borderId="0" xfId="2" quotePrefix="1" applyNumberFormat="1" applyFont="1" applyFill="1" applyBorder="1" applyAlignment="1">
      <alignment horizontal="center" vertical="center"/>
    </xf>
    <xf numFmtId="41" fontId="138" fillId="66" borderId="67" xfId="2" quotePrefix="1" applyNumberFormat="1" applyFont="1" applyFill="1" applyBorder="1" applyAlignment="1">
      <alignment horizontal="center" vertical="center"/>
    </xf>
    <xf numFmtId="165" fontId="136" fillId="66" borderId="0" xfId="2" quotePrefix="1" applyNumberFormat="1" applyFont="1" applyFill="1" applyBorder="1" applyAlignment="1">
      <alignment horizontal="center" vertical="center"/>
    </xf>
    <xf numFmtId="165" fontId="136" fillId="66" borderId="67" xfId="2" quotePrefix="1" applyNumberFormat="1" applyFont="1" applyFill="1" applyBorder="1" applyAlignment="1">
      <alignment horizontal="center" vertical="center"/>
    </xf>
    <xf numFmtId="41" fontId="136" fillId="66" borderId="0" xfId="3" quotePrefix="1" applyNumberFormat="1" applyFont="1" applyFill="1" applyBorder="1" applyAlignment="1">
      <alignment horizontal="center" vertical="center"/>
    </xf>
    <xf numFmtId="41" fontId="136" fillId="66" borderId="0" xfId="2" quotePrefix="1" applyNumberFormat="1" applyFont="1" applyFill="1" applyBorder="1" applyAlignment="1">
      <alignment horizontal="center" vertical="center"/>
    </xf>
    <xf numFmtId="165" fontId="136" fillId="66" borderId="67" xfId="2" applyNumberFormat="1" applyFont="1" applyFill="1" applyBorder="1" applyAlignment="1">
      <alignment horizontal="center" vertical="center"/>
    </xf>
    <xf numFmtId="166" fontId="136" fillId="66" borderId="0" xfId="3" quotePrefix="1" applyNumberFormat="1" applyFont="1" applyFill="1"/>
    <xf numFmtId="41" fontId="136" fillId="66" borderId="0" xfId="3" quotePrefix="1" applyNumberFormat="1" applyFont="1" applyFill="1"/>
    <xf numFmtId="41" fontId="0" fillId="0" borderId="1" xfId="3" applyNumberFormat="1" applyFont="1" applyFill="1" applyBorder="1"/>
    <xf numFmtId="41" fontId="0" fillId="0" borderId="67" xfId="3" applyNumberFormat="1" applyFont="1" applyFill="1" applyBorder="1"/>
    <xf numFmtId="41" fontId="0" fillId="0" borderId="69" xfId="3" applyNumberFormat="1" applyFont="1" applyFill="1" applyBorder="1"/>
    <xf numFmtId="42" fontId="0" fillId="66" borderId="1" xfId="3" applyNumberFormat="1" applyFont="1" applyFill="1" applyBorder="1"/>
    <xf numFmtId="49" fontId="13" fillId="77" borderId="0" xfId="3" applyNumberFormat="1" applyFont="1" applyFill="1" applyBorder="1" applyAlignment="1">
      <alignment horizontal="center"/>
    </xf>
    <xf numFmtId="49" fontId="0" fillId="77" borderId="0" xfId="3" applyNumberFormat="1" applyFont="1" applyFill="1" applyBorder="1"/>
    <xf numFmtId="49" fontId="0" fillId="77" borderId="46" xfId="3" applyNumberFormat="1" applyFont="1" applyFill="1" applyBorder="1"/>
    <xf numFmtId="49" fontId="0" fillId="77" borderId="52" xfId="3" applyNumberFormat="1" applyFont="1" applyFill="1" applyBorder="1"/>
    <xf numFmtId="49" fontId="0" fillId="77" borderId="0" xfId="3" applyNumberFormat="1" applyFont="1" applyFill="1"/>
    <xf numFmtId="49" fontId="13" fillId="77" borderId="0" xfId="3" applyNumberFormat="1" applyFont="1" applyFill="1" applyBorder="1"/>
    <xf numFmtId="0" fontId="0" fillId="3" borderId="0" xfId="0" applyFont="1" applyFill="1"/>
    <xf numFmtId="0" fontId="0" fillId="3" borderId="0" xfId="0" applyFill="1"/>
    <xf numFmtId="41" fontId="0" fillId="66" borderId="1" xfId="3" applyNumberFormat="1" applyFont="1" applyFill="1" applyBorder="1" applyAlignment="1">
      <alignment horizontal="center"/>
    </xf>
    <xf numFmtId="2" fontId="120" fillId="66" borderId="0" xfId="3" applyNumberFormat="1" applyFont="1" applyFill="1" applyBorder="1"/>
    <xf numFmtId="2" fontId="11" fillId="0" borderId="0" xfId="3" applyNumberFormat="1" applyFont="1" applyFill="1" applyBorder="1"/>
    <xf numFmtId="41" fontId="0" fillId="77" borderId="46" xfId="3" applyNumberFormat="1" applyFont="1" applyFill="1" applyBorder="1"/>
    <xf numFmtId="41" fontId="0" fillId="2" borderId="46" xfId="3" applyNumberFormat="1" applyFont="1" applyFill="1" applyBorder="1"/>
    <xf numFmtId="41" fontId="0" fillId="77" borderId="56" xfId="3" applyNumberFormat="1" applyFont="1" applyFill="1" applyBorder="1"/>
    <xf numFmtId="41" fontId="0" fillId="2" borderId="56" xfId="3" applyNumberFormat="1" applyFont="1" applyFill="1" applyBorder="1"/>
    <xf numFmtId="41" fontId="0" fillId="2" borderId="54" xfId="3" applyNumberFormat="1" applyFont="1" applyFill="1" applyBorder="1"/>
    <xf numFmtId="41" fontId="0" fillId="2" borderId="47" xfId="3" applyNumberFormat="1" applyFont="1" applyFill="1" applyBorder="1"/>
    <xf numFmtId="41" fontId="0" fillId="2" borderId="55" xfId="3" applyNumberFormat="1" applyFont="1" applyFill="1" applyBorder="1"/>
    <xf numFmtId="42" fontId="0" fillId="77" borderId="46" xfId="3" applyNumberFormat="1" applyFont="1" applyFill="1" applyBorder="1"/>
    <xf numFmtId="42" fontId="0" fillId="2" borderId="46" xfId="3" applyNumberFormat="1" applyFont="1" applyFill="1" applyBorder="1"/>
    <xf numFmtId="42" fontId="0" fillId="2" borderId="0" xfId="3" applyNumberFormat="1" applyFont="1" applyFill="1" applyBorder="1"/>
    <xf numFmtId="0" fontId="13" fillId="67" borderId="49" xfId="0" applyFont="1" applyFill="1" applyBorder="1" applyAlignment="1">
      <alignment horizontal="center" vertical="center"/>
    </xf>
    <xf numFmtId="41" fontId="0" fillId="66" borderId="1" xfId="3" quotePrefix="1" applyNumberFormat="1" applyFont="1" applyFill="1" applyBorder="1"/>
    <xf numFmtId="10" fontId="0" fillId="0" borderId="0" xfId="1" applyNumberFormat="1" applyFont="1" applyFill="1"/>
    <xf numFmtId="44" fontId="120" fillId="0" borderId="0" xfId="3" applyFont="1" applyFill="1" applyBorder="1" applyAlignment="1">
      <alignment horizontal="center"/>
    </xf>
    <xf numFmtId="44" fontId="91" fillId="0" borderId="0" xfId="0" applyNumberFormat="1" applyFont="1" applyFill="1"/>
    <xf numFmtId="7" fontId="91" fillId="0" borderId="0" xfId="0" applyNumberFormat="1" applyFont="1"/>
    <xf numFmtId="177" fontId="91" fillId="0" borderId="0" xfId="2" applyNumberFormat="1" applyFont="1" applyAlignment="1">
      <alignment horizontal="left"/>
    </xf>
    <xf numFmtId="178" fontId="91" fillId="0" borderId="0" xfId="2" applyNumberFormat="1" applyFont="1" applyAlignment="1">
      <alignment horizontal="left"/>
    </xf>
    <xf numFmtId="0" fontId="13" fillId="67" borderId="53" xfId="0" applyFont="1" applyFill="1" applyBorder="1" applyAlignment="1">
      <alignment horizontal="left" vertical="center"/>
    </xf>
    <xf numFmtId="0" fontId="122" fillId="67" borderId="49" xfId="0" applyFont="1" applyFill="1" applyBorder="1" applyAlignment="1">
      <alignment horizontal="center" vertical="center" wrapText="1"/>
    </xf>
    <xf numFmtId="0" fontId="91" fillId="0" borderId="46" xfId="0" applyFont="1" applyFill="1" applyBorder="1" applyAlignment="1">
      <alignment horizontal="right"/>
    </xf>
    <xf numFmtId="0" fontId="122" fillId="68" borderId="53" xfId="0" applyFont="1" applyFill="1" applyBorder="1" applyAlignment="1">
      <alignment horizontal="center" wrapText="1"/>
    </xf>
    <xf numFmtId="0" fontId="122" fillId="67" borderId="48" xfId="0" applyFont="1" applyFill="1" applyBorder="1" applyAlignment="1">
      <alignment horizontal="center" vertical="center" wrapText="1"/>
    </xf>
    <xf numFmtId="0" fontId="0" fillId="0" borderId="53" xfId="0" applyFont="1" applyBorder="1"/>
    <xf numFmtId="9" fontId="0" fillId="0" borderId="48" xfId="0" applyNumberFormat="1" applyFont="1" applyBorder="1" applyAlignment="1">
      <alignment horizontal="center" vertical="center"/>
    </xf>
    <xf numFmtId="42" fontId="0" fillId="0" borderId="52" xfId="0" applyNumberFormat="1" applyFont="1" applyBorder="1" applyAlignment="1">
      <alignment horizontal="center" vertical="center"/>
    </xf>
    <xf numFmtId="42" fontId="13" fillId="0" borderId="52" xfId="0" applyNumberFormat="1" applyFont="1" applyBorder="1" applyAlignment="1">
      <alignment horizontal="center" vertical="center"/>
    </xf>
    <xf numFmtId="42" fontId="0" fillId="0" borderId="5" xfId="0" applyNumberFormat="1" applyFont="1" applyBorder="1" applyAlignment="1">
      <alignment horizontal="center" vertical="center"/>
    </xf>
    <xf numFmtId="9" fontId="0" fillId="0" borderId="1" xfId="0" applyNumberFormat="1" applyFont="1" applyBorder="1" applyAlignment="1">
      <alignment horizontal="center" vertical="center"/>
    </xf>
    <xf numFmtId="42" fontId="13" fillId="0" borderId="56" xfId="0" applyNumberFormat="1" applyFont="1" applyBorder="1" applyAlignment="1">
      <alignment horizontal="center" vertical="center"/>
    </xf>
    <xf numFmtId="0" fontId="0" fillId="0" borderId="48" xfId="0" applyFont="1" applyBorder="1"/>
    <xf numFmtId="0" fontId="134" fillId="0" borderId="0" xfId="0" applyFont="1" applyAlignment="1">
      <alignment horizontal="center"/>
    </xf>
    <xf numFmtId="0" fontId="13" fillId="74" borderId="49" xfId="0" applyFont="1" applyFill="1" applyBorder="1" applyAlignment="1">
      <alignment horizontal="center" vertical="center" wrapText="1"/>
    </xf>
    <xf numFmtId="0" fontId="13" fillId="74" borderId="48" xfId="0" applyFont="1" applyFill="1" applyBorder="1" applyAlignment="1">
      <alignment horizontal="center" vertical="center" wrapText="1"/>
    </xf>
    <xf numFmtId="0" fontId="13" fillId="74" borderId="67" xfId="0" applyFont="1" applyFill="1" applyBorder="1" applyAlignment="1">
      <alignment horizontal="center" vertical="center" wrapText="1"/>
    </xf>
    <xf numFmtId="0" fontId="13" fillId="74" borderId="68" xfId="0" applyFont="1" applyFill="1" applyBorder="1" applyAlignment="1">
      <alignment horizontal="center" vertical="center" wrapText="1"/>
    </xf>
    <xf numFmtId="0" fontId="13" fillId="74" borderId="53" xfId="0" applyFont="1" applyFill="1" applyBorder="1" applyAlignment="1">
      <alignment horizontal="center" vertical="center" wrapText="1"/>
    </xf>
    <xf numFmtId="0" fontId="13" fillId="74" borderId="57" xfId="0" applyFont="1" applyFill="1" applyBorder="1" applyAlignment="1">
      <alignment horizontal="center" vertical="center" wrapText="1"/>
    </xf>
    <xf numFmtId="0" fontId="13" fillId="74" borderId="54" xfId="0" applyFont="1" applyFill="1" applyBorder="1" applyAlignment="1">
      <alignment horizontal="center" vertical="center" wrapText="1"/>
    </xf>
    <xf numFmtId="0" fontId="0" fillId="74" borderId="49" xfId="0" applyFont="1" applyFill="1" applyBorder="1" applyAlignment="1">
      <alignment horizontal="center" vertical="center" wrapText="1"/>
    </xf>
    <xf numFmtId="0" fontId="0" fillId="74" borderId="48" xfId="0" applyFont="1" applyFill="1" applyBorder="1" applyAlignment="1">
      <alignment horizontal="center" vertical="center" wrapText="1"/>
    </xf>
    <xf numFmtId="0" fontId="123" fillId="67" borderId="62" xfId="0" applyFont="1" applyFill="1" applyBorder="1" applyAlignment="1" applyProtection="1">
      <alignment horizontal="center" vertical="center" wrapText="1"/>
    </xf>
    <xf numFmtId="0" fontId="123" fillId="67" borderId="63" xfId="0" applyFont="1" applyFill="1" applyBorder="1" applyAlignment="1" applyProtection="1">
      <alignment horizontal="center" vertical="center" wrapText="1"/>
    </xf>
    <xf numFmtId="0" fontId="123" fillId="69" borderId="62" xfId="0" applyFont="1" applyFill="1" applyBorder="1" applyAlignment="1" applyProtection="1">
      <alignment horizontal="center" vertical="center" wrapText="1"/>
    </xf>
    <xf numFmtId="0" fontId="123" fillId="69" borderId="64" xfId="0" applyFont="1" applyFill="1" applyBorder="1" applyAlignment="1" applyProtection="1">
      <alignment horizontal="center" vertical="center" wrapText="1"/>
    </xf>
    <xf numFmtId="0" fontId="123" fillId="69" borderId="63" xfId="0" applyFont="1" applyFill="1" applyBorder="1" applyAlignment="1" applyProtection="1">
      <alignment horizontal="center" vertical="center" wrapText="1"/>
    </xf>
    <xf numFmtId="0" fontId="13" fillId="70" borderId="53" xfId="0" applyFont="1" applyFill="1" applyBorder="1" applyAlignment="1">
      <alignment horizontal="center"/>
    </xf>
    <xf numFmtId="0" fontId="13" fillId="70" borderId="49" xfId="0" applyFont="1" applyFill="1" applyBorder="1" applyAlignment="1">
      <alignment horizontal="center"/>
    </xf>
    <xf numFmtId="0" fontId="13" fillId="70" borderId="48" xfId="0" applyFont="1" applyFill="1" applyBorder="1" applyAlignment="1">
      <alignment horizontal="center"/>
    </xf>
    <xf numFmtId="0" fontId="13" fillId="72" borderId="53" xfId="0" applyFont="1" applyFill="1" applyBorder="1" applyAlignment="1">
      <alignment horizontal="center"/>
    </xf>
    <xf numFmtId="0" fontId="13" fillId="72" borderId="49" xfId="0" applyFont="1" applyFill="1" applyBorder="1" applyAlignment="1">
      <alignment horizontal="center"/>
    </xf>
    <xf numFmtId="0" fontId="13" fillId="72" borderId="48" xfId="0" applyFont="1" applyFill="1" applyBorder="1" applyAlignment="1">
      <alignment horizontal="center"/>
    </xf>
    <xf numFmtId="0" fontId="13" fillId="73" borderId="53" xfId="0" applyFont="1" applyFill="1" applyBorder="1" applyAlignment="1">
      <alignment horizontal="center"/>
    </xf>
    <xf numFmtId="0" fontId="13" fillId="73" borderId="49" xfId="0" applyFont="1" applyFill="1" applyBorder="1" applyAlignment="1">
      <alignment horizontal="center"/>
    </xf>
    <xf numFmtId="0" fontId="13" fillId="73" borderId="48" xfId="0" applyFont="1" applyFill="1" applyBorder="1" applyAlignment="1">
      <alignment horizontal="center"/>
    </xf>
    <xf numFmtId="0" fontId="13" fillId="71" borderId="53" xfId="0" applyFont="1" applyFill="1" applyBorder="1" applyAlignment="1">
      <alignment horizontal="center"/>
    </xf>
    <xf numFmtId="0" fontId="13" fillId="71" borderId="49" xfId="0" applyFont="1" applyFill="1" applyBorder="1" applyAlignment="1">
      <alignment horizontal="center"/>
    </xf>
    <xf numFmtId="0" fontId="13" fillId="71" borderId="48" xfId="0" applyFont="1" applyFill="1" applyBorder="1" applyAlignment="1">
      <alignment horizontal="center"/>
    </xf>
    <xf numFmtId="0" fontId="128" fillId="0" borderId="52" xfId="0" applyFont="1" applyBorder="1" applyAlignment="1">
      <alignment horizontal="center" vertical="center" wrapText="1"/>
    </xf>
    <xf numFmtId="0" fontId="13" fillId="67" borderId="53" xfId="0" applyFont="1" applyFill="1" applyBorder="1" applyAlignment="1">
      <alignment horizontal="left" vertical="center" wrapText="1"/>
    </xf>
    <xf numFmtId="0" fontId="13" fillId="67" borderId="49" xfId="0" applyFont="1" applyFill="1" applyBorder="1" applyAlignment="1">
      <alignment horizontal="left" vertical="center" wrapText="1"/>
    </xf>
    <xf numFmtId="0" fontId="13" fillId="67" borderId="48" xfId="0" applyFont="1" applyFill="1" applyBorder="1" applyAlignment="1">
      <alignment horizontal="left" vertical="center" wrapText="1"/>
    </xf>
    <xf numFmtId="164" fontId="0" fillId="0" borderId="57" xfId="0" applyNumberFormat="1" applyFont="1" applyBorder="1" applyAlignment="1">
      <alignment horizontal="left" vertical="top" wrapText="1"/>
    </xf>
    <xf numFmtId="164" fontId="0" fillId="0" borderId="54" xfId="0" applyNumberFormat="1" applyFont="1" applyBorder="1" applyAlignment="1">
      <alignment horizontal="left" vertical="top"/>
    </xf>
    <xf numFmtId="164" fontId="0" fillId="0" borderId="55" xfId="0" applyNumberFormat="1" applyFont="1" applyBorder="1" applyAlignment="1">
      <alignment horizontal="left" vertical="top"/>
    </xf>
    <xf numFmtId="164" fontId="0" fillId="0" borderId="68" xfId="0" applyNumberFormat="1" applyFont="1" applyBorder="1" applyAlignment="1">
      <alignment horizontal="left" vertical="top"/>
    </xf>
    <xf numFmtId="164" fontId="0" fillId="0" borderId="67" xfId="0" applyNumberFormat="1" applyFont="1" applyBorder="1" applyAlignment="1">
      <alignment horizontal="left" vertical="top"/>
    </xf>
    <xf numFmtId="164" fontId="0" fillId="0" borderId="69" xfId="0" applyNumberFormat="1" applyFont="1" applyBorder="1" applyAlignment="1">
      <alignment horizontal="left" vertical="top"/>
    </xf>
    <xf numFmtId="0" fontId="13" fillId="3" borderId="57" xfId="3" applyNumberFormat="1" applyFont="1" applyFill="1" applyBorder="1" applyAlignment="1">
      <alignment horizontal="center" wrapText="1"/>
    </xf>
    <xf numFmtId="0" fontId="13" fillId="3" borderId="5" xfId="3" applyNumberFormat="1" applyFont="1" applyFill="1" applyBorder="1" applyAlignment="1">
      <alignment horizontal="center"/>
    </xf>
    <xf numFmtId="174" fontId="13" fillId="3" borderId="55" xfId="1" applyNumberFormat="1" applyFont="1" applyFill="1" applyBorder="1" applyAlignment="1">
      <alignment horizontal="center" wrapText="1"/>
    </xf>
    <xf numFmtId="174" fontId="13" fillId="3" borderId="1" xfId="1" applyNumberFormat="1" applyFont="1" applyFill="1" applyBorder="1" applyAlignment="1">
      <alignment horizontal="center"/>
    </xf>
    <xf numFmtId="0" fontId="133" fillId="0" borderId="57" xfId="0" applyFont="1" applyBorder="1" applyAlignment="1">
      <alignment horizontal="left" vertical="top" wrapText="1"/>
    </xf>
    <xf numFmtId="0" fontId="0" fillId="0" borderId="54" xfId="0" applyBorder="1" applyAlignment="1">
      <alignment horizontal="left" vertical="top" wrapText="1"/>
    </xf>
    <xf numFmtId="0" fontId="0" fillId="0" borderId="55" xfId="0" applyBorder="1" applyAlignment="1">
      <alignment horizontal="left" vertical="top" wrapText="1"/>
    </xf>
    <xf numFmtId="0" fontId="0" fillId="0" borderId="68" xfId="0" applyBorder="1" applyAlignment="1">
      <alignment horizontal="left" vertical="top" wrapText="1"/>
    </xf>
    <xf numFmtId="0" fontId="0" fillId="0" borderId="67" xfId="0" applyBorder="1" applyAlignment="1">
      <alignment horizontal="left" vertical="top" wrapText="1"/>
    </xf>
    <xf numFmtId="0" fontId="0" fillId="0" borderId="69" xfId="0" applyBorder="1" applyAlignment="1">
      <alignment horizontal="left" vertical="top" wrapText="1"/>
    </xf>
    <xf numFmtId="0" fontId="13" fillId="3" borderId="57" xfId="3" applyNumberFormat="1" applyFont="1" applyFill="1" applyBorder="1" applyAlignment="1">
      <alignment horizontal="center"/>
    </xf>
    <xf numFmtId="0" fontId="13" fillId="3" borderId="55" xfId="3" applyNumberFormat="1" applyFont="1" applyFill="1" applyBorder="1" applyAlignment="1">
      <alignment horizontal="center"/>
    </xf>
    <xf numFmtId="0" fontId="13" fillId="3" borderId="54" xfId="3" applyNumberFormat="1" applyFont="1" applyFill="1" applyBorder="1" applyAlignment="1">
      <alignment horizontal="center"/>
    </xf>
    <xf numFmtId="0" fontId="13" fillId="3" borderId="5" xfId="3" applyNumberFormat="1" applyFont="1" applyFill="1" applyBorder="1" applyAlignment="1">
      <alignment horizontal="center" wrapText="1"/>
    </xf>
    <xf numFmtId="0" fontId="132" fillId="0" borderId="0" xfId="0" applyFont="1" applyAlignment="1">
      <alignment horizontal="center"/>
    </xf>
    <xf numFmtId="0" fontId="0" fillId="0" borderId="0" xfId="0" applyFont="1" applyAlignment="1">
      <alignment horizontal="left" wrapText="1"/>
    </xf>
    <xf numFmtId="0" fontId="128" fillId="0" borderId="52" xfId="0" applyFont="1" applyBorder="1" applyAlignment="1">
      <alignment horizontal="center" vertical="top" wrapText="1"/>
    </xf>
    <xf numFmtId="0" fontId="13" fillId="2" borderId="4" xfId="0" applyFont="1" applyFill="1" applyBorder="1" applyAlignment="1">
      <alignment horizontal="center" vertical="center" wrapText="1"/>
    </xf>
    <xf numFmtId="0" fontId="131" fillId="2" borderId="53" xfId="0" applyFont="1" applyFill="1" applyBorder="1" applyAlignment="1">
      <alignment horizontal="center" vertical="center" textRotation="90" wrapText="1"/>
    </xf>
    <xf numFmtId="0" fontId="131" fillId="2" borderId="4" xfId="0" applyFont="1" applyFill="1" applyBorder="1" applyAlignment="1">
      <alignment horizontal="center" vertical="center" textRotation="90" wrapText="1"/>
    </xf>
    <xf numFmtId="0" fontId="12" fillId="0" borderId="4" xfId="0" applyFont="1" applyBorder="1" applyAlignment="1">
      <alignment horizontal="center" vertical="center" textRotation="90"/>
    </xf>
    <xf numFmtId="0" fontId="12" fillId="2" borderId="4" xfId="0" applyFont="1" applyFill="1" applyBorder="1" applyAlignment="1">
      <alignment vertical="center" textRotation="90" wrapText="1"/>
    </xf>
    <xf numFmtId="0" fontId="132" fillId="2" borderId="53" xfId="0" applyFont="1" applyFill="1" applyBorder="1" applyAlignment="1">
      <alignment horizontal="center" vertical="center" textRotation="90" wrapText="1"/>
    </xf>
    <xf numFmtId="0" fontId="132" fillId="2" borderId="4" xfId="0" applyFont="1" applyFill="1" applyBorder="1" applyAlignment="1">
      <alignment horizontal="center" vertical="center" textRotation="90" wrapText="1"/>
    </xf>
    <xf numFmtId="0" fontId="12" fillId="2" borderId="4" xfId="0" applyFont="1" applyFill="1" applyBorder="1" applyAlignment="1">
      <alignment horizontal="center" vertical="center" textRotation="90" wrapText="1"/>
    </xf>
    <xf numFmtId="0" fontId="13" fillId="2" borderId="53"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22" fillId="2" borderId="53" xfId="0" applyFont="1" applyFill="1" applyBorder="1" applyAlignment="1">
      <alignment horizontal="center" vertical="center" wrapText="1"/>
    </xf>
    <xf numFmtId="0" fontId="122" fillId="2" borderId="48" xfId="0" applyFont="1" applyFill="1" applyBorder="1" applyAlignment="1">
      <alignment horizontal="center" vertical="center" wrapText="1"/>
    </xf>
    <xf numFmtId="0" fontId="0" fillId="74" borderId="4" xfId="0" applyFont="1" applyFill="1" applyBorder="1" applyAlignment="1">
      <alignment horizontal="center" vertical="center" wrapText="1"/>
    </xf>
    <xf numFmtId="0" fontId="127" fillId="2" borderId="0" xfId="55199" applyFont="1" applyFill="1" applyBorder="1" applyAlignment="1">
      <alignment horizontal="center" vertical="center" wrapText="1"/>
    </xf>
    <xf numFmtId="0" fontId="13" fillId="73" borderId="68" xfId="0" applyFont="1" applyFill="1" applyBorder="1" applyAlignment="1">
      <alignment horizontal="left"/>
    </xf>
    <xf numFmtId="0" fontId="13" fillId="73" borderId="67" xfId="0" applyFont="1" applyFill="1" applyBorder="1" applyAlignment="1">
      <alignment horizontal="left"/>
    </xf>
    <xf numFmtId="0" fontId="13" fillId="67" borderId="5" xfId="0" applyFont="1" applyFill="1" applyBorder="1" applyAlignment="1">
      <alignment horizontal="left" wrapText="1"/>
    </xf>
    <xf numFmtId="0" fontId="13" fillId="67" borderId="0" xfId="0" applyFont="1" applyFill="1" applyBorder="1" applyAlignment="1">
      <alignment horizontal="left" wrapText="1"/>
    </xf>
    <xf numFmtId="0" fontId="13" fillId="72" borderId="68" xfId="0" applyFont="1" applyFill="1" applyBorder="1" applyAlignment="1">
      <alignment horizontal="left"/>
    </xf>
    <xf numFmtId="0" fontId="13" fillId="72" borderId="67" xfId="0" applyFont="1" applyFill="1" applyBorder="1" applyAlignment="1">
      <alignment horizontal="left"/>
    </xf>
    <xf numFmtId="0" fontId="13" fillId="72" borderId="69" xfId="0" applyFont="1" applyFill="1" applyBorder="1" applyAlignment="1">
      <alignment horizontal="left"/>
    </xf>
    <xf numFmtId="0" fontId="13" fillId="74" borderId="4" xfId="0" applyFont="1" applyFill="1" applyBorder="1" applyAlignment="1">
      <alignment horizontal="center" vertical="center" wrapText="1"/>
    </xf>
    <xf numFmtId="0" fontId="13" fillId="70" borderId="68" xfId="0" applyFont="1" applyFill="1" applyBorder="1" applyAlignment="1">
      <alignment horizontal="center"/>
    </xf>
    <xf numFmtId="0" fontId="13" fillId="70" borderId="67" xfId="0" applyFont="1" applyFill="1" applyBorder="1" applyAlignment="1">
      <alignment horizontal="center"/>
    </xf>
    <xf numFmtId="0" fontId="13" fillId="70" borderId="69" xfId="0" applyFont="1" applyFill="1" applyBorder="1" applyAlignment="1">
      <alignment horizontal="center"/>
    </xf>
    <xf numFmtId="0" fontId="13" fillId="71" borderId="68" xfId="0" applyFont="1" applyFill="1" applyBorder="1" applyAlignment="1">
      <alignment horizontal="center"/>
    </xf>
    <xf numFmtId="0" fontId="13" fillId="71" borderId="67" xfId="0" applyFont="1" applyFill="1" applyBorder="1" applyAlignment="1">
      <alignment horizontal="center"/>
    </xf>
    <xf numFmtId="0" fontId="13" fillId="71" borderId="69" xfId="0" applyFont="1" applyFill="1" applyBorder="1" applyAlignment="1">
      <alignment horizontal="center"/>
    </xf>
    <xf numFmtId="0" fontId="13" fillId="67" borderId="53" xfId="0" applyFont="1" applyFill="1" applyBorder="1" applyAlignment="1">
      <alignment horizontal="center" vertical="center"/>
    </xf>
    <xf numFmtId="0" fontId="13" fillId="67" borderId="49" xfId="0" applyFont="1" applyFill="1" applyBorder="1" applyAlignment="1">
      <alignment horizontal="center" vertical="center"/>
    </xf>
    <xf numFmtId="0" fontId="13" fillId="67" borderId="48" xfId="0" applyFont="1" applyFill="1" applyBorder="1" applyAlignment="1">
      <alignment horizontal="center" vertical="center"/>
    </xf>
    <xf numFmtId="0" fontId="0" fillId="0" borderId="0" xfId="0" applyAlignment="1">
      <alignment horizontal="center"/>
    </xf>
  </cellXfs>
  <cellStyles count="55200">
    <cellStyle name="20% - Accent1 2" xfId="37"/>
    <cellStyle name="20% - Accent1 2 10" xfId="2332"/>
    <cellStyle name="20% - Accent1 2 11" xfId="2389"/>
    <cellStyle name="20% - Accent1 2 12" xfId="2440"/>
    <cellStyle name="20% - Accent1 2 13" xfId="2489"/>
    <cellStyle name="20% - Accent1 2 2" xfId="38"/>
    <cellStyle name="20% - Accent1 2 2 2" xfId="39"/>
    <cellStyle name="20% - Accent1 2 2 3" xfId="40"/>
    <cellStyle name="20% - Accent1 2 3" xfId="41"/>
    <cellStyle name="20% - Accent1 2 3 2" xfId="42"/>
    <cellStyle name="20% - Accent1 2 4" xfId="43"/>
    <cellStyle name="20% - Accent1 2 4 2" xfId="44"/>
    <cellStyle name="20% - Accent1 2 5" xfId="45"/>
    <cellStyle name="20% - Accent1 2 5 2" xfId="46"/>
    <cellStyle name="20% - Accent1 2 5 3" xfId="47"/>
    <cellStyle name="20% - Accent1 2 6" xfId="48"/>
    <cellStyle name="20% - Accent1 2 7" xfId="49"/>
    <cellStyle name="20% - Accent1 2 8" xfId="50"/>
    <cellStyle name="20% - Accent1 2 9" xfId="2279"/>
    <cellStyle name="20% - Accent1 2_Sheet1" xfId="51"/>
    <cellStyle name="20% - Accent1 3" xfId="52"/>
    <cellStyle name="20% - Accent1 3 2" xfId="53"/>
    <cellStyle name="20% - Accent2 2" xfId="54"/>
    <cellStyle name="20% - Accent2 2 10" xfId="2333"/>
    <cellStyle name="20% - Accent2 2 11" xfId="2390"/>
    <cellStyle name="20% - Accent2 2 12" xfId="2441"/>
    <cellStyle name="20% - Accent2 2 13" xfId="2490"/>
    <cellStyle name="20% - Accent2 2 2" xfId="55"/>
    <cellStyle name="20% - Accent2 2 2 2" xfId="56"/>
    <cellStyle name="20% - Accent2 2 2 3" xfId="57"/>
    <cellStyle name="20% - Accent2 2 3" xfId="58"/>
    <cellStyle name="20% - Accent2 2 3 2" xfId="59"/>
    <cellStyle name="20% - Accent2 2 4" xfId="60"/>
    <cellStyle name="20% - Accent2 2 4 2" xfId="61"/>
    <cellStyle name="20% - Accent2 2 5" xfId="62"/>
    <cellStyle name="20% - Accent2 2 5 2" xfId="63"/>
    <cellStyle name="20% - Accent2 2 5 3" xfId="64"/>
    <cellStyle name="20% - Accent2 2 6" xfId="65"/>
    <cellStyle name="20% - Accent2 2 7" xfId="66"/>
    <cellStyle name="20% - Accent2 2 8" xfId="67"/>
    <cellStyle name="20% - Accent2 2 9" xfId="2280"/>
    <cellStyle name="20% - Accent2 2_Sheet1" xfId="68"/>
    <cellStyle name="20% - Accent2 3" xfId="69"/>
    <cellStyle name="20% - Accent2 3 2" xfId="70"/>
    <cellStyle name="20% - Accent3 2" xfId="71"/>
    <cellStyle name="20% - Accent3 2 10" xfId="2334"/>
    <cellStyle name="20% - Accent3 2 11" xfId="2391"/>
    <cellStyle name="20% - Accent3 2 12" xfId="2442"/>
    <cellStyle name="20% - Accent3 2 13" xfId="2491"/>
    <cellStyle name="20% - Accent3 2 2" xfId="72"/>
    <cellStyle name="20% - Accent3 2 2 2" xfId="73"/>
    <cellStyle name="20% - Accent3 2 2 3" xfId="74"/>
    <cellStyle name="20% - Accent3 2 3" xfId="75"/>
    <cellStyle name="20% - Accent3 2 3 2" xfId="76"/>
    <cellStyle name="20% - Accent3 2 4" xfId="77"/>
    <cellStyle name="20% - Accent3 2 4 2" xfId="78"/>
    <cellStyle name="20% - Accent3 2 5" xfId="79"/>
    <cellStyle name="20% - Accent3 2 5 2" xfId="80"/>
    <cellStyle name="20% - Accent3 2 5 3" xfId="81"/>
    <cellStyle name="20% - Accent3 2 6" xfId="82"/>
    <cellStyle name="20% - Accent3 2 7" xfId="83"/>
    <cellStyle name="20% - Accent3 2 8" xfId="84"/>
    <cellStyle name="20% - Accent3 2 9" xfId="2281"/>
    <cellStyle name="20% - Accent3 2_Sheet1" xfId="85"/>
    <cellStyle name="20% - Accent3 3" xfId="86"/>
    <cellStyle name="20% - Accent3 3 2" xfId="87"/>
    <cellStyle name="20% - Accent4 2" xfId="88"/>
    <cellStyle name="20% - Accent4 2 10" xfId="2335"/>
    <cellStyle name="20% - Accent4 2 11" xfId="2392"/>
    <cellStyle name="20% - Accent4 2 12" xfId="2443"/>
    <cellStyle name="20% - Accent4 2 13" xfId="2492"/>
    <cellStyle name="20% - Accent4 2 2" xfId="89"/>
    <cellStyle name="20% - Accent4 2 2 2" xfId="90"/>
    <cellStyle name="20% - Accent4 2 2 3" xfId="91"/>
    <cellStyle name="20% - Accent4 2 3" xfId="92"/>
    <cellStyle name="20% - Accent4 2 3 2" xfId="93"/>
    <cellStyle name="20% - Accent4 2 4" xfId="94"/>
    <cellStyle name="20% - Accent4 2 4 2" xfId="95"/>
    <cellStyle name="20% - Accent4 2 5" xfId="96"/>
    <cellStyle name="20% - Accent4 2 5 2" xfId="97"/>
    <cellStyle name="20% - Accent4 2 5 3" xfId="98"/>
    <cellStyle name="20% - Accent4 2 6" xfId="99"/>
    <cellStyle name="20% - Accent4 2 7" xfId="100"/>
    <cellStyle name="20% - Accent4 2 8" xfId="101"/>
    <cellStyle name="20% - Accent4 2 9" xfId="2282"/>
    <cellStyle name="20% - Accent4 2_Sheet1" xfId="102"/>
    <cellStyle name="20% - Accent4 3" xfId="103"/>
    <cellStyle name="20% - Accent4 3 2" xfId="104"/>
    <cellStyle name="20% - Accent5 2" xfId="105"/>
    <cellStyle name="20% - Accent5 2 10" xfId="2336"/>
    <cellStyle name="20% - Accent5 2 11" xfId="2393"/>
    <cellStyle name="20% - Accent5 2 12" xfId="2444"/>
    <cellStyle name="20% - Accent5 2 13" xfId="2493"/>
    <cellStyle name="20% - Accent5 2 2" xfId="106"/>
    <cellStyle name="20% - Accent5 2 2 2" xfId="107"/>
    <cellStyle name="20% - Accent5 2 3" xfId="108"/>
    <cellStyle name="20% - Accent5 2 3 2" xfId="109"/>
    <cellStyle name="20% - Accent5 2 4" xfId="110"/>
    <cellStyle name="20% - Accent5 2 4 2" xfId="111"/>
    <cellStyle name="20% - Accent5 2 5" xfId="112"/>
    <cellStyle name="20% - Accent5 2 5 2" xfId="113"/>
    <cellStyle name="20% - Accent5 2 5 3" xfId="114"/>
    <cellStyle name="20% - Accent5 2 6" xfId="115"/>
    <cellStyle name="20% - Accent5 2 7" xfId="116"/>
    <cellStyle name="20% - Accent5 2 8" xfId="117"/>
    <cellStyle name="20% - Accent5 2 9" xfId="2283"/>
    <cellStyle name="20% - Accent5 2_Sheet1" xfId="118"/>
    <cellStyle name="20% - Accent5 3" xfId="119"/>
    <cellStyle name="20% - Accent5 3 2" xfId="120"/>
    <cellStyle name="20% - Accent6 2" xfId="121"/>
    <cellStyle name="20% - Accent6 2 10" xfId="2337"/>
    <cellStyle name="20% - Accent6 2 11" xfId="2394"/>
    <cellStyle name="20% - Accent6 2 12" xfId="2445"/>
    <cellStyle name="20% - Accent6 2 13" xfId="2494"/>
    <cellStyle name="20% - Accent6 2 2" xfId="122"/>
    <cellStyle name="20% - Accent6 2 2 2" xfId="123"/>
    <cellStyle name="20% - Accent6 2 2 3" xfId="124"/>
    <cellStyle name="20% - Accent6 2 3" xfId="125"/>
    <cellStyle name="20% - Accent6 2 3 2" xfId="126"/>
    <cellStyle name="20% - Accent6 2 4" xfId="127"/>
    <cellStyle name="20% - Accent6 2 4 2" xfId="128"/>
    <cellStyle name="20% - Accent6 2 5" xfId="129"/>
    <cellStyle name="20% - Accent6 2 5 2" xfId="130"/>
    <cellStyle name="20% - Accent6 2 5 3" xfId="131"/>
    <cellStyle name="20% - Accent6 2 6" xfId="132"/>
    <cellStyle name="20% - Accent6 2 7" xfId="133"/>
    <cellStyle name="20% - Accent6 2 8" xfId="134"/>
    <cellStyle name="20% - Accent6 2 9" xfId="2284"/>
    <cellStyle name="20% - Accent6 2_Sheet1" xfId="135"/>
    <cellStyle name="20% - Accent6 3" xfId="136"/>
    <cellStyle name="20% - Accent6 3 2" xfId="137"/>
    <cellStyle name="40% - Accent1 2" xfId="138"/>
    <cellStyle name="40% - Accent1 2 10" xfId="2338"/>
    <cellStyle name="40% - Accent1 2 11" xfId="2395"/>
    <cellStyle name="40% - Accent1 2 12" xfId="2446"/>
    <cellStyle name="40% - Accent1 2 13" xfId="2495"/>
    <cellStyle name="40% - Accent1 2 2" xfId="139"/>
    <cellStyle name="40% - Accent1 2 2 2" xfId="140"/>
    <cellStyle name="40% - Accent1 2 2 3" xfId="141"/>
    <cellStyle name="40% - Accent1 2 3" xfId="142"/>
    <cellStyle name="40% - Accent1 2 3 2" xfId="143"/>
    <cellStyle name="40% - Accent1 2 4" xfId="144"/>
    <cellStyle name="40% - Accent1 2 4 2" xfId="145"/>
    <cellStyle name="40% - Accent1 2 5" xfId="146"/>
    <cellStyle name="40% - Accent1 2 5 2" xfId="147"/>
    <cellStyle name="40% - Accent1 2 5 3" xfId="148"/>
    <cellStyle name="40% - Accent1 2 6" xfId="149"/>
    <cellStyle name="40% - Accent1 2 7" xfId="150"/>
    <cellStyle name="40% - Accent1 2 8" xfId="151"/>
    <cellStyle name="40% - Accent1 2 9" xfId="2285"/>
    <cellStyle name="40% - Accent1 2_Sheet1" xfId="152"/>
    <cellStyle name="40% - Accent1 3" xfId="153"/>
    <cellStyle name="40% - Accent1 3 2" xfId="154"/>
    <cellStyle name="40% - Accent2 2" xfId="155"/>
    <cellStyle name="40% - Accent2 2 10" xfId="2339"/>
    <cellStyle name="40% - Accent2 2 11" xfId="2396"/>
    <cellStyle name="40% - Accent2 2 12" xfId="2447"/>
    <cellStyle name="40% - Accent2 2 13" xfId="2496"/>
    <cellStyle name="40% - Accent2 2 2" xfId="156"/>
    <cellStyle name="40% - Accent2 2 2 2" xfId="157"/>
    <cellStyle name="40% - Accent2 2 3" xfId="158"/>
    <cellStyle name="40% - Accent2 2 3 2" xfId="159"/>
    <cellStyle name="40% - Accent2 2 4" xfId="160"/>
    <cellStyle name="40% - Accent2 2 4 2" xfId="161"/>
    <cellStyle name="40% - Accent2 2 5" xfId="162"/>
    <cellStyle name="40% - Accent2 2 5 2" xfId="163"/>
    <cellStyle name="40% - Accent2 2 5 3" xfId="164"/>
    <cellStyle name="40% - Accent2 2 6" xfId="165"/>
    <cellStyle name="40% - Accent2 2 7" xfId="166"/>
    <cellStyle name="40% - Accent2 2 8" xfId="167"/>
    <cellStyle name="40% - Accent2 2 9" xfId="2286"/>
    <cellStyle name="40% - Accent2 2_Sheet1" xfId="168"/>
    <cellStyle name="40% - Accent2 3" xfId="169"/>
    <cellStyle name="40% - Accent2 3 2" xfId="170"/>
    <cellStyle name="40% - Accent3 2" xfId="171"/>
    <cellStyle name="40% - Accent3 2 10" xfId="2340"/>
    <cellStyle name="40% - Accent3 2 11" xfId="2397"/>
    <cellStyle name="40% - Accent3 2 12" xfId="2448"/>
    <cellStyle name="40% - Accent3 2 13" xfId="2497"/>
    <cellStyle name="40% - Accent3 2 2" xfId="172"/>
    <cellStyle name="40% - Accent3 2 2 2" xfId="173"/>
    <cellStyle name="40% - Accent3 2 2 3" xfId="174"/>
    <cellStyle name="40% - Accent3 2 3" xfId="175"/>
    <cellStyle name="40% - Accent3 2 3 2" xfId="176"/>
    <cellStyle name="40% - Accent3 2 4" xfId="177"/>
    <cellStyle name="40% - Accent3 2 4 2" xfId="178"/>
    <cellStyle name="40% - Accent3 2 5" xfId="179"/>
    <cellStyle name="40% - Accent3 2 5 2" xfId="180"/>
    <cellStyle name="40% - Accent3 2 5 3" xfId="181"/>
    <cellStyle name="40% - Accent3 2 6" xfId="182"/>
    <cellStyle name="40% - Accent3 2 7" xfId="183"/>
    <cellStyle name="40% - Accent3 2 8" xfId="184"/>
    <cellStyle name="40% - Accent3 2 9" xfId="2287"/>
    <cellStyle name="40% - Accent3 2_Sheet1" xfId="185"/>
    <cellStyle name="40% - Accent3 3" xfId="186"/>
    <cellStyle name="40% - Accent3 3 2" xfId="187"/>
    <cellStyle name="40% - Accent4 2" xfId="188"/>
    <cellStyle name="40% - Accent4 2 10" xfId="2341"/>
    <cellStyle name="40% - Accent4 2 11" xfId="2398"/>
    <cellStyle name="40% - Accent4 2 12" xfId="2449"/>
    <cellStyle name="40% - Accent4 2 13" xfId="2498"/>
    <cellStyle name="40% - Accent4 2 2" xfId="189"/>
    <cellStyle name="40% - Accent4 2 2 2" xfId="190"/>
    <cellStyle name="40% - Accent4 2 2 3" xfId="191"/>
    <cellStyle name="40% - Accent4 2 3" xfId="192"/>
    <cellStyle name="40% - Accent4 2 3 2" xfId="193"/>
    <cellStyle name="40% - Accent4 2 4" xfId="194"/>
    <cellStyle name="40% - Accent4 2 4 2" xfId="195"/>
    <cellStyle name="40% - Accent4 2 5" xfId="196"/>
    <cellStyle name="40% - Accent4 2 5 2" xfId="197"/>
    <cellStyle name="40% - Accent4 2 5 3" xfId="198"/>
    <cellStyle name="40% - Accent4 2 6" xfId="199"/>
    <cellStyle name="40% - Accent4 2 7" xfId="200"/>
    <cellStyle name="40% - Accent4 2 8" xfId="201"/>
    <cellStyle name="40% - Accent4 2 9" xfId="2288"/>
    <cellStyle name="40% - Accent4 2_Sheet1" xfId="202"/>
    <cellStyle name="40% - Accent4 3" xfId="203"/>
    <cellStyle name="40% - Accent4 3 2" xfId="204"/>
    <cellStyle name="40% - Accent5 2" xfId="205"/>
    <cellStyle name="40% - Accent5 2 10" xfId="2342"/>
    <cellStyle name="40% - Accent5 2 11" xfId="2399"/>
    <cellStyle name="40% - Accent5 2 12" xfId="2450"/>
    <cellStyle name="40% - Accent5 2 13" xfId="2499"/>
    <cellStyle name="40% - Accent5 2 2" xfId="206"/>
    <cellStyle name="40% - Accent5 2 2 2" xfId="207"/>
    <cellStyle name="40% - Accent5 2 2 3" xfId="208"/>
    <cellStyle name="40% - Accent5 2 3" xfId="209"/>
    <cellStyle name="40% - Accent5 2 3 2" xfId="210"/>
    <cellStyle name="40% - Accent5 2 4" xfId="211"/>
    <cellStyle name="40% - Accent5 2 4 2" xfId="212"/>
    <cellStyle name="40% - Accent5 2 5" xfId="213"/>
    <cellStyle name="40% - Accent5 2 5 2" xfId="214"/>
    <cellStyle name="40% - Accent5 2 5 3" xfId="215"/>
    <cellStyle name="40% - Accent5 2 6" xfId="216"/>
    <cellStyle name="40% - Accent5 2 7" xfId="217"/>
    <cellStyle name="40% - Accent5 2 8" xfId="218"/>
    <cellStyle name="40% - Accent5 2 9" xfId="2289"/>
    <cellStyle name="40% - Accent5 2_Sheet1" xfId="219"/>
    <cellStyle name="40% - Accent5 3" xfId="220"/>
    <cellStyle name="40% - Accent5 3 2" xfId="221"/>
    <cellStyle name="40% - Accent6 2" xfId="222"/>
    <cellStyle name="40% - Accent6 2 10" xfId="2343"/>
    <cellStyle name="40% - Accent6 2 11" xfId="2400"/>
    <cellStyle name="40% - Accent6 2 12" xfId="2451"/>
    <cellStyle name="40% - Accent6 2 13" xfId="2500"/>
    <cellStyle name="40% - Accent6 2 2" xfId="223"/>
    <cellStyle name="40% - Accent6 2 2 2" xfId="224"/>
    <cellStyle name="40% - Accent6 2 2 3" xfId="225"/>
    <cellStyle name="40% - Accent6 2 3" xfId="226"/>
    <cellStyle name="40% - Accent6 2 3 2" xfId="227"/>
    <cellStyle name="40% - Accent6 2 4" xfId="228"/>
    <cellStyle name="40% - Accent6 2 4 2" xfId="229"/>
    <cellStyle name="40% - Accent6 2 5" xfId="230"/>
    <cellStyle name="40% - Accent6 2 5 2" xfId="231"/>
    <cellStyle name="40% - Accent6 2 5 3" xfId="232"/>
    <cellStyle name="40% - Accent6 2 6" xfId="233"/>
    <cellStyle name="40% - Accent6 2 7" xfId="234"/>
    <cellStyle name="40% - Accent6 2 8" xfId="235"/>
    <cellStyle name="40% - Accent6 2 9" xfId="2290"/>
    <cellStyle name="40% - Accent6 2_Sheet1" xfId="236"/>
    <cellStyle name="40% - Accent6 3" xfId="237"/>
    <cellStyle name="40% - Accent6 3 2" xfId="238"/>
    <cellStyle name="60% - Accent1 2" xfId="239"/>
    <cellStyle name="60% - Accent1 2 2" xfId="240"/>
    <cellStyle name="60% - Accent1 2 2 2" xfId="241"/>
    <cellStyle name="60% - Accent1 2 3" xfId="242"/>
    <cellStyle name="60% - Accent1 2 3 2" xfId="243"/>
    <cellStyle name="60% - Accent1 2 4" xfId="244"/>
    <cellStyle name="60% - Accent1 2 4 2" xfId="245"/>
    <cellStyle name="60% - Accent1 2 5" xfId="246"/>
    <cellStyle name="60% - Accent1 2 5 2" xfId="247"/>
    <cellStyle name="60% - Accent1 2 5 3" xfId="248"/>
    <cellStyle name="60% - Accent1 2 6" xfId="249"/>
    <cellStyle name="60% - Accent1 2 7" xfId="250"/>
    <cellStyle name="60% - Accent1 2 8" xfId="251"/>
    <cellStyle name="60% - Accent1 3" xfId="252"/>
    <cellStyle name="60% - Accent1 3 2" xfId="253"/>
    <cellStyle name="60% - Accent2 2" xfId="254"/>
    <cellStyle name="60% - Accent2 2 2" xfId="255"/>
    <cellStyle name="60% - Accent2 2 2 2" xfId="256"/>
    <cellStyle name="60% - Accent2 2 3" xfId="257"/>
    <cellStyle name="60% - Accent2 2 3 2" xfId="258"/>
    <cellStyle name="60% - Accent2 2 4" xfId="259"/>
    <cellStyle name="60% - Accent2 2 4 2" xfId="260"/>
    <cellStyle name="60% - Accent2 2 5" xfId="261"/>
    <cellStyle name="60% - Accent2 2 5 2" xfId="262"/>
    <cellStyle name="60% - Accent2 2 5 3" xfId="263"/>
    <cellStyle name="60% - Accent2 2 6" xfId="264"/>
    <cellStyle name="60% - Accent2 2 7" xfId="265"/>
    <cellStyle name="60% - Accent2 2 8" xfId="266"/>
    <cellStyle name="60% - Accent2 3" xfId="267"/>
    <cellStyle name="60% - Accent2 3 2" xfId="268"/>
    <cellStyle name="60% - Accent3 2" xfId="269"/>
    <cellStyle name="60% - Accent3 2 2" xfId="270"/>
    <cellStyle name="60% - Accent3 2 2 2" xfId="271"/>
    <cellStyle name="60% - Accent3 2 3" xfId="272"/>
    <cellStyle name="60% - Accent3 2 3 2" xfId="273"/>
    <cellStyle name="60% - Accent3 2 4" xfId="274"/>
    <cellStyle name="60% - Accent3 2 4 2" xfId="275"/>
    <cellStyle name="60% - Accent3 2 5" xfId="276"/>
    <cellStyle name="60% - Accent3 2 5 2" xfId="277"/>
    <cellStyle name="60% - Accent3 2 5 3" xfId="278"/>
    <cellStyle name="60% - Accent3 2 6" xfId="279"/>
    <cellStyle name="60% - Accent3 2 7" xfId="280"/>
    <cellStyle name="60% - Accent3 2 8" xfId="281"/>
    <cellStyle name="60% - Accent3 3" xfId="282"/>
    <cellStyle name="60% - Accent3 3 2" xfId="283"/>
    <cellStyle name="60% - Accent4 2" xfId="284"/>
    <cellStyle name="60% - Accent4 2 2" xfId="285"/>
    <cellStyle name="60% - Accent4 2 2 2" xfId="286"/>
    <cellStyle name="60% - Accent4 2 3" xfId="287"/>
    <cellStyle name="60% - Accent4 2 3 2" xfId="288"/>
    <cellStyle name="60% - Accent4 2 4" xfId="289"/>
    <cellStyle name="60% - Accent4 2 4 2" xfId="290"/>
    <cellStyle name="60% - Accent4 2 5" xfId="291"/>
    <cellStyle name="60% - Accent4 2 5 2" xfId="292"/>
    <cellStyle name="60% - Accent4 2 5 3" xfId="293"/>
    <cellStyle name="60% - Accent4 2 6" xfId="294"/>
    <cellStyle name="60% - Accent4 2 7" xfId="295"/>
    <cellStyle name="60% - Accent4 2 8" xfId="296"/>
    <cellStyle name="60% - Accent4 3" xfId="297"/>
    <cellStyle name="60% - Accent4 3 2" xfId="298"/>
    <cellStyle name="60% - Accent5 2" xfId="299"/>
    <cellStyle name="60% - Accent5 2 2" xfId="300"/>
    <cellStyle name="60% - Accent5 2 2 2" xfId="301"/>
    <cellStyle name="60% - Accent5 2 3" xfId="302"/>
    <cellStyle name="60% - Accent5 2 3 2" xfId="303"/>
    <cellStyle name="60% - Accent5 2 4" xfId="304"/>
    <cellStyle name="60% - Accent5 2 4 2" xfId="305"/>
    <cellStyle name="60% - Accent5 2 5" xfId="306"/>
    <cellStyle name="60% - Accent5 2 5 2" xfId="307"/>
    <cellStyle name="60% - Accent5 2 5 3" xfId="308"/>
    <cellStyle name="60% - Accent5 2 6" xfId="309"/>
    <cellStyle name="60% - Accent5 2 7" xfId="310"/>
    <cellStyle name="60% - Accent5 2 8" xfId="311"/>
    <cellStyle name="60% - Accent5 3" xfId="312"/>
    <cellStyle name="60% - Accent5 3 2" xfId="313"/>
    <cellStyle name="60% - Accent6 2" xfId="314"/>
    <cellStyle name="60% - Accent6 2 2" xfId="315"/>
    <cellStyle name="60% - Accent6 2 2 2" xfId="316"/>
    <cellStyle name="60% - Accent6 2 3" xfId="317"/>
    <cellStyle name="60% - Accent6 2 3 2" xfId="318"/>
    <cellStyle name="60% - Accent6 2 4" xfId="319"/>
    <cellStyle name="60% - Accent6 2 4 2" xfId="320"/>
    <cellStyle name="60% - Accent6 2 5" xfId="321"/>
    <cellStyle name="60% - Accent6 2 5 2" xfId="322"/>
    <cellStyle name="60% - Accent6 2 5 3" xfId="323"/>
    <cellStyle name="60% - Accent6 2 6" xfId="324"/>
    <cellStyle name="60% - Accent6 2 7" xfId="325"/>
    <cellStyle name="60% - Accent6 2 8" xfId="326"/>
    <cellStyle name="60% - Accent6 3" xfId="327"/>
    <cellStyle name="60% - Accent6 3 2" xfId="328"/>
    <cellStyle name="Accent1 2" xfId="329"/>
    <cellStyle name="Accent1 2 2" xfId="330"/>
    <cellStyle name="Accent1 2 2 2" xfId="331"/>
    <cellStyle name="Accent1 2 3" xfId="332"/>
    <cellStyle name="Accent1 2 3 2" xfId="333"/>
    <cellStyle name="Accent1 2 4" xfId="334"/>
    <cellStyle name="Accent1 2 4 2" xfId="335"/>
    <cellStyle name="Accent1 2 5" xfId="336"/>
    <cellStyle name="Accent1 2 5 2" xfId="337"/>
    <cellStyle name="Accent1 2 5 3" xfId="338"/>
    <cellStyle name="Accent1 2 6" xfId="339"/>
    <cellStyle name="Accent1 2 7" xfId="340"/>
    <cellStyle name="Accent1 2 8" xfId="341"/>
    <cellStyle name="Accent1 3" xfId="342"/>
    <cellStyle name="Accent1 3 2" xfId="343"/>
    <cellStyle name="Accent2 2" xfId="344"/>
    <cellStyle name="Accent2 2 2" xfId="345"/>
    <cellStyle name="Accent2 2 2 2" xfId="346"/>
    <cellStyle name="Accent2 2 3" xfId="347"/>
    <cellStyle name="Accent2 2 3 2" xfId="348"/>
    <cellStyle name="Accent2 2 4" xfId="349"/>
    <cellStyle name="Accent2 2 4 2" xfId="350"/>
    <cellStyle name="Accent2 2 5" xfId="351"/>
    <cellStyle name="Accent2 2 5 2" xfId="352"/>
    <cellStyle name="Accent2 2 5 3" xfId="353"/>
    <cellStyle name="Accent2 2 6" xfId="354"/>
    <cellStyle name="Accent2 2 7" xfId="355"/>
    <cellStyle name="Accent2 2 8" xfId="356"/>
    <cellStyle name="Accent2 3" xfId="357"/>
    <cellStyle name="Accent2 3 2" xfId="358"/>
    <cellStyle name="Accent3 2" xfId="359"/>
    <cellStyle name="Accent3 2 2" xfId="360"/>
    <cellStyle name="Accent3 2 2 2" xfId="361"/>
    <cellStyle name="Accent3 2 3" xfId="362"/>
    <cellStyle name="Accent3 2 3 2" xfId="363"/>
    <cellStyle name="Accent3 2 4" xfId="364"/>
    <cellStyle name="Accent3 2 4 2" xfId="365"/>
    <cellStyle name="Accent3 2 5" xfId="366"/>
    <cellStyle name="Accent3 2 5 2" xfId="367"/>
    <cellStyle name="Accent3 2 5 3" xfId="368"/>
    <cellStyle name="Accent3 2 6" xfId="369"/>
    <cellStyle name="Accent3 2 7" xfId="370"/>
    <cellStyle name="Accent3 2 8" xfId="371"/>
    <cellStyle name="Accent3 3" xfId="372"/>
    <cellStyle name="Accent3 3 2" xfId="373"/>
    <cellStyle name="Accent4 2" xfId="374"/>
    <cellStyle name="Accent4 2 2" xfId="375"/>
    <cellStyle name="Accent4 2 2 2" xfId="376"/>
    <cellStyle name="Accent4 2 3" xfId="377"/>
    <cellStyle name="Accent4 2 3 2" xfId="378"/>
    <cellStyle name="Accent4 2 4" xfId="379"/>
    <cellStyle name="Accent4 2 4 2" xfId="380"/>
    <cellStyle name="Accent4 2 5" xfId="381"/>
    <cellStyle name="Accent4 2 5 2" xfId="382"/>
    <cellStyle name="Accent4 2 5 3" xfId="383"/>
    <cellStyle name="Accent4 2 6" xfId="384"/>
    <cellStyle name="Accent4 2 7" xfId="385"/>
    <cellStyle name="Accent4 2 8" xfId="386"/>
    <cellStyle name="Accent4 3" xfId="387"/>
    <cellStyle name="Accent4 3 2" xfId="388"/>
    <cellStyle name="Accent5 2" xfId="389"/>
    <cellStyle name="Accent5 2 2" xfId="390"/>
    <cellStyle name="Accent5 2 2 2" xfId="391"/>
    <cellStyle name="Accent5 2 3" xfId="392"/>
    <cellStyle name="Accent5 2 3 2" xfId="393"/>
    <cellStyle name="Accent5 2 4" xfId="394"/>
    <cellStyle name="Accent5 2 4 2" xfId="395"/>
    <cellStyle name="Accent5 2 5" xfId="396"/>
    <cellStyle name="Accent5 2 5 2" xfId="397"/>
    <cellStyle name="Accent5 2 5 3" xfId="398"/>
    <cellStyle name="Accent5 2 6" xfId="399"/>
    <cellStyle name="Accent5 2 7" xfId="400"/>
    <cellStyle name="Accent5 2 8" xfId="401"/>
    <cellStyle name="Accent5 3" xfId="402"/>
    <cellStyle name="Accent5 3 2" xfId="403"/>
    <cellStyle name="Accent6 2" xfId="404"/>
    <cellStyle name="Accent6 2 2" xfId="405"/>
    <cellStyle name="Accent6 2 2 2" xfId="406"/>
    <cellStyle name="Accent6 2 3" xfId="407"/>
    <cellStyle name="Accent6 2 3 2" xfId="408"/>
    <cellStyle name="Accent6 2 4" xfId="409"/>
    <cellStyle name="Accent6 2 4 2" xfId="410"/>
    <cellStyle name="Accent6 2 5" xfId="411"/>
    <cellStyle name="Accent6 2 5 2" xfId="412"/>
    <cellStyle name="Accent6 2 5 3" xfId="413"/>
    <cellStyle name="Accent6 2 6" xfId="414"/>
    <cellStyle name="Accent6 2 7" xfId="415"/>
    <cellStyle name="Accent6 2 8" xfId="416"/>
    <cellStyle name="Accent6 3" xfId="417"/>
    <cellStyle name="Accent6 3 2" xfId="418"/>
    <cellStyle name="Assumption" xfId="419"/>
    <cellStyle name="Bad 2" xfId="420"/>
    <cellStyle name="Bad 2 2" xfId="421"/>
    <cellStyle name="Bad 2 2 2" xfId="422"/>
    <cellStyle name="Bad 2 3" xfId="423"/>
    <cellStyle name="Bad 2 3 2" xfId="424"/>
    <cellStyle name="Bad 2 4" xfId="425"/>
    <cellStyle name="Bad 2 4 2" xfId="426"/>
    <cellStyle name="Bad 2 5" xfId="427"/>
    <cellStyle name="Bad 2 5 2" xfId="428"/>
    <cellStyle name="Bad 2 5 3" xfId="429"/>
    <cellStyle name="Bad 2 6" xfId="430"/>
    <cellStyle name="Bad 2 7" xfId="431"/>
    <cellStyle name="Bad 2 8" xfId="432"/>
    <cellStyle name="Bad 3" xfId="433"/>
    <cellStyle name="Bad 3 2" xfId="434"/>
    <cellStyle name="Calculation 2" xfId="435"/>
    <cellStyle name="Calculation 2 2" xfId="436"/>
    <cellStyle name="Calculation 2 2 10" xfId="20128"/>
    <cellStyle name="Calculation 2 2 11" xfId="20208"/>
    <cellStyle name="Calculation 2 2 2" xfId="437"/>
    <cellStyle name="Calculation 2 2 3" xfId="438"/>
    <cellStyle name="Calculation 2 2 4" xfId="2783"/>
    <cellStyle name="Calculation 2 2 4 10" xfId="13588"/>
    <cellStyle name="Calculation 2 2 4 10 2" xfId="31252"/>
    <cellStyle name="Calculation 2 2 4 10 3" xfId="48479"/>
    <cellStyle name="Calculation 2 2 4 11" xfId="20504"/>
    <cellStyle name="Calculation 2 2 4 12" xfId="37813"/>
    <cellStyle name="Calculation 2 2 4 2" xfId="3012"/>
    <cellStyle name="Calculation 2 2 4 2 2" xfId="3675"/>
    <cellStyle name="Calculation 2 2 4 2 2 2" xfId="5591"/>
    <cellStyle name="Calculation 2 2 4 2 2 2 2" xfId="12511"/>
    <cellStyle name="Calculation 2 2 4 2 2 2 2 2" xfId="19238"/>
    <cellStyle name="Calculation 2 2 4 2 2 2 2 2 2" xfId="36902"/>
    <cellStyle name="Calculation 2 2 4 2 2 2 2 2 3" xfId="54082"/>
    <cellStyle name="Calculation 2 2 4 2 2 2 2 3" xfId="30175"/>
    <cellStyle name="Calculation 2 2 4 2 2 2 2 4" xfId="47405"/>
    <cellStyle name="Calculation 2 2 4 2 2 2 3" xfId="9227"/>
    <cellStyle name="Calculation 2 2 4 2 2 2 3 2" xfId="26892"/>
    <cellStyle name="Calculation 2 2 4 2 2 2 3 3" xfId="44148"/>
    <cellStyle name="Calculation 2 2 4 2 2 2 4" xfId="16171"/>
    <cellStyle name="Calculation 2 2 4 2 2 2 4 2" xfId="33835"/>
    <cellStyle name="Calculation 2 2 4 2 2 2 4 3" xfId="51041"/>
    <cellStyle name="Calculation 2 2 4 2 2 2 5" xfId="23256"/>
    <cellStyle name="Calculation 2 2 4 2 2 2 6" xfId="40537"/>
    <cellStyle name="Calculation 2 2 4 2 2 3" xfId="11135"/>
    <cellStyle name="Calculation 2 2 4 2 2 3 2" xfId="17970"/>
    <cellStyle name="Calculation 2 2 4 2 2 3 2 2" xfId="35634"/>
    <cellStyle name="Calculation 2 2 4 2 2 3 2 3" xfId="52826"/>
    <cellStyle name="Calculation 2 2 4 2 2 3 3" xfId="28799"/>
    <cellStyle name="Calculation 2 2 4 2 2 3 4" xfId="46041"/>
    <cellStyle name="Calculation 2 2 4 2 2 4" xfId="7372"/>
    <cellStyle name="Calculation 2 2 4 2 2 4 2" xfId="25037"/>
    <cellStyle name="Calculation 2 2 4 2 2 4 3" xfId="42305"/>
    <cellStyle name="Calculation 2 2 4 2 2 5" xfId="14424"/>
    <cellStyle name="Calculation 2 2 4 2 2 5 2" xfId="32088"/>
    <cellStyle name="Calculation 2 2 4 2 2 5 3" xfId="49306"/>
    <cellStyle name="Calculation 2 2 4 2 2 6" xfId="21394"/>
    <cellStyle name="Calculation 2 2 4 2 2 7" xfId="38694"/>
    <cellStyle name="Calculation 2 2 4 2 3" xfId="4045"/>
    <cellStyle name="Calculation 2 2 4 2 3 2" xfId="5961"/>
    <cellStyle name="Calculation 2 2 4 2 3 2 2" xfId="12881"/>
    <cellStyle name="Calculation 2 2 4 2 3 2 2 2" xfId="19608"/>
    <cellStyle name="Calculation 2 2 4 2 3 2 2 2 2" xfId="37272"/>
    <cellStyle name="Calculation 2 2 4 2 3 2 2 2 3" xfId="54449"/>
    <cellStyle name="Calculation 2 2 4 2 3 2 2 3" xfId="30545"/>
    <cellStyle name="Calculation 2 2 4 2 3 2 2 4" xfId="47772"/>
    <cellStyle name="Calculation 2 2 4 2 3 2 3" xfId="9597"/>
    <cellStyle name="Calculation 2 2 4 2 3 2 3 2" xfId="27262"/>
    <cellStyle name="Calculation 2 2 4 2 3 2 3 3" xfId="44515"/>
    <cellStyle name="Calculation 2 2 4 2 3 2 4" xfId="16541"/>
    <cellStyle name="Calculation 2 2 4 2 3 2 4 2" xfId="34205"/>
    <cellStyle name="Calculation 2 2 4 2 3 2 4 3" xfId="51408"/>
    <cellStyle name="Calculation 2 2 4 2 3 2 5" xfId="23626"/>
    <cellStyle name="Calculation 2 2 4 2 3 2 6" xfId="40904"/>
    <cellStyle name="Calculation 2 2 4 2 3 3" xfId="7742"/>
    <cellStyle name="Calculation 2 2 4 2 3 3 2" xfId="25407"/>
    <cellStyle name="Calculation 2 2 4 2 3 3 3" xfId="42672"/>
    <cellStyle name="Calculation 2 2 4 2 3 4" xfId="14794"/>
    <cellStyle name="Calculation 2 2 4 2 3 4 2" xfId="32458"/>
    <cellStyle name="Calculation 2 2 4 2 3 4 3" xfId="49673"/>
    <cellStyle name="Calculation 2 2 4 2 3 5" xfId="21764"/>
    <cellStyle name="Calculation 2 2 4 2 3 6" xfId="39061"/>
    <cellStyle name="Calculation 2 2 4 2 4" xfId="4928"/>
    <cellStyle name="Calculation 2 2 4 2 4 2" xfId="11848"/>
    <cellStyle name="Calculation 2 2 4 2 4 2 2" xfId="18629"/>
    <cellStyle name="Calculation 2 2 4 2 4 2 2 2" xfId="36293"/>
    <cellStyle name="Calculation 2 2 4 2 4 2 2 3" xfId="53479"/>
    <cellStyle name="Calculation 2 2 4 2 4 2 3" xfId="29512"/>
    <cellStyle name="Calculation 2 2 4 2 4 2 4" xfId="46748"/>
    <cellStyle name="Calculation 2 2 4 2 4 3" xfId="8564"/>
    <cellStyle name="Calculation 2 2 4 2 4 3 2" xfId="26229"/>
    <cellStyle name="Calculation 2 2 4 2 4 3 3" xfId="43491"/>
    <cellStyle name="Calculation 2 2 4 2 4 4" xfId="15562"/>
    <cellStyle name="Calculation 2 2 4 2 4 4 2" xfId="33226"/>
    <cellStyle name="Calculation 2 2 4 2 4 4 3" xfId="50438"/>
    <cellStyle name="Calculation 2 2 4 2 4 5" xfId="22593"/>
    <cellStyle name="Calculation 2 2 4 2 4 6" xfId="39880"/>
    <cellStyle name="Calculation 2 2 4 2 5" xfId="10534"/>
    <cellStyle name="Calculation 2 2 4 2 5 2" xfId="17423"/>
    <cellStyle name="Calculation 2 2 4 2 5 2 2" xfId="35087"/>
    <cellStyle name="Calculation 2 2 4 2 5 2 3" xfId="52285"/>
    <cellStyle name="Calculation 2 2 4 2 5 3" xfId="28198"/>
    <cellStyle name="Calculation 2 2 4 2 5 4" xfId="45446"/>
    <cellStyle name="Calculation 2 2 4 2 6" xfId="6784"/>
    <cellStyle name="Calculation 2 2 4 2 6 2" xfId="24449"/>
    <cellStyle name="Calculation 2 2 4 2 6 3" xfId="41723"/>
    <cellStyle name="Calculation 2 2 4 2 7" xfId="13815"/>
    <cellStyle name="Calculation 2 2 4 2 7 2" xfId="31479"/>
    <cellStyle name="Calculation 2 2 4 2 7 3" xfId="48703"/>
    <cellStyle name="Calculation 2 2 4 2 8" xfId="20731"/>
    <cellStyle name="Calculation 2 2 4 2 9" xfId="38037"/>
    <cellStyle name="Calculation 2 2 4 3" xfId="3108"/>
    <cellStyle name="Calculation 2 2 4 3 2" xfId="3771"/>
    <cellStyle name="Calculation 2 2 4 3 2 2" xfId="5687"/>
    <cellStyle name="Calculation 2 2 4 3 2 2 2" xfId="12607"/>
    <cellStyle name="Calculation 2 2 4 3 2 2 2 2" xfId="19334"/>
    <cellStyle name="Calculation 2 2 4 3 2 2 2 2 2" xfId="36998"/>
    <cellStyle name="Calculation 2 2 4 3 2 2 2 2 3" xfId="54175"/>
    <cellStyle name="Calculation 2 2 4 3 2 2 2 3" xfId="30271"/>
    <cellStyle name="Calculation 2 2 4 3 2 2 2 4" xfId="47498"/>
    <cellStyle name="Calculation 2 2 4 3 2 2 3" xfId="9323"/>
    <cellStyle name="Calculation 2 2 4 3 2 2 3 2" xfId="26988"/>
    <cellStyle name="Calculation 2 2 4 3 2 2 3 3" xfId="44241"/>
    <cellStyle name="Calculation 2 2 4 3 2 2 4" xfId="16267"/>
    <cellStyle name="Calculation 2 2 4 3 2 2 4 2" xfId="33931"/>
    <cellStyle name="Calculation 2 2 4 3 2 2 4 3" xfId="51134"/>
    <cellStyle name="Calculation 2 2 4 3 2 2 5" xfId="23352"/>
    <cellStyle name="Calculation 2 2 4 3 2 2 6" xfId="40630"/>
    <cellStyle name="Calculation 2 2 4 3 2 3" xfId="11231"/>
    <cellStyle name="Calculation 2 2 4 3 2 3 2" xfId="18066"/>
    <cellStyle name="Calculation 2 2 4 3 2 3 2 2" xfId="35730"/>
    <cellStyle name="Calculation 2 2 4 3 2 3 2 3" xfId="52919"/>
    <cellStyle name="Calculation 2 2 4 3 2 3 3" xfId="28895"/>
    <cellStyle name="Calculation 2 2 4 3 2 3 4" xfId="46134"/>
    <cellStyle name="Calculation 2 2 4 3 2 4" xfId="7468"/>
    <cellStyle name="Calculation 2 2 4 3 2 4 2" xfId="25133"/>
    <cellStyle name="Calculation 2 2 4 3 2 4 3" xfId="42398"/>
    <cellStyle name="Calculation 2 2 4 3 2 5" xfId="14520"/>
    <cellStyle name="Calculation 2 2 4 3 2 5 2" xfId="32184"/>
    <cellStyle name="Calculation 2 2 4 3 2 5 3" xfId="49399"/>
    <cellStyle name="Calculation 2 2 4 3 2 6" xfId="21490"/>
    <cellStyle name="Calculation 2 2 4 3 2 7" xfId="38787"/>
    <cellStyle name="Calculation 2 2 4 3 3" xfId="4138"/>
    <cellStyle name="Calculation 2 2 4 3 3 2" xfId="6054"/>
    <cellStyle name="Calculation 2 2 4 3 3 2 2" xfId="12974"/>
    <cellStyle name="Calculation 2 2 4 3 3 2 2 2" xfId="19701"/>
    <cellStyle name="Calculation 2 2 4 3 3 2 2 2 2" xfId="37365"/>
    <cellStyle name="Calculation 2 2 4 3 3 2 2 2 3" xfId="54542"/>
    <cellStyle name="Calculation 2 2 4 3 3 2 2 3" xfId="30638"/>
    <cellStyle name="Calculation 2 2 4 3 3 2 2 4" xfId="47865"/>
    <cellStyle name="Calculation 2 2 4 3 3 2 3" xfId="9690"/>
    <cellStyle name="Calculation 2 2 4 3 3 2 3 2" xfId="27355"/>
    <cellStyle name="Calculation 2 2 4 3 3 2 3 3" xfId="44608"/>
    <cellStyle name="Calculation 2 2 4 3 3 2 4" xfId="16634"/>
    <cellStyle name="Calculation 2 2 4 3 3 2 4 2" xfId="34298"/>
    <cellStyle name="Calculation 2 2 4 3 3 2 4 3" xfId="51501"/>
    <cellStyle name="Calculation 2 2 4 3 3 2 5" xfId="23719"/>
    <cellStyle name="Calculation 2 2 4 3 3 2 6" xfId="40997"/>
    <cellStyle name="Calculation 2 2 4 3 3 3" xfId="7835"/>
    <cellStyle name="Calculation 2 2 4 3 3 3 2" xfId="25500"/>
    <cellStyle name="Calculation 2 2 4 3 3 3 3" xfId="42765"/>
    <cellStyle name="Calculation 2 2 4 3 3 4" xfId="14887"/>
    <cellStyle name="Calculation 2 2 4 3 3 4 2" xfId="32551"/>
    <cellStyle name="Calculation 2 2 4 3 3 4 3" xfId="49766"/>
    <cellStyle name="Calculation 2 2 4 3 3 5" xfId="21857"/>
    <cellStyle name="Calculation 2 2 4 3 3 6" xfId="39154"/>
    <cellStyle name="Calculation 2 2 4 3 4" xfId="5024"/>
    <cellStyle name="Calculation 2 2 4 3 4 2" xfId="11944"/>
    <cellStyle name="Calculation 2 2 4 3 4 2 2" xfId="18725"/>
    <cellStyle name="Calculation 2 2 4 3 4 2 2 2" xfId="36389"/>
    <cellStyle name="Calculation 2 2 4 3 4 2 2 3" xfId="53572"/>
    <cellStyle name="Calculation 2 2 4 3 4 2 3" xfId="29608"/>
    <cellStyle name="Calculation 2 2 4 3 4 2 4" xfId="46841"/>
    <cellStyle name="Calculation 2 2 4 3 4 3" xfId="8660"/>
    <cellStyle name="Calculation 2 2 4 3 4 3 2" xfId="26325"/>
    <cellStyle name="Calculation 2 2 4 3 4 3 3" xfId="43584"/>
    <cellStyle name="Calculation 2 2 4 3 4 4" xfId="15658"/>
    <cellStyle name="Calculation 2 2 4 3 4 4 2" xfId="33322"/>
    <cellStyle name="Calculation 2 2 4 3 4 4 3" xfId="50531"/>
    <cellStyle name="Calculation 2 2 4 3 4 5" xfId="22689"/>
    <cellStyle name="Calculation 2 2 4 3 4 6" xfId="39973"/>
    <cellStyle name="Calculation 2 2 4 3 5" xfId="10630"/>
    <cellStyle name="Calculation 2 2 4 3 5 2" xfId="17519"/>
    <cellStyle name="Calculation 2 2 4 3 5 2 2" xfId="35183"/>
    <cellStyle name="Calculation 2 2 4 3 5 2 3" xfId="52378"/>
    <cellStyle name="Calculation 2 2 4 3 5 3" xfId="28294"/>
    <cellStyle name="Calculation 2 2 4 3 5 4" xfId="45539"/>
    <cellStyle name="Calculation 2 2 4 3 6" xfId="6880"/>
    <cellStyle name="Calculation 2 2 4 3 6 2" xfId="24545"/>
    <cellStyle name="Calculation 2 2 4 3 6 3" xfId="41816"/>
    <cellStyle name="Calculation 2 2 4 3 7" xfId="13911"/>
    <cellStyle name="Calculation 2 2 4 3 7 2" xfId="31575"/>
    <cellStyle name="Calculation 2 2 4 3 7 3" xfId="48796"/>
    <cellStyle name="Calculation 2 2 4 3 8" xfId="20827"/>
    <cellStyle name="Calculation 2 2 4 3 9" xfId="38130"/>
    <cellStyle name="Calculation 2 2 4 4" xfId="3220"/>
    <cellStyle name="Calculation 2 2 4 4 2" xfId="4250"/>
    <cellStyle name="Calculation 2 2 4 4 2 2" xfId="6166"/>
    <cellStyle name="Calculation 2 2 4 4 2 2 2" xfId="13086"/>
    <cellStyle name="Calculation 2 2 4 4 2 2 2 2" xfId="19813"/>
    <cellStyle name="Calculation 2 2 4 4 2 2 2 2 2" xfId="37477"/>
    <cellStyle name="Calculation 2 2 4 4 2 2 2 2 3" xfId="54654"/>
    <cellStyle name="Calculation 2 2 4 4 2 2 2 3" xfId="30750"/>
    <cellStyle name="Calculation 2 2 4 4 2 2 2 4" xfId="47977"/>
    <cellStyle name="Calculation 2 2 4 4 2 2 3" xfId="9802"/>
    <cellStyle name="Calculation 2 2 4 4 2 2 3 2" xfId="27467"/>
    <cellStyle name="Calculation 2 2 4 4 2 2 3 3" xfId="44720"/>
    <cellStyle name="Calculation 2 2 4 4 2 2 4" xfId="16746"/>
    <cellStyle name="Calculation 2 2 4 4 2 2 4 2" xfId="34410"/>
    <cellStyle name="Calculation 2 2 4 4 2 2 4 3" xfId="51613"/>
    <cellStyle name="Calculation 2 2 4 4 2 2 5" xfId="23831"/>
    <cellStyle name="Calculation 2 2 4 4 2 2 6" xfId="41109"/>
    <cellStyle name="Calculation 2 2 4 4 2 3" xfId="7947"/>
    <cellStyle name="Calculation 2 2 4 4 2 3 2" xfId="25612"/>
    <cellStyle name="Calculation 2 2 4 4 2 3 3" xfId="42877"/>
    <cellStyle name="Calculation 2 2 4 4 2 4" xfId="14999"/>
    <cellStyle name="Calculation 2 2 4 4 2 4 2" xfId="32663"/>
    <cellStyle name="Calculation 2 2 4 4 2 4 3" xfId="49878"/>
    <cellStyle name="Calculation 2 2 4 4 2 5" xfId="21969"/>
    <cellStyle name="Calculation 2 2 4 4 2 6" xfId="39266"/>
    <cellStyle name="Calculation 2 2 4 4 3" xfId="5136"/>
    <cellStyle name="Calculation 2 2 4 4 3 2" xfId="12056"/>
    <cellStyle name="Calculation 2 2 4 4 3 2 2" xfId="18837"/>
    <cellStyle name="Calculation 2 2 4 4 3 2 2 2" xfId="36501"/>
    <cellStyle name="Calculation 2 2 4 4 3 2 2 3" xfId="53684"/>
    <cellStyle name="Calculation 2 2 4 4 3 2 3" xfId="29720"/>
    <cellStyle name="Calculation 2 2 4 4 3 2 4" xfId="46953"/>
    <cellStyle name="Calculation 2 2 4 4 3 3" xfId="8772"/>
    <cellStyle name="Calculation 2 2 4 4 3 3 2" xfId="26437"/>
    <cellStyle name="Calculation 2 2 4 4 3 3 3" xfId="43696"/>
    <cellStyle name="Calculation 2 2 4 4 3 4" xfId="15770"/>
    <cellStyle name="Calculation 2 2 4 4 3 4 2" xfId="33434"/>
    <cellStyle name="Calculation 2 2 4 4 3 4 3" xfId="50643"/>
    <cellStyle name="Calculation 2 2 4 4 3 5" xfId="22801"/>
    <cellStyle name="Calculation 2 2 4 4 3 6" xfId="40085"/>
    <cellStyle name="Calculation 2 2 4 4 4" xfId="10742"/>
    <cellStyle name="Calculation 2 2 4 4 4 2" xfId="17631"/>
    <cellStyle name="Calculation 2 2 4 4 4 2 2" xfId="35295"/>
    <cellStyle name="Calculation 2 2 4 4 4 2 3" xfId="52490"/>
    <cellStyle name="Calculation 2 2 4 4 4 3" xfId="28406"/>
    <cellStyle name="Calculation 2 2 4 4 4 4" xfId="45651"/>
    <cellStyle name="Calculation 2 2 4 4 5" xfId="6992"/>
    <cellStyle name="Calculation 2 2 4 4 5 2" xfId="24657"/>
    <cellStyle name="Calculation 2 2 4 4 5 3" xfId="41928"/>
    <cellStyle name="Calculation 2 2 4 4 6" xfId="14023"/>
    <cellStyle name="Calculation 2 2 4 4 6 2" xfId="31687"/>
    <cellStyle name="Calculation 2 2 4 4 6 3" xfId="48908"/>
    <cellStyle name="Calculation 2 2 4 4 7" xfId="20939"/>
    <cellStyle name="Calculation 2 2 4 4 8" xfId="38242"/>
    <cellStyle name="Calculation 2 2 4 5" xfId="3448"/>
    <cellStyle name="Calculation 2 2 4 5 2" xfId="5364"/>
    <cellStyle name="Calculation 2 2 4 5 2 2" xfId="12284"/>
    <cellStyle name="Calculation 2 2 4 5 2 2 2" xfId="19011"/>
    <cellStyle name="Calculation 2 2 4 5 2 2 2 2" xfId="36675"/>
    <cellStyle name="Calculation 2 2 4 5 2 2 2 3" xfId="53858"/>
    <cellStyle name="Calculation 2 2 4 5 2 2 3" xfId="29948"/>
    <cellStyle name="Calculation 2 2 4 5 2 2 4" xfId="47181"/>
    <cellStyle name="Calculation 2 2 4 5 2 3" xfId="9000"/>
    <cellStyle name="Calculation 2 2 4 5 2 3 2" xfId="26665"/>
    <cellStyle name="Calculation 2 2 4 5 2 3 3" xfId="43924"/>
    <cellStyle name="Calculation 2 2 4 5 2 4" xfId="15944"/>
    <cellStyle name="Calculation 2 2 4 5 2 4 2" xfId="33608"/>
    <cellStyle name="Calculation 2 2 4 5 2 4 3" xfId="50817"/>
    <cellStyle name="Calculation 2 2 4 5 2 5" xfId="23029"/>
    <cellStyle name="Calculation 2 2 4 5 2 6" xfId="40313"/>
    <cellStyle name="Calculation 2 2 4 5 3" xfId="10908"/>
    <cellStyle name="Calculation 2 2 4 5 3 2" xfId="17743"/>
    <cellStyle name="Calculation 2 2 4 5 3 2 2" xfId="35407"/>
    <cellStyle name="Calculation 2 2 4 5 3 2 3" xfId="52602"/>
    <cellStyle name="Calculation 2 2 4 5 3 3" xfId="28572"/>
    <cellStyle name="Calculation 2 2 4 5 3 4" xfId="45817"/>
    <cellStyle name="Calculation 2 2 4 5 4" xfId="7145"/>
    <cellStyle name="Calculation 2 2 4 5 4 2" xfId="24810"/>
    <cellStyle name="Calculation 2 2 4 5 4 3" xfId="42081"/>
    <cellStyle name="Calculation 2 2 4 5 5" xfId="14197"/>
    <cellStyle name="Calculation 2 2 4 5 5 2" xfId="31861"/>
    <cellStyle name="Calculation 2 2 4 5 5 3" xfId="49082"/>
    <cellStyle name="Calculation 2 2 4 5 6" xfId="21167"/>
    <cellStyle name="Calculation 2 2 4 5 7" xfId="38470"/>
    <cellStyle name="Calculation 2 2 4 6" xfId="3821"/>
    <cellStyle name="Calculation 2 2 4 6 2" xfId="5737"/>
    <cellStyle name="Calculation 2 2 4 6 2 2" xfId="12657"/>
    <cellStyle name="Calculation 2 2 4 6 2 2 2" xfId="19384"/>
    <cellStyle name="Calculation 2 2 4 6 2 2 2 2" xfId="37048"/>
    <cellStyle name="Calculation 2 2 4 6 2 2 2 3" xfId="54225"/>
    <cellStyle name="Calculation 2 2 4 6 2 2 3" xfId="30321"/>
    <cellStyle name="Calculation 2 2 4 6 2 2 4" xfId="47548"/>
    <cellStyle name="Calculation 2 2 4 6 2 3" xfId="9373"/>
    <cellStyle name="Calculation 2 2 4 6 2 3 2" xfId="27038"/>
    <cellStyle name="Calculation 2 2 4 6 2 3 3" xfId="44291"/>
    <cellStyle name="Calculation 2 2 4 6 2 4" xfId="16317"/>
    <cellStyle name="Calculation 2 2 4 6 2 4 2" xfId="33981"/>
    <cellStyle name="Calculation 2 2 4 6 2 4 3" xfId="51184"/>
    <cellStyle name="Calculation 2 2 4 6 2 5" xfId="23402"/>
    <cellStyle name="Calculation 2 2 4 6 2 6" xfId="40680"/>
    <cellStyle name="Calculation 2 2 4 6 3" xfId="7518"/>
    <cellStyle name="Calculation 2 2 4 6 3 2" xfId="25183"/>
    <cellStyle name="Calculation 2 2 4 6 3 3" xfId="42448"/>
    <cellStyle name="Calculation 2 2 4 6 4" xfId="14570"/>
    <cellStyle name="Calculation 2 2 4 6 4 2" xfId="32234"/>
    <cellStyle name="Calculation 2 2 4 6 4 3" xfId="49449"/>
    <cellStyle name="Calculation 2 2 4 6 5" xfId="21540"/>
    <cellStyle name="Calculation 2 2 4 6 6" xfId="38837"/>
    <cellStyle name="Calculation 2 2 4 7" xfId="4701"/>
    <cellStyle name="Calculation 2 2 4 7 2" xfId="11621"/>
    <cellStyle name="Calculation 2 2 4 7 2 2" xfId="18402"/>
    <cellStyle name="Calculation 2 2 4 7 2 2 2" xfId="36066"/>
    <cellStyle name="Calculation 2 2 4 7 2 2 3" xfId="53255"/>
    <cellStyle name="Calculation 2 2 4 7 2 3" xfId="29285"/>
    <cellStyle name="Calculation 2 2 4 7 2 4" xfId="46524"/>
    <cellStyle name="Calculation 2 2 4 7 3" xfId="8337"/>
    <cellStyle name="Calculation 2 2 4 7 3 2" xfId="26002"/>
    <cellStyle name="Calculation 2 2 4 7 3 3" xfId="43267"/>
    <cellStyle name="Calculation 2 2 4 7 4" xfId="15335"/>
    <cellStyle name="Calculation 2 2 4 7 4 2" xfId="32999"/>
    <cellStyle name="Calculation 2 2 4 7 4 3" xfId="50214"/>
    <cellStyle name="Calculation 2 2 4 7 5" xfId="22366"/>
    <cellStyle name="Calculation 2 2 4 7 6" xfId="39656"/>
    <cellStyle name="Calculation 2 2 4 8" xfId="10307"/>
    <cellStyle name="Calculation 2 2 4 8 2" xfId="17196"/>
    <cellStyle name="Calculation 2 2 4 8 2 2" xfId="34860"/>
    <cellStyle name="Calculation 2 2 4 8 2 3" xfId="52061"/>
    <cellStyle name="Calculation 2 2 4 8 3" xfId="27971"/>
    <cellStyle name="Calculation 2 2 4 8 4" xfId="45222"/>
    <cellStyle name="Calculation 2 2 4 9" xfId="6557"/>
    <cellStyle name="Calculation 2 2 4 9 2" xfId="24222"/>
    <cellStyle name="Calculation 2 2 4 9 3" xfId="41499"/>
    <cellStyle name="Calculation 2 2 5" xfId="2789"/>
    <cellStyle name="Calculation 2 2 5 2" xfId="3452"/>
    <cellStyle name="Calculation 2 2 5 2 2" xfId="5368"/>
    <cellStyle name="Calculation 2 2 5 2 2 2" xfId="12288"/>
    <cellStyle name="Calculation 2 2 5 2 2 2 2" xfId="19015"/>
    <cellStyle name="Calculation 2 2 5 2 2 2 2 2" xfId="36679"/>
    <cellStyle name="Calculation 2 2 5 2 2 2 2 3" xfId="53859"/>
    <cellStyle name="Calculation 2 2 5 2 2 2 3" xfId="29952"/>
    <cellStyle name="Calculation 2 2 5 2 2 2 4" xfId="47182"/>
    <cellStyle name="Calculation 2 2 5 2 2 3" xfId="9004"/>
    <cellStyle name="Calculation 2 2 5 2 2 3 2" xfId="26669"/>
    <cellStyle name="Calculation 2 2 5 2 2 3 3" xfId="43925"/>
    <cellStyle name="Calculation 2 2 5 2 2 4" xfId="15948"/>
    <cellStyle name="Calculation 2 2 5 2 2 4 2" xfId="33612"/>
    <cellStyle name="Calculation 2 2 5 2 2 4 3" xfId="50818"/>
    <cellStyle name="Calculation 2 2 5 2 2 5" xfId="23033"/>
    <cellStyle name="Calculation 2 2 5 2 2 6" xfId="40314"/>
    <cellStyle name="Calculation 2 2 5 2 3" xfId="10912"/>
    <cellStyle name="Calculation 2 2 5 2 3 2" xfId="17747"/>
    <cellStyle name="Calculation 2 2 5 2 3 2 2" xfId="35411"/>
    <cellStyle name="Calculation 2 2 5 2 3 2 3" xfId="52603"/>
    <cellStyle name="Calculation 2 2 5 2 3 3" xfId="28576"/>
    <cellStyle name="Calculation 2 2 5 2 3 4" xfId="45818"/>
    <cellStyle name="Calculation 2 2 5 2 4" xfId="7149"/>
    <cellStyle name="Calculation 2 2 5 2 4 2" xfId="24814"/>
    <cellStyle name="Calculation 2 2 5 2 4 3" xfId="42082"/>
    <cellStyle name="Calculation 2 2 5 2 5" xfId="14201"/>
    <cellStyle name="Calculation 2 2 5 2 5 2" xfId="31865"/>
    <cellStyle name="Calculation 2 2 5 2 5 3" xfId="49083"/>
    <cellStyle name="Calculation 2 2 5 2 6" xfId="21171"/>
    <cellStyle name="Calculation 2 2 5 2 7" xfId="38471"/>
    <cellStyle name="Calculation 2 2 5 3" xfId="3822"/>
    <cellStyle name="Calculation 2 2 5 3 2" xfId="5738"/>
    <cellStyle name="Calculation 2 2 5 3 2 2" xfId="12658"/>
    <cellStyle name="Calculation 2 2 5 3 2 2 2" xfId="19385"/>
    <cellStyle name="Calculation 2 2 5 3 2 2 2 2" xfId="37049"/>
    <cellStyle name="Calculation 2 2 5 3 2 2 2 3" xfId="54226"/>
    <cellStyle name="Calculation 2 2 5 3 2 2 3" xfId="30322"/>
    <cellStyle name="Calculation 2 2 5 3 2 2 4" xfId="47549"/>
    <cellStyle name="Calculation 2 2 5 3 2 3" xfId="9374"/>
    <cellStyle name="Calculation 2 2 5 3 2 3 2" xfId="27039"/>
    <cellStyle name="Calculation 2 2 5 3 2 3 3" xfId="44292"/>
    <cellStyle name="Calculation 2 2 5 3 2 4" xfId="16318"/>
    <cellStyle name="Calculation 2 2 5 3 2 4 2" xfId="33982"/>
    <cellStyle name="Calculation 2 2 5 3 2 4 3" xfId="51185"/>
    <cellStyle name="Calculation 2 2 5 3 2 5" xfId="23403"/>
    <cellStyle name="Calculation 2 2 5 3 2 6" xfId="40681"/>
    <cellStyle name="Calculation 2 2 5 3 3" xfId="7519"/>
    <cellStyle name="Calculation 2 2 5 3 3 2" xfId="25184"/>
    <cellStyle name="Calculation 2 2 5 3 3 3" xfId="42449"/>
    <cellStyle name="Calculation 2 2 5 3 4" xfId="14571"/>
    <cellStyle name="Calculation 2 2 5 3 4 2" xfId="32235"/>
    <cellStyle name="Calculation 2 2 5 3 4 3" xfId="49450"/>
    <cellStyle name="Calculation 2 2 5 3 5" xfId="21541"/>
    <cellStyle name="Calculation 2 2 5 3 6" xfId="38838"/>
    <cellStyle name="Calculation 2 2 5 4" xfId="4705"/>
    <cellStyle name="Calculation 2 2 5 4 2" xfId="11625"/>
    <cellStyle name="Calculation 2 2 5 4 2 2" xfId="18406"/>
    <cellStyle name="Calculation 2 2 5 4 2 2 2" xfId="36070"/>
    <cellStyle name="Calculation 2 2 5 4 2 2 3" xfId="53256"/>
    <cellStyle name="Calculation 2 2 5 4 2 3" xfId="29289"/>
    <cellStyle name="Calculation 2 2 5 4 2 4" xfId="46525"/>
    <cellStyle name="Calculation 2 2 5 4 3" xfId="8341"/>
    <cellStyle name="Calculation 2 2 5 4 3 2" xfId="26006"/>
    <cellStyle name="Calculation 2 2 5 4 3 3" xfId="43268"/>
    <cellStyle name="Calculation 2 2 5 4 4" xfId="15339"/>
    <cellStyle name="Calculation 2 2 5 4 4 2" xfId="33003"/>
    <cellStyle name="Calculation 2 2 5 4 4 3" xfId="50215"/>
    <cellStyle name="Calculation 2 2 5 4 5" xfId="22370"/>
    <cellStyle name="Calculation 2 2 5 4 6" xfId="39657"/>
    <cellStyle name="Calculation 2 2 5 5" xfId="10311"/>
    <cellStyle name="Calculation 2 2 5 5 2" xfId="17200"/>
    <cellStyle name="Calculation 2 2 5 5 2 2" xfId="34864"/>
    <cellStyle name="Calculation 2 2 5 5 2 3" xfId="52062"/>
    <cellStyle name="Calculation 2 2 5 5 3" xfId="27975"/>
    <cellStyle name="Calculation 2 2 5 5 4" xfId="45223"/>
    <cellStyle name="Calculation 2 2 5 6" xfId="6561"/>
    <cellStyle name="Calculation 2 2 5 6 2" xfId="24226"/>
    <cellStyle name="Calculation 2 2 5 6 3" xfId="41500"/>
    <cellStyle name="Calculation 2 2 5 7" xfId="13592"/>
    <cellStyle name="Calculation 2 2 5 7 2" xfId="31256"/>
    <cellStyle name="Calculation 2 2 5 7 3" xfId="48480"/>
    <cellStyle name="Calculation 2 2 5 8" xfId="20508"/>
    <cellStyle name="Calculation 2 2 5 9" xfId="37814"/>
    <cellStyle name="Calculation 2 2 6" xfId="4383"/>
    <cellStyle name="Calculation 2 2 6 2" xfId="6247"/>
    <cellStyle name="Calculation 2 2 6 2 2" xfId="13166"/>
    <cellStyle name="Calculation 2 2 6 2 2 2" xfId="19839"/>
    <cellStyle name="Calculation 2 2 6 2 2 2 2" xfId="37503"/>
    <cellStyle name="Calculation 2 2 6 2 2 2 3" xfId="54680"/>
    <cellStyle name="Calculation 2 2 6 2 2 3" xfId="30830"/>
    <cellStyle name="Calculation 2 2 6 2 2 4" xfId="48057"/>
    <cellStyle name="Calculation 2 2 6 2 3" xfId="9882"/>
    <cellStyle name="Calculation 2 2 6 2 3 2" xfId="27547"/>
    <cellStyle name="Calculation 2 2 6 2 3 3" xfId="44800"/>
    <cellStyle name="Calculation 2 2 6 2 4" xfId="16772"/>
    <cellStyle name="Calculation 2 2 6 2 4 2" xfId="34436"/>
    <cellStyle name="Calculation 2 2 6 2 4 3" xfId="51639"/>
    <cellStyle name="Calculation 2 2 6 2 5" xfId="23912"/>
    <cellStyle name="Calculation 2 2 6 2 6" xfId="41189"/>
    <cellStyle name="Calculation 2 2 6 3" xfId="11311"/>
    <cellStyle name="Calculation 2 2 6 3 2" xfId="18092"/>
    <cellStyle name="Calculation 2 2 6 3 2 2" xfId="35756"/>
    <cellStyle name="Calculation 2 2 6 3 2 3" xfId="52945"/>
    <cellStyle name="Calculation 2 2 6 3 3" xfId="28975"/>
    <cellStyle name="Calculation 2 2 6 3 4" xfId="46214"/>
    <cellStyle name="Calculation 2 2 6 4" xfId="8027"/>
    <cellStyle name="Calculation 2 2 6 4 2" xfId="25692"/>
    <cellStyle name="Calculation 2 2 6 4 3" xfId="42957"/>
    <cellStyle name="Calculation 2 2 6 5" xfId="15025"/>
    <cellStyle name="Calculation 2 2 6 5 2" xfId="32689"/>
    <cellStyle name="Calculation 2 2 6 5 3" xfId="49904"/>
    <cellStyle name="Calculation 2 2 6 6" xfId="22056"/>
    <cellStyle name="Calculation 2 2 6 7" xfId="39346"/>
    <cellStyle name="Calculation 2 2 7" xfId="4577"/>
    <cellStyle name="Calculation 2 2 7 2" xfId="6439"/>
    <cellStyle name="Calculation 2 2 7 2 2" xfId="13358"/>
    <cellStyle name="Calculation 2 2 7 2 2 2" xfId="20031"/>
    <cellStyle name="Calculation 2 2 7 2 2 2 2" xfId="37695"/>
    <cellStyle name="Calculation 2 2 7 2 2 2 3" xfId="54872"/>
    <cellStyle name="Calculation 2 2 7 2 2 3" xfId="31022"/>
    <cellStyle name="Calculation 2 2 7 2 2 4" xfId="48249"/>
    <cellStyle name="Calculation 2 2 7 2 3" xfId="10074"/>
    <cellStyle name="Calculation 2 2 7 2 3 2" xfId="27739"/>
    <cellStyle name="Calculation 2 2 7 2 3 3" xfId="44992"/>
    <cellStyle name="Calculation 2 2 7 2 4" xfId="16964"/>
    <cellStyle name="Calculation 2 2 7 2 4 2" xfId="34628"/>
    <cellStyle name="Calculation 2 2 7 2 4 3" xfId="51831"/>
    <cellStyle name="Calculation 2 2 7 2 5" xfId="24104"/>
    <cellStyle name="Calculation 2 2 7 2 6" xfId="41381"/>
    <cellStyle name="Calculation 2 2 7 3" xfId="11503"/>
    <cellStyle name="Calculation 2 2 7 3 2" xfId="18284"/>
    <cellStyle name="Calculation 2 2 7 3 2 2" xfId="35948"/>
    <cellStyle name="Calculation 2 2 7 3 2 3" xfId="53137"/>
    <cellStyle name="Calculation 2 2 7 3 3" xfId="29167"/>
    <cellStyle name="Calculation 2 2 7 3 4" xfId="46406"/>
    <cellStyle name="Calculation 2 2 7 4" xfId="8219"/>
    <cellStyle name="Calculation 2 2 7 4 2" xfId="25884"/>
    <cellStyle name="Calculation 2 2 7 4 3" xfId="43149"/>
    <cellStyle name="Calculation 2 2 7 5" xfId="15217"/>
    <cellStyle name="Calculation 2 2 7 5 2" xfId="32881"/>
    <cellStyle name="Calculation 2 2 7 5 3" xfId="50096"/>
    <cellStyle name="Calculation 2 2 7 6" xfId="22248"/>
    <cellStyle name="Calculation 2 2 7 7" xfId="39538"/>
    <cellStyle name="Calculation 2 2 8" xfId="10084"/>
    <cellStyle name="Calculation 2 2 8 2" xfId="16973"/>
    <cellStyle name="Calculation 2 2 8 2 2" xfId="34637"/>
    <cellStyle name="Calculation 2 2 8 2 3" xfId="51838"/>
    <cellStyle name="Calculation 2 2 8 3" xfId="27748"/>
    <cellStyle name="Calculation 2 2 8 4" xfId="44999"/>
    <cellStyle name="Calculation 2 2 9" xfId="13365"/>
    <cellStyle name="Calculation 2 2 9 2" xfId="31029"/>
    <cellStyle name="Calculation 2 2 9 3" xfId="48256"/>
    <cellStyle name="Calculation 2 3" xfId="439"/>
    <cellStyle name="Calculation 2 3 10" xfId="20129"/>
    <cellStyle name="Calculation 2 3 11" xfId="20207"/>
    <cellStyle name="Calculation 2 3 2" xfId="440"/>
    <cellStyle name="Calculation 2 3 3" xfId="441"/>
    <cellStyle name="Calculation 2 3 4" xfId="2782"/>
    <cellStyle name="Calculation 2 3 4 10" xfId="13587"/>
    <cellStyle name="Calculation 2 3 4 10 2" xfId="31251"/>
    <cellStyle name="Calculation 2 3 4 10 3" xfId="48478"/>
    <cellStyle name="Calculation 2 3 4 11" xfId="20503"/>
    <cellStyle name="Calculation 2 3 4 12" xfId="37812"/>
    <cellStyle name="Calculation 2 3 4 2" xfId="3011"/>
    <cellStyle name="Calculation 2 3 4 2 2" xfId="3674"/>
    <cellStyle name="Calculation 2 3 4 2 2 2" xfId="5590"/>
    <cellStyle name="Calculation 2 3 4 2 2 2 2" xfId="12510"/>
    <cellStyle name="Calculation 2 3 4 2 2 2 2 2" xfId="19237"/>
    <cellStyle name="Calculation 2 3 4 2 2 2 2 2 2" xfId="36901"/>
    <cellStyle name="Calculation 2 3 4 2 2 2 2 2 3" xfId="54081"/>
    <cellStyle name="Calculation 2 3 4 2 2 2 2 3" xfId="30174"/>
    <cellStyle name="Calculation 2 3 4 2 2 2 2 4" xfId="47404"/>
    <cellStyle name="Calculation 2 3 4 2 2 2 3" xfId="9226"/>
    <cellStyle name="Calculation 2 3 4 2 2 2 3 2" xfId="26891"/>
    <cellStyle name="Calculation 2 3 4 2 2 2 3 3" xfId="44147"/>
    <cellStyle name="Calculation 2 3 4 2 2 2 4" xfId="16170"/>
    <cellStyle name="Calculation 2 3 4 2 2 2 4 2" xfId="33834"/>
    <cellStyle name="Calculation 2 3 4 2 2 2 4 3" xfId="51040"/>
    <cellStyle name="Calculation 2 3 4 2 2 2 5" xfId="23255"/>
    <cellStyle name="Calculation 2 3 4 2 2 2 6" xfId="40536"/>
    <cellStyle name="Calculation 2 3 4 2 2 3" xfId="11134"/>
    <cellStyle name="Calculation 2 3 4 2 2 3 2" xfId="17969"/>
    <cellStyle name="Calculation 2 3 4 2 2 3 2 2" xfId="35633"/>
    <cellStyle name="Calculation 2 3 4 2 2 3 2 3" xfId="52825"/>
    <cellStyle name="Calculation 2 3 4 2 2 3 3" xfId="28798"/>
    <cellStyle name="Calculation 2 3 4 2 2 3 4" xfId="46040"/>
    <cellStyle name="Calculation 2 3 4 2 2 4" xfId="7371"/>
    <cellStyle name="Calculation 2 3 4 2 2 4 2" xfId="25036"/>
    <cellStyle name="Calculation 2 3 4 2 2 4 3" xfId="42304"/>
    <cellStyle name="Calculation 2 3 4 2 2 5" xfId="14423"/>
    <cellStyle name="Calculation 2 3 4 2 2 5 2" xfId="32087"/>
    <cellStyle name="Calculation 2 3 4 2 2 5 3" xfId="49305"/>
    <cellStyle name="Calculation 2 3 4 2 2 6" xfId="21393"/>
    <cellStyle name="Calculation 2 3 4 2 2 7" xfId="38693"/>
    <cellStyle name="Calculation 2 3 4 2 3" xfId="4044"/>
    <cellStyle name="Calculation 2 3 4 2 3 2" xfId="5960"/>
    <cellStyle name="Calculation 2 3 4 2 3 2 2" xfId="12880"/>
    <cellStyle name="Calculation 2 3 4 2 3 2 2 2" xfId="19607"/>
    <cellStyle name="Calculation 2 3 4 2 3 2 2 2 2" xfId="37271"/>
    <cellStyle name="Calculation 2 3 4 2 3 2 2 2 3" xfId="54448"/>
    <cellStyle name="Calculation 2 3 4 2 3 2 2 3" xfId="30544"/>
    <cellStyle name="Calculation 2 3 4 2 3 2 2 4" xfId="47771"/>
    <cellStyle name="Calculation 2 3 4 2 3 2 3" xfId="9596"/>
    <cellStyle name="Calculation 2 3 4 2 3 2 3 2" xfId="27261"/>
    <cellStyle name="Calculation 2 3 4 2 3 2 3 3" xfId="44514"/>
    <cellStyle name="Calculation 2 3 4 2 3 2 4" xfId="16540"/>
    <cellStyle name="Calculation 2 3 4 2 3 2 4 2" xfId="34204"/>
    <cellStyle name="Calculation 2 3 4 2 3 2 4 3" xfId="51407"/>
    <cellStyle name="Calculation 2 3 4 2 3 2 5" xfId="23625"/>
    <cellStyle name="Calculation 2 3 4 2 3 2 6" xfId="40903"/>
    <cellStyle name="Calculation 2 3 4 2 3 3" xfId="7741"/>
    <cellStyle name="Calculation 2 3 4 2 3 3 2" xfId="25406"/>
    <cellStyle name="Calculation 2 3 4 2 3 3 3" xfId="42671"/>
    <cellStyle name="Calculation 2 3 4 2 3 4" xfId="14793"/>
    <cellStyle name="Calculation 2 3 4 2 3 4 2" xfId="32457"/>
    <cellStyle name="Calculation 2 3 4 2 3 4 3" xfId="49672"/>
    <cellStyle name="Calculation 2 3 4 2 3 5" xfId="21763"/>
    <cellStyle name="Calculation 2 3 4 2 3 6" xfId="39060"/>
    <cellStyle name="Calculation 2 3 4 2 4" xfId="4927"/>
    <cellStyle name="Calculation 2 3 4 2 4 2" xfId="11847"/>
    <cellStyle name="Calculation 2 3 4 2 4 2 2" xfId="18628"/>
    <cellStyle name="Calculation 2 3 4 2 4 2 2 2" xfId="36292"/>
    <cellStyle name="Calculation 2 3 4 2 4 2 2 3" xfId="53478"/>
    <cellStyle name="Calculation 2 3 4 2 4 2 3" xfId="29511"/>
    <cellStyle name="Calculation 2 3 4 2 4 2 4" xfId="46747"/>
    <cellStyle name="Calculation 2 3 4 2 4 3" xfId="8563"/>
    <cellStyle name="Calculation 2 3 4 2 4 3 2" xfId="26228"/>
    <cellStyle name="Calculation 2 3 4 2 4 3 3" xfId="43490"/>
    <cellStyle name="Calculation 2 3 4 2 4 4" xfId="15561"/>
    <cellStyle name="Calculation 2 3 4 2 4 4 2" xfId="33225"/>
    <cellStyle name="Calculation 2 3 4 2 4 4 3" xfId="50437"/>
    <cellStyle name="Calculation 2 3 4 2 4 5" xfId="22592"/>
    <cellStyle name="Calculation 2 3 4 2 4 6" xfId="39879"/>
    <cellStyle name="Calculation 2 3 4 2 5" xfId="10533"/>
    <cellStyle name="Calculation 2 3 4 2 5 2" xfId="17422"/>
    <cellStyle name="Calculation 2 3 4 2 5 2 2" xfId="35086"/>
    <cellStyle name="Calculation 2 3 4 2 5 2 3" xfId="52284"/>
    <cellStyle name="Calculation 2 3 4 2 5 3" xfId="28197"/>
    <cellStyle name="Calculation 2 3 4 2 5 4" xfId="45445"/>
    <cellStyle name="Calculation 2 3 4 2 6" xfId="6783"/>
    <cellStyle name="Calculation 2 3 4 2 6 2" xfId="24448"/>
    <cellStyle name="Calculation 2 3 4 2 6 3" xfId="41722"/>
    <cellStyle name="Calculation 2 3 4 2 7" xfId="13814"/>
    <cellStyle name="Calculation 2 3 4 2 7 2" xfId="31478"/>
    <cellStyle name="Calculation 2 3 4 2 7 3" xfId="48702"/>
    <cellStyle name="Calculation 2 3 4 2 8" xfId="20730"/>
    <cellStyle name="Calculation 2 3 4 2 9" xfId="38036"/>
    <cellStyle name="Calculation 2 3 4 3" xfId="3107"/>
    <cellStyle name="Calculation 2 3 4 3 2" xfId="3770"/>
    <cellStyle name="Calculation 2 3 4 3 2 2" xfId="5686"/>
    <cellStyle name="Calculation 2 3 4 3 2 2 2" xfId="12606"/>
    <cellStyle name="Calculation 2 3 4 3 2 2 2 2" xfId="19333"/>
    <cellStyle name="Calculation 2 3 4 3 2 2 2 2 2" xfId="36997"/>
    <cellStyle name="Calculation 2 3 4 3 2 2 2 2 3" xfId="54174"/>
    <cellStyle name="Calculation 2 3 4 3 2 2 2 3" xfId="30270"/>
    <cellStyle name="Calculation 2 3 4 3 2 2 2 4" xfId="47497"/>
    <cellStyle name="Calculation 2 3 4 3 2 2 3" xfId="9322"/>
    <cellStyle name="Calculation 2 3 4 3 2 2 3 2" xfId="26987"/>
    <cellStyle name="Calculation 2 3 4 3 2 2 3 3" xfId="44240"/>
    <cellStyle name="Calculation 2 3 4 3 2 2 4" xfId="16266"/>
    <cellStyle name="Calculation 2 3 4 3 2 2 4 2" xfId="33930"/>
    <cellStyle name="Calculation 2 3 4 3 2 2 4 3" xfId="51133"/>
    <cellStyle name="Calculation 2 3 4 3 2 2 5" xfId="23351"/>
    <cellStyle name="Calculation 2 3 4 3 2 2 6" xfId="40629"/>
    <cellStyle name="Calculation 2 3 4 3 2 3" xfId="11230"/>
    <cellStyle name="Calculation 2 3 4 3 2 3 2" xfId="18065"/>
    <cellStyle name="Calculation 2 3 4 3 2 3 2 2" xfId="35729"/>
    <cellStyle name="Calculation 2 3 4 3 2 3 2 3" xfId="52918"/>
    <cellStyle name="Calculation 2 3 4 3 2 3 3" xfId="28894"/>
    <cellStyle name="Calculation 2 3 4 3 2 3 4" xfId="46133"/>
    <cellStyle name="Calculation 2 3 4 3 2 4" xfId="7467"/>
    <cellStyle name="Calculation 2 3 4 3 2 4 2" xfId="25132"/>
    <cellStyle name="Calculation 2 3 4 3 2 4 3" xfId="42397"/>
    <cellStyle name="Calculation 2 3 4 3 2 5" xfId="14519"/>
    <cellStyle name="Calculation 2 3 4 3 2 5 2" xfId="32183"/>
    <cellStyle name="Calculation 2 3 4 3 2 5 3" xfId="49398"/>
    <cellStyle name="Calculation 2 3 4 3 2 6" xfId="21489"/>
    <cellStyle name="Calculation 2 3 4 3 2 7" xfId="38786"/>
    <cellStyle name="Calculation 2 3 4 3 3" xfId="4137"/>
    <cellStyle name="Calculation 2 3 4 3 3 2" xfId="6053"/>
    <cellStyle name="Calculation 2 3 4 3 3 2 2" xfId="12973"/>
    <cellStyle name="Calculation 2 3 4 3 3 2 2 2" xfId="19700"/>
    <cellStyle name="Calculation 2 3 4 3 3 2 2 2 2" xfId="37364"/>
    <cellStyle name="Calculation 2 3 4 3 3 2 2 2 3" xfId="54541"/>
    <cellStyle name="Calculation 2 3 4 3 3 2 2 3" xfId="30637"/>
    <cellStyle name="Calculation 2 3 4 3 3 2 2 4" xfId="47864"/>
    <cellStyle name="Calculation 2 3 4 3 3 2 3" xfId="9689"/>
    <cellStyle name="Calculation 2 3 4 3 3 2 3 2" xfId="27354"/>
    <cellStyle name="Calculation 2 3 4 3 3 2 3 3" xfId="44607"/>
    <cellStyle name="Calculation 2 3 4 3 3 2 4" xfId="16633"/>
    <cellStyle name="Calculation 2 3 4 3 3 2 4 2" xfId="34297"/>
    <cellStyle name="Calculation 2 3 4 3 3 2 4 3" xfId="51500"/>
    <cellStyle name="Calculation 2 3 4 3 3 2 5" xfId="23718"/>
    <cellStyle name="Calculation 2 3 4 3 3 2 6" xfId="40996"/>
    <cellStyle name="Calculation 2 3 4 3 3 3" xfId="7834"/>
    <cellStyle name="Calculation 2 3 4 3 3 3 2" xfId="25499"/>
    <cellStyle name="Calculation 2 3 4 3 3 3 3" xfId="42764"/>
    <cellStyle name="Calculation 2 3 4 3 3 4" xfId="14886"/>
    <cellStyle name="Calculation 2 3 4 3 3 4 2" xfId="32550"/>
    <cellStyle name="Calculation 2 3 4 3 3 4 3" xfId="49765"/>
    <cellStyle name="Calculation 2 3 4 3 3 5" xfId="21856"/>
    <cellStyle name="Calculation 2 3 4 3 3 6" xfId="39153"/>
    <cellStyle name="Calculation 2 3 4 3 4" xfId="5023"/>
    <cellStyle name="Calculation 2 3 4 3 4 2" xfId="11943"/>
    <cellStyle name="Calculation 2 3 4 3 4 2 2" xfId="18724"/>
    <cellStyle name="Calculation 2 3 4 3 4 2 2 2" xfId="36388"/>
    <cellStyle name="Calculation 2 3 4 3 4 2 2 3" xfId="53571"/>
    <cellStyle name="Calculation 2 3 4 3 4 2 3" xfId="29607"/>
    <cellStyle name="Calculation 2 3 4 3 4 2 4" xfId="46840"/>
    <cellStyle name="Calculation 2 3 4 3 4 3" xfId="8659"/>
    <cellStyle name="Calculation 2 3 4 3 4 3 2" xfId="26324"/>
    <cellStyle name="Calculation 2 3 4 3 4 3 3" xfId="43583"/>
    <cellStyle name="Calculation 2 3 4 3 4 4" xfId="15657"/>
    <cellStyle name="Calculation 2 3 4 3 4 4 2" xfId="33321"/>
    <cellStyle name="Calculation 2 3 4 3 4 4 3" xfId="50530"/>
    <cellStyle name="Calculation 2 3 4 3 4 5" xfId="22688"/>
    <cellStyle name="Calculation 2 3 4 3 4 6" xfId="39972"/>
    <cellStyle name="Calculation 2 3 4 3 5" xfId="10629"/>
    <cellStyle name="Calculation 2 3 4 3 5 2" xfId="17518"/>
    <cellStyle name="Calculation 2 3 4 3 5 2 2" xfId="35182"/>
    <cellStyle name="Calculation 2 3 4 3 5 2 3" xfId="52377"/>
    <cellStyle name="Calculation 2 3 4 3 5 3" xfId="28293"/>
    <cellStyle name="Calculation 2 3 4 3 5 4" xfId="45538"/>
    <cellStyle name="Calculation 2 3 4 3 6" xfId="6879"/>
    <cellStyle name="Calculation 2 3 4 3 6 2" xfId="24544"/>
    <cellStyle name="Calculation 2 3 4 3 6 3" xfId="41815"/>
    <cellStyle name="Calculation 2 3 4 3 7" xfId="13910"/>
    <cellStyle name="Calculation 2 3 4 3 7 2" xfId="31574"/>
    <cellStyle name="Calculation 2 3 4 3 7 3" xfId="48795"/>
    <cellStyle name="Calculation 2 3 4 3 8" xfId="20826"/>
    <cellStyle name="Calculation 2 3 4 3 9" xfId="38129"/>
    <cellStyle name="Calculation 2 3 4 4" xfId="3219"/>
    <cellStyle name="Calculation 2 3 4 4 2" xfId="4249"/>
    <cellStyle name="Calculation 2 3 4 4 2 2" xfId="6165"/>
    <cellStyle name="Calculation 2 3 4 4 2 2 2" xfId="13085"/>
    <cellStyle name="Calculation 2 3 4 4 2 2 2 2" xfId="19812"/>
    <cellStyle name="Calculation 2 3 4 4 2 2 2 2 2" xfId="37476"/>
    <cellStyle name="Calculation 2 3 4 4 2 2 2 2 3" xfId="54653"/>
    <cellStyle name="Calculation 2 3 4 4 2 2 2 3" xfId="30749"/>
    <cellStyle name="Calculation 2 3 4 4 2 2 2 4" xfId="47976"/>
    <cellStyle name="Calculation 2 3 4 4 2 2 3" xfId="9801"/>
    <cellStyle name="Calculation 2 3 4 4 2 2 3 2" xfId="27466"/>
    <cellStyle name="Calculation 2 3 4 4 2 2 3 3" xfId="44719"/>
    <cellStyle name="Calculation 2 3 4 4 2 2 4" xfId="16745"/>
    <cellStyle name="Calculation 2 3 4 4 2 2 4 2" xfId="34409"/>
    <cellStyle name="Calculation 2 3 4 4 2 2 4 3" xfId="51612"/>
    <cellStyle name="Calculation 2 3 4 4 2 2 5" xfId="23830"/>
    <cellStyle name="Calculation 2 3 4 4 2 2 6" xfId="41108"/>
    <cellStyle name="Calculation 2 3 4 4 2 3" xfId="7946"/>
    <cellStyle name="Calculation 2 3 4 4 2 3 2" xfId="25611"/>
    <cellStyle name="Calculation 2 3 4 4 2 3 3" xfId="42876"/>
    <cellStyle name="Calculation 2 3 4 4 2 4" xfId="14998"/>
    <cellStyle name="Calculation 2 3 4 4 2 4 2" xfId="32662"/>
    <cellStyle name="Calculation 2 3 4 4 2 4 3" xfId="49877"/>
    <cellStyle name="Calculation 2 3 4 4 2 5" xfId="21968"/>
    <cellStyle name="Calculation 2 3 4 4 2 6" xfId="39265"/>
    <cellStyle name="Calculation 2 3 4 4 3" xfId="5135"/>
    <cellStyle name="Calculation 2 3 4 4 3 2" xfId="12055"/>
    <cellStyle name="Calculation 2 3 4 4 3 2 2" xfId="18836"/>
    <cellStyle name="Calculation 2 3 4 4 3 2 2 2" xfId="36500"/>
    <cellStyle name="Calculation 2 3 4 4 3 2 2 3" xfId="53683"/>
    <cellStyle name="Calculation 2 3 4 4 3 2 3" xfId="29719"/>
    <cellStyle name="Calculation 2 3 4 4 3 2 4" xfId="46952"/>
    <cellStyle name="Calculation 2 3 4 4 3 3" xfId="8771"/>
    <cellStyle name="Calculation 2 3 4 4 3 3 2" xfId="26436"/>
    <cellStyle name="Calculation 2 3 4 4 3 3 3" xfId="43695"/>
    <cellStyle name="Calculation 2 3 4 4 3 4" xfId="15769"/>
    <cellStyle name="Calculation 2 3 4 4 3 4 2" xfId="33433"/>
    <cellStyle name="Calculation 2 3 4 4 3 4 3" xfId="50642"/>
    <cellStyle name="Calculation 2 3 4 4 3 5" xfId="22800"/>
    <cellStyle name="Calculation 2 3 4 4 3 6" xfId="40084"/>
    <cellStyle name="Calculation 2 3 4 4 4" xfId="10741"/>
    <cellStyle name="Calculation 2 3 4 4 4 2" xfId="17630"/>
    <cellStyle name="Calculation 2 3 4 4 4 2 2" xfId="35294"/>
    <cellStyle name="Calculation 2 3 4 4 4 2 3" xfId="52489"/>
    <cellStyle name="Calculation 2 3 4 4 4 3" xfId="28405"/>
    <cellStyle name="Calculation 2 3 4 4 4 4" xfId="45650"/>
    <cellStyle name="Calculation 2 3 4 4 5" xfId="6991"/>
    <cellStyle name="Calculation 2 3 4 4 5 2" xfId="24656"/>
    <cellStyle name="Calculation 2 3 4 4 5 3" xfId="41927"/>
    <cellStyle name="Calculation 2 3 4 4 6" xfId="14022"/>
    <cellStyle name="Calculation 2 3 4 4 6 2" xfId="31686"/>
    <cellStyle name="Calculation 2 3 4 4 6 3" xfId="48907"/>
    <cellStyle name="Calculation 2 3 4 4 7" xfId="20938"/>
    <cellStyle name="Calculation 2 3 4 4 8" xfId="38241"/>
    <cellStyle name="Calculation 2 3 4 5" xfId="3447"/>
    <cellStyle name="Calculation 2 3 4 5 2" xfId="5363"/>
    <cellStyle name="Calculation 2 3 4 5 2 2" xfId="12283"/>
    <cellStyle name="Calculation 2 3 4 5 2 2 2" xfId="19010"/>
    <cellStyle name="Calculation 2 3 4 5 2 2 2 2" xfId="36674"/>
    <cellStyle name="Calculation 2 3 4 5 2 2 2 3" xfId="53857"/>
    <cellStyle name="Calculation 2 3 4 5 2 2 3" xfId="29947"/>
    <cellStyle name="Calculation 2 3 4 5 2 2 4" xfId="47180"/>
    <cellStyle name="Calculation 2 3 4 5 2 3" xfId="8999"/>
    <cellStyle name="Calculation 2 3 4 5 2 3 2" xfId="26664"/>
    <cellStyle name="Calculation 2 3 4 5 2 3 3" xfId="43923"/>
    <cellStyle name="Calculation 2 3 4 5 2 4" xfId="15943"/>
    <cellStyle name="Calculation 2 3 4 5 2 4 2" xfId="33607"/>
    <cellStyle name="Calculation 2 3 4 5 2 4 3" xfId="50816"/>
    <cellStyle name="Calculation 2 3 4 5 2 5" xfId="23028"/>
    <cellStyle name="Calculation 2 3 4 5 2 6" xfId="40312"/>
    <cellStyle name="Calculation 2 3 4 5 3" xfId="10907"/>
    <cellStyle name="Calculation 2 3 4 5 3 2" xfId="17742"/>
    <cellStyle name="Calculation 2 3 4 5 3 2 2" xfId="35406"/>
    <cellStyle name="Calculation 2 3 4 5 3 2 3" xfId="52601"/>
    <cellStyle name="Calculation 2 3 4 5 3 3" xfId="28571"/>
    <cellStyle name="Calculation 2 3 4 5 3 4" xfId="45816"/>
    <cellStyle name="Calculation 2 3 4 5 4" xfId="7144"/>
    <cellStyle name="Calculation 2 3 4 5 4 2" xfId="24809"/>
    <cellStyle name="Calculation 2 3 4 5 4 3" xfId="42080"/>
    <cellStyle name="Calculation 2 3 4 5 5" xfId="14196"/>
    <cellStyle name="Calculation 2 3 4 5 5 2" xfId="31860"/>
    <cellStyle name="Calculation 2 3 4 5 5 3" xfId="49081"/>
    <cellStyle name="Calculation 2 3 4 5 6" xfId="21166"/>
    <cellStyle name="Calculation 2 3 4 5 7" xfId="38469"/>
    <cellStyle name="Calculation 2 3 4 6" xfId="3820"/>
    <cellStyle name="Calculation 2 3 4 6 2" xfId="5736"/>
    <cellStyle name="Calculation 2 3 4 6 2 2" xfId="12656"/>
    <cellStyle name="Calculation 2 3 4 6 2 2 2" xfId="19383"/>
    <cellStyle name="Calculation 2 3 4 6 2 2 2 2" xfId="37047"/>
    <cellStyle name="Calculation 2 3 4 6 2 2 2 3" xfId="54224"/>
    <cellStyle name="Calculation 2 3 4 6 2 2 3" xfId="30320"/>
    <cellStyle name="Calculation 2 3 4 6 2 2 4" xfId="47547"/>
    <cellStyle name="Calculation 2 3 4 6 2 3" xfId="9372"/>
    <cellStyle name="Calculation 2 3 4 6 2 3 2" xfId="27037"/>
    <cellStyle name="Calculation 2 3 4 6 2 3 3" xfId="44290"/>
    <cellStyle name="Calculation 2 3 4 6 2 4" xfId="16316"/>
    <cellStyle name="Calculation 2 3 4 6 2 4 2" xfId="33980"/>
    <cellStyle name="Calculation 2 3 4 6 2 4 3" xfId="51183"/>
    <cellStyle name="Calculation 2 3 4 6 2 5" xfId="23401"/>
    <cellStyle name="Calculation 2 3 4 6 2 6" xfId="40679"/>
    <cellStyle name="Calculation 2 3 4 6 3" xfId="7517"/>
    <cellStyle name="Calculation 2 3 4 6 3 2" xfId="25182"/>
    <cellStyle name="Calculation 2 3 4 6 3 3" xfId="42447"/>
    <cellStyle name="Calculation 2 3 4 6 4" xfId="14569"/>
    <cellStyle name="Calculation 2 3 4 6 4 2" xfId="32233"/>
    <cellStyle name="Calculation 2 3 4 6 4 3" xfId="49448"/>
    <cellStyle name="Calculation 2 3 4 6 5" xfId="21539"/>
    <cellStyle name="Calculation 2 3 4 6 6" xfId="38836"/>
    <cellStyle name="Calculation 2 3 4 7" xfId="4700"/>
    <cellStyle name="Calculation 2 3 4 7 2" xfId="11620"/>
    <cellStyle name="Calculation 2 3 4 7 2 2" xfId="18401"/>
    <cellStyle name="Calculation 2 3 4 7 2 2 2" xfId="36065"/>
    <cellStyle name="Calculation 2 3 4 7 2 2 3" xfId="53254"/>
    <cellStyle name="Calculation 2 3 4 7 2 3" xfId="29284"/>
    <cellStyle name="Calculation 2 3 4 7 2 4" xfId="46523"/>
    <cellStyle name="Calculation 2 3 4 7 3" xfId="8336"/>
    <cellStyle name="Calculation 2 3 4 7 3 2" xfId="26001"/>
    <cellStyle name="Calculation 2 3 4 7 3 3" xfId="43266"/>
    <cellStyle name="Calculation 2 3 4 7 4" xfId="15334"/>
    <cellStyle name="Calculation 2 3 4 7 4 2" xfId="32998"/>
    <cellStyle name="Calculation 2 3 4 7 4 3" xfId="50213"/>
    <cellStyle name="Calculation 2 3 4 7 5" xfId="22365"/>
    <cellStyle name="Calculation 2 3 4 7 6" xfId="39655"/>
    <cellStyle name="Calculation 2 3 4 8" xfId="10306"/>
    <cellStyle name="Calculation 2 3 4 8 2" xfId="17195"/>
    <cellStyle name="Calculation 2 3 4 8 2 2" xfId="34859"/>
    <cellStyle name="Calculation 2 3 4 8 2 3" xfId="52060"/>
    <cellStyle name="Calculation 2 3 4 8 3" xfId="27970"/>
    <cellStyle name="Calculation 2 3 4 8 4" xfId="45221"/>
    <cellStyle name="Calculation 2 3 4 9" xfId="6556"/>
    <cellStyle name="Calculation 2 3 4 9 2" xfId="24221"/>
    <cellStyle name="Calculation 2 3 4 9 3" xfId="41498"/>
    <cellStyle name="Calculation 2 3 5" xfId="2790"/>
    <cellStyle name="Calculation 2 3 5 2" xfId="3453"/>
    <cellStyle name="Calculation 2 3 5 2 2" xfId="5369"/>
    <cellStyle name="Calculation 2 3 5 2 2 2" xfId="12289"/>
    <cellStyle name="Calculation 2 3 5 2 2 2 2" xfId="19016"/>
    <cellStyle name="Calculation 2 3 5 2 2 2 2 2" xfId="36680"/>
    <cellStyle name="Calculation 2 3 5 2 2 2 2 3" xfId="53860"/>
    <cellStyle name="Calculation 2 3 5 2 2 2 3" xfId="29953"/>
    <cellStyle name="Calculation 2 3 5 2 2 2 4" xfId="47183"/>
    <cellStyle name="Calculation 2 3 5 2 2 3" xfId="9005"/>
    <cellStyle name="Calculation 2 3 5 2 2 3 2" xfId="26670"/>
    <cellStyle name="Calculation 2 3 5 2 2 3 3" xfId="43926"/>
    <cellStyle name="Calculation 2 3 5 2 2 4" xfId="15949"/>
    <cellStyle name="Calculation 2 3 5 2 2 4 2" xfId="33613"/>
    <cellStyle name="Calculation 2 3 5 2 2 4 3" xfId="50819"/>
    <cellStyle name="Calculation 2 3 5 2 2 5" xfId="23034"/>
    <cellStyle name="Calculation 2 3 5 2 2 6" xfId="40315"/>
    <cellStyle name="Calculation 2 3 5 2 3" xfId="10913"/>
    <cellStyle name="Calculation 2 3 5 2 3 2" xfId="17748"/>
    <cellStyle name="Calculation 2 3 5 2 3 2 2" xfId="35412"/>
    <cellStyle name="Calculation 2 3 5 2 3 2 3" xfId="52604"/>
    <cellStyle name="Calculation 2 3 5 2 3 3" xfId="28577"/>
    <cellStyle name="Calculation 2 3 5 2 3 4" xfId="45819"/>
    <cellStyle name="Calculation 2 3 5 2 4" xfId="7150"/>
    <cellStyle name="Calculation 2 3 5 2 4 2" xfId="24815"/>
    <cellStyle name="Calculation 2 3 5 2 4 3" xfId="42083"/>
    <cellStyle name="Calculation 2 3 5 2 5" xfId="14202"/>
    <cellStyle name="Calculation 2 3 5 2 5 2" xfId="31866"/>
    <cellStyle name="Calculation 2 3 5 2 5 3" xfId="49084"/>
    <cellStyle name="Calculation 2 3 5 2 6" xfId="21172"/>
    <cellStyle name="Calculation 2 3 5 2 7" xfId="38472"/>
    <cellStyle name="Calculation 2 3 5 3" xfId="3823"/>
    <cellStyle name="Calculation 2 3 5 3 2" xfId="5739"/>
    <cellStyle name="Calculation 2 3 5 3 2 2" xfId="12659"/>
    <cellStyle name="Calculation 2 3 5 3 2 2 2" xfId="19386"/>
    <cellStyle name="Calculation 2 3 5 3 2 2 2 2" xfId="37050"/>
    <cellStyle name="Calculation 2 3 5 3 2 2 2 3" xfId="54227"/>
    <cellStyle name="Calculation 2 3 5 3 2 2 3" xfId="30323"/>
    <cellStyle name="Calculation 2 3 5 3 2 2 4" xfId="47550"/>
    <cellStyle name="Calculation 2 3 5 3 2 3" xfId="9375"/>
    <cellStyle name="Calculation 2 3 5 3 2 3 2" xfId="27040"/>
    <cellStyle name="Calculation 2 3 5 3 2 3 3" xfId="44293"/>
    <cellStyle name="Calculation 2 3 5 3 2 4" xfId="16319"/>
    <cellStyle name="Calculation 2 3 5 3 2 4 2" xfId="33983"/>
    <cellStyle name="Calculation 2 3 5 3 2 4 3" xfId="51186"/>
    <cellStyle name="Calculation 2 3 5 3 2 5" xfId="23404"/>
    <cellStyle name="Calculation 2 3 5 3 2 6" xfId="40682"/>
    <cellStyle name="Calculation 2 3 5 3 3" xfId="7520"/>
    <cellStyle name="Calculation 2 3 5 3 3 2" xfId="25185"/>
    <cellStyle name="Calculation 2 3 5 3 3 3" xfId="42450"/>
    <cellStyle name="Calculation 2 3 5 3 4" xfId="14572"/>
    <cellStyle name="Calculation 2 3 5 3 4 2" xfId="32236"/>
    <cellStyle name="Calculation 2 3 5 3 4 3" xfId="49451"/>
    <cellStyle name="Calculation 2 3 5 3 5" xfId="21542"/>
    <cellStyle name="Calculation 2 3 5 3 6" xfId="38839"/>
    <cellStyle name="Calculation 2 3 5 4" xfId="4706"/>
    <cellStyle name="Calculation 2 3 5 4 2" xfId="11626"/>
    <cellStyle name="Calculation 2 3 5 4 2 2" xfId="18407"/>
    <cellStyle name="Calculation 2 3 5 4 2 2 2" xfId="36071"/>
    <cellStyle name="Calculation 2 3 5 4 2 2 3" xfId="53257"/>
    <cellStyle name="Calculation 2 3 5 4 2 3" xfId="29290"/>
    <cellStyle name="Calculation 2 3 5 4 2 4" xfId="46526"/>
    <cellStyle name="Calculation 2 3 5 4 3" xfId="8342"/>
    <cellStyle name="Calculation 2 3 5 4 3 2" xfId="26007"/>
    <cellStyle name="Calculation 2 3 5 4 3 3" xfId="43269"/>
    <cellStyle name="Calculation 2 3 5 4 4" xfId="15340"/>
    <cellStyle name="Calculation 2 3 5 4 4 2" xfId="33004"/>
    <cellStyle name="Calculation 2 3 5 4 4 3" xfId="50216"/>
    <cellStyle name="Calculation 2 3 5 4 5" xfId="22371"/>
    <cellStyle name="Calculation 2 3 5 4 6" xfId="39658"/>
    <cellStyle name="Calculation 2 3 5 5" xfId="10312"/>
    <cellStyle name="Calculation 2 3 5 5 2" xfId="17201"/>
    <cellStyle name="Calculation 2 3 5 5 2 2" xfId="34865"/>
    <cellStyle name="Calculation 2 3 5 5 2 3" xfId="52063"/>
    <cellStyle name="Calculation 2 3 5 5 3" xfId="27976"/>
    <cellStyle name="Calculation 2 3 5 5 4" xfId="45224"/>
    <cellStyle name="Calculation 2 3 5 6" xfId="6562"/>
    <cellStyle name="Calculation 2 3 5 6 2" xfId="24227"/>
    <cellStyle name="Calculation 2 3 5 6 3" xfId="41501"/>
    <cellStyle name="Calculation 2 3 5 7" xfId="13593"/>
    <cellStyle name="Calculation 2 3 5 7 2" xfId="31257"/>
    <cellStyle name="Calculation 2 3 5 7 3" xfId="48481"/>
    <cellStyle name="Calculation 2 3 5 8" xfId="20509"/>
    <cellStyle name="Calculation 2 3 5 9" xfId="37815"/>
    <cellStyle name="Calculation 2 3 6" xfId="4384"/>
    <cellStyle name="Calculation 2 3 6 2" xfId="6248"/>
    <cellStyle name="Calculation 2 3 6 2 2" xfId="13167"/>
    <cellStyle name="Calculation 2 3 6 2 2 2" xfId="19840"/>
    <cellStyle name="Calculation 2 3 6 2 2 2 2" xfId="37504"/>
    <cellStyle name="Calculation 2 3 6 2 2 2 3" xfId="54681"/>
    <cellStyle name="Calculation 2 3 6 2 2 3" xfId="30831"/>
    <cellStyle name="Calculation 2 3 6 2 2 4" xfId="48058"/>
    <cellStyle name="Calculation 2 3 6 2 3" xfId="9883"/>
    <cellStyle name="Calculation 2 3 6 2 3 2" xfId="27548"/>
    <cellStyle name="Calculation 2 3 6 2 3 3" xfId="44801"/>
    <cellStyle name="Calculation 2 3 6 2 4" xfId="16773"/>
    <cellStyle name="Calculation 2 3 6 2 4 2" xfId="34437"/>
    <cellStyle name="Calculation 2 3 6 2 4 3" xfId="51640"/>
    <cellStyle name="Calculation 2 3 6 2 5" xfId="23913"/>
    <cellStyle name="Calculation 2 3 6 2 6" xfId="41190"/>
    <cellStyle name="Calculation 2 3 6 3" xfId="11312"/>
    <cellStyle name="Calculation 2 3 6 3 2" xfId="18093"/>
    <cellStyle name="Calculation 2 3 6 3 2 2" xfId="35757"/>
    <cellStyle name="Calculation 2 3 6 3 2 3" xfId="52946"/>
    <cellStyle name="Calculation 2 3 6 3 3" xfId="28976"/>
    <cellStyle name="Calculation 2 3 6 3 4" xfId="46215"/>
    <cellStyle name="Calculation 2 3 6 4" xfId="8028"/>
    <cellStyle name="Calculation 2 3 6 4 2" xfId="25693"/>
    <cellStyle name="Calculation 2 3 6 4 3" xfId="42958"/>
    <cellStyle name="Calculation 2 3 6 5" xfId="15026"/>
    <cellStyle name="Calculation 2 3 6 5 2" xfId="32690"/>
    <cellStyle name="Calculation 2 3 6 5 3" xfId="49905"/>
    <cellStyle name="Calculation 2 3 6 6" xfId="22057"/>
    <cellStyle name="Calculation 2 3 6 7" xfId="39347"/>
    <cellStyle name="Calculation 2 3 7" xfId="4392"/>
    <cellStyle name="Calculation 2 3 7 2" xfId="6256"/>
    <cellStyle name="Calculation 2 3 7 2 2" xfId="13175"/>
    <cellStyle name="Calculation 2 3 7 2 2 2" xfId="19848"/>
    <cellStyle name="Calculation 2 3 7 2 2 2 2" xfId="37512"/>
    <cellStyle name="Calculation 2 3 7 2 2 2 3" xfId="54689"/>
    <cellStyle name="Calculation 2 3 7 2 2 3" xfId="30839"/>
    <cellStyle name="Calculation 2 3 7 2 2 4" xfId="48066"/>
    <cellStyle name="Calculation 2 3 7 2 3" xfId="9891"/>
    <cellStyle name="Calculation 2 3 7 2 3 2" xfId="27556"/>
    <cellStyle name="Calculation 2 3 7 2 3 3" xfId="44809"/>
    <cellStyle name="Calculation 2 3 7 2 4" xfId="16781"/>
    <cellStyle name="Calculation 2 3 7 2 4 2" xfId="34445"/>
    <cellStyle name="Calculation 2 3 7 2 4 3" xfId="51648"/>
    <cellStyle name="Calculation 2 3 7 2 5" xfId="23921"/>
    <cellStyle name="Calculation 2 3 7 2 6" xfId="41198"/>
    <cellStyle name="Calculation 2 3 7 3" xfId="11320"/>
    <cellStyle name="Calculation 2 3 7 3 2" xfId="18101"/>
    <cellStyle name="Calculation 2 3 7 3 2 2" xfId="35765"/>
    <cellStyle name="Calculation 2 3 7 3 2 3" xfId="52954"/>
    <cellStyle name="Calculation 2 3 7 3 3" xfId="28984"/>
    <cellStyle name="Calculation 2 3 7 3 4" xfId="46223"/>
    <cellStyle name="Calculation 2 3 7 4" xfId="8036"/>
    <cellStyle name="Calculation 2 3 7 4 2" xfId="25701"/>
    <cellStyle name="Calculation 2 3 7 4 3" xfId="42966"/>
    <cellStyle name="Calculation 2 3 7 5" xfId="15034"/>
    <cellStyle name="Calculation 2 3 7 5 2" xfId="32698"/>
    <cellStyle name="Calculation 2 3 7 5 3" xfId="49913"/>
    <cellStyle name="Calculation 2 3 7 6" xfId="22065"/>
    <cellStyle name="Calculation 2 3 7 7" xfId="39355"/>
    <cellStyle name="Calculation 2 3 8" xfId="10085"/>
    <cellStyle name="Calculation 2 3 8 2" xfId="16974"/>
    <cellStyle name="Calculation 2 3 8 2 2" xfId="34638"/>
    <cellStyle name="Calculation 2 3 8 2 3" xfId="51839"/>
    <cellStyle name="Calculation 2 3 8 3" xfId="27749"/>
    <cellStyle name="Calculation 2 3 8 4" xfId="45000"/>
    <cellStyle name="Calculation 2 3 9" xfId="13366"/>
    <cellStyle name="Calculation 2 3 9 2" xfId="31030"/>
    <cellStyle name="Calculation 2 3 9 3" xfId="48257"/>
    <cellStyle name="Calculation 2 4" xfId="442"/>
    <cellStyle name="Calculation 2 4 10" xfId="20130"/>
    <cellStyle name="Calculation 2 4 11" xfId="20383"/>
    <cellStyle name="Calculation 2 4 2" xfId="443"/>
    <cellStyle name="Calculation 2 4 3" xfId="444"/>
    <cellStyle name="Calculation 2 4 4" xfId="2781"/>
    <cellStyle name="Calculation 2 4 4 10" xfId="13586"/>
    <cellStyle name="Calculation 2 4 4 10 2" xfId="31250"/>
    <cellStyle name="Calculation 2 4 4 10 3" xfId="48477"/>
    <cellStyle name="Calculation 2 4 4 11" xfId="20502"/>
    <cellStyle name="Calculation 2 4 4 12" xfId="37811"/>
    <cellStyle name="Calculation 2 4 4 2" xfId="3010"/>
    <cellStyle name="Calculation 2 4 4 2 2" xfId="3673"/>
    <cellStyle name="Calculation 2 4 4 2 2 2" xfId="5589"/>
    <cellStyle name="Calculation 2 4 4 2 2 2 2" xfId="12509"/>
    <cellStyle name="Calculation 2 4 4 2 2 2 2 2" xfId="19236"/>
    <cellStyle name="Calculation 2 4 4 2 2 2 2 2 2" xfId="36900"/>
    <cellStyle name="Calculation 2 4 4 2 2 2 2 2 3" xfId="54080"/>
    <cellStyle name="Calculation 2 4 4 2 2 2 2 3" xfId="30173"/>
    <cellStyle name="Calculation 2 4 4 2 2 2 2 4" xfId="47403"/>
    <cellStyle name="Calculation 2 4 4 2 2 2 3" xfId="9225"/>
    <cellStyle name="Calculation 2 4 4 2 2 2 3 2" xfId="26890"/>
    <cellStyle name="Calculation 2 4 4 2 2 2 3 3" xfId="44146"/>
    <cellStyle name="Calculation 2 4 4 2 2 2 4" xfId="16169"/>
    <cellStyle name="Calculation 2 4 4 2 2 2 4 2" xfId="33833"/>
    <cellStyle name="Calculation 2 4 4 2 2 2 4 3" xfId="51039"/>
    <cellStyle name="Calculation 2 4 4 2 2 2 5" xfId="23254"/>
    <cellStyle name="Calculation 2 4 4 2 2 2 6" xfId="40535"/>
    <cellStyle name="Calculation 2 4 4 2 2 3" xfId="11133"/>
    <cellStyle name="Calculation 2 4 4 2 2 3 2" xfId="17968"/>
    <cellStyle name="Calculation 2 4 4 2 2 3 2 2" xfId="35632"/>
    <cellStyle name="Calculation 2 4 4 2 2 3 2 3" xfId="52824"/>
    <cellStyle name="Calculation 2 4 4 2 2 3 3" xfId="28797"/>
    <cellStyle name="Calculation 2 4 4 2 2 3 4" xfId="46039"/>
    <cellStyle name="Calculation 2 4 4 2 2 4" xfId="7370"/>
    <cellStyle name="Calculation 2 4 4 2 2 4 2" xfId="25035"/>
    <cellStyle name="Calculation 2 4 4 2 2 4 3" xfId="42303"/>
    <cellStyle name="Calculation 2 4 4 2 2 5" xfId="14422"/>
    <cellStyle name="Calculation 2 4 4 2 2 5 2" xfId="32086"/>
    <cellStyle name="Calculation 2 4 4 2 2 5 3" xfId="49304"/>
    <cellStyle name="Calculation 2 4 4 2 2 6" xfId="21392"/>
    <cellStyle name="Calculation 2 4 4 2 2 7" xfId="38692"/>
    <cellStyle name="Calculation 2 4 4 2 3" xfId="4043"/>
    <cellStyle name="Calculation 2 4 4 2 3 2" xfId="5959"/>
    <cellStyle name="Calculation 2 4 4 2 3 2 2" xfId="12879"/>
    <cellStyle name="Calculation 2 4 4 2 3 2 2 2" xfId="19606"/>
    <cellStyle name="Calculation 2 4 4 2 3 2 2 2 2" xfId="37270"/>
    <cellStyle name="Calculation 2 4 4 2 3 2 2 2 3" xfId="54447"/>
    <cellStyle name="Calculation 2 4 4 2 3 2 2 3" xfId="30543"/>
    <cellStyle name="Calculation 2 4 4 2 3 2 2 4" xfId="47770"/>
    <cellStyle name="Calculation 2 4 4 2 3 2 3" xfId="9595"/>
    <cellStyle name="Calculation 2 4 4 2 3 2 3 2" xfId="27260"/>
    <cellStyle name="Calculation 2 4 4 2 3 2 3 3" xfId="44513"/>
    <cellStyle name="Calculation 2 4 4 2 3 2 4" xfId="16539"/>
    <cellStyle name="Calculation 2 4 4 2 3 2 4 2" xfId="34203"/>
    <cellStyle name="Calculation 2 4 4 2 3 2 4 3" xfId="51406"/>
    <cellStyle name="Calculation 2 4 4 2 3 2 5" xfId="23624"/>
    <cellStyle name="Calculation 2 4 4 2 3 2 6" xfId="40902"/>
    <cellStyle name="Calculation 2 4 4 2 3 3" xfId="7740"/>
    <cellStyle name="Calculation 2 4 4 2 3 3 2" xfId="25405"/>
    <cellStyle name="Calculation 2 4 4 2 3 3 3" xfId="42670"/>
    <cellStyle name="Calculation 2 4 4 2 3 4" xfId="14792"/>
    <cellStyle name="Calculation 2 4 4 2 3 4 2" xfId="32456"/>
    <cellStyle name="Calculation 2 4 4 2 3 4 3" xfId="49671"/>
    <cellStyle name="Calculation 2 4 4 2 3 5" xfId="21762"/>
    <cellStyle name="Calculation 2 4 4 2 3 6" xfId="39059"/>
    <cellStyle name="Calculation 2 4 4 2 4" xfId="4926"/>
    <cellStyle name="Calculation 2 4 4 2 4 2" xfId="11846"/>
    <cellStyle name="Calculation 2 4 4 2 4 2 2" xfId="18627"/>
    <cellStyle name="Calculation 2 4 4 2 4 2 2 2" xfId="36291"/>
    <cellStyle name="Calculation 2 4 4 2 4 2 2 3" xfId="53477"/>
    <cellStyle name="Calculation 2 4 4 2 4 2 3" xfId="29510"/>
    <cellStyle name="Calculation 2 4 4 2 4 2 4" xfId="46746"/>
    <cellStyle name="Calculation 2 4 4 2 4 3" xfId="8562"/>
    <cellStyle name="Calculation 2 4 4 2 4 3 2" xfId="26227"/>
    <cellStyle name="Calculation 2 4 4 2 4 3 3" xfId="43489"/>
    <cellStyle name="Calculation 2 4 4 2 4 4" xfId="15560"/>
    <cellStyle name="Calculation 2 4 4 2 4 4 2" xfId="33224"/>
    <cellStyle name="Calculation 2 4 4 2 4 4 3" xfId="50436"/>
    <cellStyle name="Calculation 2 4 4 2 4 5" xfId="22591"/>
    <cellStyle name="Calculation 2 4 4 2 4 6" xfId="39878"/>
    <cellStyle name="Calculation 2 4 4 2 5" xfId="10532"/>
    <cellStyle name="Calculation 2 4 4 2 5 2" xfId="17421"/>
    <cellStyle name="Calculation 2 4 4 2 5 2 2" xfId="35085"/>
    <cellStyle name="Calculation 2 4 4 2 5 2 3" xfId="52283"/>
    <cellStyle name="Calculation 2 4 4 2 5 3" xfId="28196"/>
    <cellStyle name="Calculation 2 4 4 2 5 4" xfId="45444"/>
    <cellStyle name="Calculation 2 4 4 2 6" xfId="6782"/>
    <cellStyle name="Calculation 2 4 4 2 6 2" xfId="24447"/>
    <cellStyle name="Calculation 2 4 4 2 6 3" xfId="41721"/>
    <cellStyle name="Calculation 2 4 4 2 7" xfId="13813"/>
    <cellStyle name="Calculation 2 4 4 2 7 2" xfId="31477"/>
    <cellStyle name="Calculation 2 4 4 2 7 3" xfId="48701"/>
    <cellStyle name="Calculation 2 4 4 2 8" xfId="20729"/>
    <cellStyle name="Calculation 2 4 4 2 9" xfId="38035"/>
    <cellStyle name="Calculation 2 4 4 3" xfId="3106"/>
    <cellStyle name="Calculation 2 4 4 3 2" xfId="3769"/>
    <cellStyle name="Calculation 2 4 4 3 2 2" xfId="5685"/>
    <cellStyle name="Calculation 2 4 4 3 2 2 2" xfId="12605"/>
    <cellStyle name="Calculation 2 4 4 3 2 2 2 2" xfId="19332"/>
    <cellStyle name="Calculation 2 4 4 3 2 2 2 2 2" xfId="36996"/>
    <cellStyle name="Calculation 2 4 4 3 2 2 2 2 3" xfId="54173"/>
    <cellStyle name="Calculation 2 4 4 3 2 2 2 3" xfId="30269"/>
    <cellStyle name="Calculation 2 4 4 3 2 2 2 4" xfId="47496"/>
    <cellStyle name="Calculation 2 4 4 3 2 2 3" xfId="9321"/>
    <cellStyle name="Calculation 2 4 4 3 2 2 3 2" xfId="26986"/>
    <cellStyle name="Calculation 2 4 4 3 2 2 3 3" xfId="44239"/>
    <cellStyle name="Calculation 2 4 4 3 2 2 4" xfId="16265"/>
    <cellStyle name="Calculation 2 4 4 3 2 2 4 2" xfId="33929"/>
    <cellStyle name="Calculation 2 4 4 3 2 2 4 3" xfId="51132"/>
    <cellStyle name="Calculation 2 4 4 3 2 2 5" xfId="23350"/>
    <cellStyle name="Calculation 2 4 4 3 2 2 6" xfId="40628"/>
    <cellStyle name="Calculation 2 4 4 3 2 3" xfId="11229"/>
    <cellStyle name="Calculation 2 4 4 3 2 3 2" xfId="18064"/>
    <cellStyle name="Calculation 2 4 4 3 2 3 2 2" xfId="35728"/>
    <cellStyle name="Calculation 2 4 4 3 2 3 2 3" xfId="52917"/>
    <cellStyle name="Calculation 2 4 4 3 2 3 3" xfId="28893"/>
    <cellStyle name="Calculation 2 4 4 3 2 3 4" xfId="46132"/>
    <cellStyle name="Calculation 2 4 4 3 2 4" xfId="7466"/>
    <cellStyle name="Calculation 2 4 4 3 2 4 2" xfId="25131"/>
    <cellStyle name="Calculation 2 4 4 3 2 4 3" xfId="42396"/>
    <cellStyle name="Calculation 2 4 4 3 2 5" xfId="14518"/>
    <cellStyle name="Calculation 2 4 4 3 2 5 2" xfId="32182"/>
    <cellStyle name="Calculation 2 4 4 3 2 5 3" xfId="49397"/>
    <cellStyle name="Calculation 2 4 4 3 2 6" xfId="21488"/>
    <cellStyle name="Calculation 2 4 4 3 2 7" xfId="38785"/>
    <cellStyle name="Calculation 2 4 4 3 3" xfId="4136"/>
    <cellStyle name="Calculation 2 4 4 3 3 2" xfId="6052"/>
    <cellStyle name="Calculation 2 4 4 3 3 2 2" xfId="12972"/>
    <cellStyle name="Calculation 2 4 4 3 3 2 2 2" xfId="19699"/>
    <cellStyle name="Calculation 2 4 4 3 3 2 2 2 2" xfId="37363"/>
    <cellStyle name="Calculation 2 4 4 3 3 2 2 2 3" xfId="54540"/>
    <cellStyle name="Calculation 2 4 4 3 3 2 2 3" xfId="30636"/>
    <cellStyle name="Calculation 2 4 4 3 3 2 2 4" xfId="47863"/>
    <cellStyle name="Calculation 2 4 4 3 3 2 3" xfId="9688"/>
    <cellStyle name="Calculation 2 4 4 3 3 2 3 2" xfId="27353"/>
    <cellStyle name="Calculation 2 4 4 3 3 2 3 3" xfId="44606"/>
    <cellStyle name="Calculation 2 4 4 3 3 2 4" xfId="16632"/>
    <cellStyle name="Calculation 2 4 4 3 3 2 4 2" xfId="34296"/>
    <cellStyle name="Calculation 2 4 4 3 3 2 4 3" xfId="51499"/>
    <cellStyle name="Calculation 2 4 4 3 3 2 5" xfId="23717"/>
    <cellStyle name="Calculation 2 4 4 3 3 2 6" xfId="40995"/>
    <cellStyle name="Calculation 2 4 4 3 3 3" xfId="7833"/>
    <cellStyle name="Calculation 2 4 4 3 3 3 2" xfId="25498"/>
    <cellStyle name="Calculation 2 4 4 3 3 3 3" xfId="42763"/>
    <cellStyle name="Calculation 2 4 4 3 3 4" xfId="14885"/>
    <cellStyle name="Calculation 2 4 4 3 3 4 2" xfId="32549"/>
    <cellStyle name="Calculation 2 4 4 3 3 4 3" xfId="49764"/>
    <cellStyle name="Calculation 2 4 4 3 3 5" xfId="21855"/>
    <cellStyle name="Calculation 2 4 4 3 3 6" xfId="39152"/>
    <cellStyle name="Calculation 2 4 4 3 4" xfId="5022"/>
    <cellStyle name="Calculation 2 4 4 3 4 2" xfId="11942"/>
    <cellStyle name="Calculation 2 4 4 3 4 2 2" xfId="18723"/>
    <cellStyle name="Calculation 2 4 4 3 4 2 2 2" xfId="36387"/>
    <cellStyle name="Calculation 2 4 4 3 4 2 2 3" xfId="53570"/>
    <cellStyle name="Calculation 2 4 4 3 4 2 3" xfId="29606"/>
    <cellStyle name="Calculation 2 4 4 3 4 2 4" xfId="46839"/>
    <cellStyle name="Calculation 2 4 4 3 4 3" xfId="8658"/>
    <cellStyle name="Calculation 2 4 4 3 4 3 2" xfId="26323"/>
    <cellStyle name="Calculation 2 4 4 3 4 3 3" xfId="43582"/>
    <cellStyle name="Calculation 2 4 4 3 4 4" xfId="15656"/>
    <cellStyle name="Calculation 2 4 4 3 4 4 2" xfId="33320"/>
    <cellStyle name="Calculation 2 4 4 3 4 4 3" xfId="50529"/>
    <cellStyle name="Calculation 2 4 4 3 4 5" xfId="22687"/>
    <cellStyle name="Calculation 2 4 4 3 4 6" xfId="39971"/>
    <cellStyle name="Calculation 2 4 4 3 5" xfId="10628"/>
    <cellStyle name="Calculation 2 4 4 3 5 2" xfId="17517"/>
    <cellStyle name="Calculation 2 4 4 3 5 2 2" xfId="35181"/>
    <cellStyle name="Calculation 2 4 4 3 5 2 3" xfId="52376"/>
    <cellStyle name="Calculation 2 4 4 3 5 3" xfId="28292"/>
    <cellStyle name="Calculation 2 4 4 3 5 4" xfId="45537"/>
    <cellStyle name="Calculation 2 4 4 3 6" xfId="6878"/>
    <cellStyle name="Calculation 2 4 4 3 6 2" xfId="24543"/>
    <cellStyle name="Calculation 2 4 4 3 6 3" xfId="41814"/>
    <cellStyle name="Calculation 2 4 4 3 7" xfId="13909"/>
    <cellStyle name="Calculation 2 4 4 3 7 2" xfId="31573"/>
    <cellStyle name="Calculation 2 4 4 3 7 3" xfId="48794"/>
    <cellStyle name="Calculation 2 4 4 3 8" xfId="20825"/>
    <cellStyle name="Calculation 2 4 4 3 9" xfId="38128"/>
    <cellStyle name="Calculation 2 4 4 4" xfId="3218"/>
    <cellStyle name="Calculation 2 4 4 4 2" xfId="4248"/>
    <cellStyle name="Calculation 2 4 4 4 2 2" xfId="6164"/>
    <cellStyle name="Calculation 2 4 4 4 2 2 2" xfId="13084"/>
    <cellStyle name="Calculation 2 4 4 4 2 2 2 2" xfId="19811"/>
    <cellStyle name="Calculation 2 4 4 4 2 2 2 2 2" xfId="37475"/>
    <cellStyle name="Calculation 2 4 4 4 2 2 2 2 3" xfId="54652"/>
    <cellStyle name="Calculation 2 4 4 4 2 2 2 3" xfId="30748"/>
    <cellStyle name="Calculation 2 4 4 4 2 2 2 4" xfId="47975"/>
    <cellStyle name="Calculation 2 4 4 4 2 2 3" xfId="9800"/>
    <cellStyle name="Calculation 2 4 4 4 2 2 3 2" xfId="27465"/>
    <cellStyle name="Calculation 2 4 4 4 2 2 3 3" xfId="44718"/>
    <cellStyle name="Calculation 2 4 4 4 2 2 4" xfId="16744"/>
    <cellStyle name="Calculation 2 4 4 4 2 2 4 2" xfId="34408"/>
    <cellStyle name="Calculation 2 4 4 4 2 2 4 3" xfId="51611"/>
    <cellStyle name="Calculation 2 4 4 4 2 2 5" xfId="23829"/>
    <cellStyle name="Calculation 2 4 4 4 2 2 6" xfId="41107"/>
    <cellStyle name="Calculation 2 4 4 4 2 3" xfId="7945"/>
    <cellStyle name="Calculation 2 4 4 4 2 3 2" xfId="25610"/>
    <cellStyle name="Calculation 2 4 4 4 2 3 3" xfId="42875"/>
    <cellStyle name="Calculation 2 4 4 4 2 4" xfId="14997"/>
    <cellStyle name="Calculation 2 4 4 4 2 4 2" xfId="32661"/>
    <cellStyle name="Calculation 2 4 4 4 2 4 3" xfId="49876"/>
    <cellStyle name="Calculation 2 4 4 4 2 5" xfId="21967"/>
    <cellStyle name="Calculation 2 4 4 4 2 6" xfId="39264"/>
    <cellStyle name="Calculation 2 4 4 4 3" xfId="5134"/>
    <cellStyle name="Calculation 2 4 4 4 3 2" xfId="12054"/>
    <cellStyle name="Calculation 2 4 4 4 3 2 2" xfId="18835"/>
    <cellStyle name="Calculation 2 4 4 4 3 2 2 2" xfId="36499"/>
    <cellStyle name="Calculation 2 4 4 4 3 2 2 3" xfId="53682"/>
    <cellStyle name="Calculation 2 4 4 4 3 2 3" xfId="29718"/>
    <cellStyle name="Calculation 2 4 4 4 3 2 4" xfId="46951"/>
    <cellStyle name="Calculation 2 4 4 4 3 3" xfId="8770"/>
    <cellStyle name="Calculation 2 4 4 4 3 3 2" xfId="26435"/>
    <cellStyle name="Calculation 2 4 4 4 3 3 3" xfId="43694"/>
    <cellStyle name="Calculation 2 4 4 4 3 4" xfId="15768"/>
    <cellStyle name="Calculation 2 4 4 4 3 4 2" xfId="33432"/>
    <cellStyle name="Calculation 2 4 4 4 3 4 3" xfId="50641"/>
    <cellStyle name="Calculation 2 4 4 4 3 5" xfId="22799"/>
    <cellStyle name="Calculation 2 4 4 4 3 6" xfId="40083"/>
    <cellStyle name="Calculation 2 4 4 4 4" xfId="10740"/>
    <cellStyle name="Calculation 2 4 4 4 4 2" xfId="17629"/>
    <cellStyle name="Calculation 2 4 4 4 4 2 2" xfId="35293"/>
    <cellStyle name="Calculation 2 4 4 4 4 2 3" xfId="52488"/>
    <cellStyle name="Calculation 2 4 4 4 4 3" xfId="28404"/>
    <cellStyle name="Calculation 2 4 4 4 4 4" xfId="45649"/>
    <cellStyle name="Calculation 2 4 4 4 5" xfId="6990"/>
    <cellStyle name="Calculation 2 4 4 4 5 2" xfId="24655"/>
    <cellStyle name="Calculation 2 4 4 4 5 3" xfId="41926"/>
    <cellStyle name="Calculation 2 4 4 4 6" xfId="14021"/>
    <cellStyle name="Calculation 2 4 4 4 6 2" xfId="31685"/>
    <cellStyle name="Calculation 2 4 4 4 6 3" xfId="48906"/>
    <cellStyle name="Calculation 2 4 4 4 7" xfId="20937"/>
    <cellStyle name="Calculation 2 4 4 4 8" xfId="38240"/>
    <cellStyle name="Calculation 2 4 4 5" xfId="3446"/>
    <cellStyle name="Calculation 2 4 4 5 2" xfId="5362"/>
    <cellStyle name="Calculation 2 4 4 5 2 2" xfId="12282"/>
    <cellStyle name="Calculation 2 4 4 5 2 2 2" xfId="19009"/>
    <cellStyle name="Calculation 2 4 4 5 2 2 2 2" xfId="36673"/>
    <cellStyle name="Calculation 2 4 4 5 2 2 2 3" xfId="53856"/>
    <cellStyle name="Calculation 2 4 4 5 2 2 3" xfId="29946"/>
    <cellStyle name="Calculation 2 4 4 5 2 2 4" xfId="47179"/>
    <cellStyle name="Calculation 2 4 4 5 2 3" xfId="8998"/>
    <cellStyle name="Calculation 2 4 4 5 2 3 2" xfId="26663"/>
    <cellStyle name="Calculation 2 4 4 5 2 3 3" xfId="43922"/>
    <cellStyle name="Calculation 2 4 4 5 2 4" xfId="15942"/>
    <cellStyle name="Calculation 2 4 4 5 2 4 2" xfId="33606"/>
    <cellStyle name="Calculation 2 4 4 5 2 4 3" xfId="50815"/>
    <cellStyle name="Calculation 2 4 4 5 2 5" xfId="23027"/>
    <cellStyle name="Calculation 2 4 4 5 2 6" xfId="40311"/>
    <cellStyle name="Calculation 2 4 4 5 3" xfId="10906"/>
    <cellStyle name="Calculation 2 4 4 5 3 2" xfId="17741"/>
    <cellStyle name="Calculation 2 4 4 5 3 2 2" xfId="35405"/>
    <cellStyle name="Calculation 2 4 4 5 3 2 3" xfId="52600"/>
    <cellStyle name="Calculation 2 4 4 5 3 3" xfId="28570"/>
    <cellStyle name="Calculation 2 4 4 5 3 4" xfId="45815"/>
    <cellStyle name="Calculation 2 4 4 5 4" xfId="7143"/>
    <cellStyle name="Calculation 2 4 4 5 4 2" xfId="24808"/>
    <cellStyle name="Calculation 2 4 4 5 4 3" xfId="42079"/>
    <cellStyle name="Calculation 2 4 4 5 5" xfId="14195"/>
    <cellStyle name="Calculation 2 4 4 5 5 2" xfId="31859"/>
    <cellStyle name="Calculation 2 4 4 5 5 3" xfId="49080"/>
    <cellStyle name="Calculation 2 4 4 5 6" xfId="21165"/>
    <cellStyle name="Calculation 2 4 4 5 7" xfId="38468"/>
    <cellStyle name="Calculation 2 4 4 6" xfId="3819"/>
    <cellStyle name="Calculation 2 4 4 6 2" xfId="5735"/>
    <cellStyle name="Calculation 2 4 4 6 2 2" xfId="12655"/>
    <cellStyle name="Calculation 2 4 4 6 2 2 2" xfId="19382"/>
    <cellStyle name="Calculation 2 4 4 6 2 2 2 2" xfId="37046"/>
    <cellStyle name="Calculation 2 4 4 6 2 2 2 3" xfId="54223"/>
    <cellStyle name="Calculation 2 4 4 6 2 2 3" xfId="30319"/>
    <cellStyle name="Calculation 2 4 4 6 2 2 4" xfId="47546"/>
    <cellStyle name="Calculation 2 4 4 6 2 3" xfId="9371"/>
    <cellStyle name="Calculation 2 4 4 6 2 3 2" xfId="27036"/>
    <cellStyle name="Calculation 2 4 4 6 2 3 3" xfId="44289"/>
    <cellStyle name="Calculation 2 4 4 6 2 4" xfId="16315"/>
    <cellStyle name="Calculation 2 4 4 6 2 4 2" xfId="33979"/>
    <cellStyle name="Calculation 2 4 4 6 2 4 3" xfId="51182"/>
    <cellStyle name="Calculation 2 4 4 6 2 5" xfId="23400"/>
    <cellStyle name="Calculation 2 4 4 6 2 6" xfId="40678"/>
    <cellStyle name="Calculation 2 4 4 6 3" xfId="7516"/>
    <cellStyle name="Calculation 2 4 4 6 3 2" xfId="25181"/>
    <cellStyle name="Calculation 2 4 4 6 3 3" xfId="42446"/>
    <cellStyle name="Calculation 2 4 4 6 4" xfId="14568"/>
    <cellStyle name="Calculation 2 4 4 6 4 2" xfId="32232"/>
    <cellStyle name="Calculation 2 4 4 6 4 3" xfId="49447"/>
    <cellStyle name="Calculation 2 4 4 6 5" xfId="21538"/>
    <cellStyle name="Calculation 2 4 4 6 6" xfId="38835"/>
    <cellStyle name="Calculation 2 4 4 7" xfId="4699"/>
    <cellStyle name="Calculation 2 4 4 7 2" xfId="11619"/>
    <cellStyle name="Calculation 2 4 4 7 2 2" xfId="18400"/>
    <cellStyle name="Calculation 2 4 4 7 2 2 2" xfId="36064"/>
    <cellStyle name="Calculation 2 4 4 7 2 2 3" xfId="53253"/>
    <cellStyle name="Calculation 2 4 4 7 2 3" xfId="29283"/>
    <cellStyle name="Calculation 2 4 4 7 2 4" xfId="46522"/>
    <cellStyle name="Calculation 2 4 4 7 3" xfId="8335"/>
    <cellStyle name="Calculation 2 4 4 7 3 2" xfId="26000"/>
    <cellStyle name="Calculation 2 4 4 7 3 3" xfId="43265"/>
    <cellStyle name="Calculation 2 4 4 7 4" xfId="15333"/>
    <cellStyle name="Calculation 2 4 4 7 4 2" xfId="32997"/>
    <cellStyle name="Calculation 2 4 4 7 4 3" xfId="50212"/>
    <cellStyle name="Calculation 2 4 4 7 5" xfId="22364"/>
    <cellStyle name="Calculation 2 4 4 7 6" xfId="39654"/>
    <cellStyle name="Calculation 2 4 4 8" xfId="10305"/>
    <cellStyle name="Calculation 2 4 4 8 2" xfId="17194"/>
    <cellStyle name="Calculation 2 4 4 8 2 2" xfId="34858"/>
    <cellStyle name="Calculation 2 4 4 8 2 3" xfId="52059"/>
    <cellStyle name="Calculation 2 4 4 8 3" xfId="27969"/>
    <cellStyle name="Calculation 2 4 4 8 4" xfId="45220"/>
    <cellStyle name="Calculation 2 4 4 9" xfId="6555"/>
    <cellStyle name="Calculation 2 4 4 9 2" xfId="24220"/>
    <cellStyle name="Calculation 2 4 4 9 3" xfId="41497"/>
    <cellStyle name="Calculation 2 4 5" xfId="2791"/>
    <cellStyle name="Calculation 2 4 5 2" xfId="3454"/>
    <cellStyle name="Calculation 2 4 5 2 2" xfId="5370"/>
    <cellStyle name="Calculation 2 4 5 2 2 2" xfId="12290"/>
    <cellStyle name="Calculation 2 4 5 2 2 2 2" xfId="19017"/>
    <cellStyle name="Calculation 2 4 5 2 2 2 2 2" xfId="36681"/>
    <cellStyle name="Calculation 2 4 5 2 2 2 2 3" xfId="53861"/>
    <cellStyle name="Calculation 2 4 5 2 2 2 3" xfId="29954"/>
    <cellStyle name="Calculation 2 4 5 2 2 2 4" xfId="47184"/>
    <cellStyle name="Calculation 2 4 5 2 2 3" xfId="9006"/>
    <cellStyle name="Calculation 2 4 5 2 2 3 2" xfId="26671"/>
    <cellStyle name="Calculation 2 4 5 2 2 3 3" xfId="43927"/>
    <cellStyle name="Calculation 2 4 5 2 2 4" xfId="15950"/>
    <cellStyle name="Calculation 2 4 5 2 2 4 2" xfId="33614"/>
    <cellStyle name="Calculation 2 4 5 2 2 4 3" xfId="50820"/>
    <cellStyle name="Calculation 2 4 5 2 2 5" xfId="23035"/>
    <cellStyle name="Calculation 2 4 5 2 2 6" xfId="40316"/>
    <cellStyle name="Calculation 2 4 5 2 3" xfId="10914"/>
    <cellStyle name="Calculation 2 4 5 2 3 2" xfId="17749"/>
    <cellStyle name="Calculation 2 4 5 2 3 2 2" xfId="35413"/>
    <cellStyle name="Calculation 2 4 5 2 3 2 3" xfId="52605"/>
    <cellStyle name="Calculation 2 4 5 2 3 3" xfId="28578"/>
    <cellStyle name="Calculation 2 4 5 2 3 4" xfId="45820"/>
    <cellStyle name="Calculation 2 4 5 2 4" xfId="7151"/>
    <cellStyle name="Calculation 2 4 5 2 4 2" xfId="24816"/>
    <cellStyle name="Calculation 2 4 5 2 4 3" xfId="42084"/>
    <cellStyle name="Calculation 2 4 5 2 5" xfId="14203"/>
    <cellStyle name="Calculation 2 4 5 2 5 2" xfId="31867"/>
    <cellStyle name="Calculation 2 4 5 2 5 3" xfId="49085"/>
    <cellStyle name="Calculation 2 4 5 2 6" xfId="21173"/>
    <cellStyle name="Calculation 2 4 5 2 7" xfId="38473"/>
    <cellStyle name="Calculation 2 4 5 3" xfId="3824"/>
    <cellStyle name="Calculation 2 4 5 3 2" xfId="5740"/>
    <cellStyle name="Calculation 2 4 5 3 2 2" xfId="12660"/>
    <cellStyle name="Calculation 2 4 5 3 2 2 2" xfId="19387"/>
    <cellStyle name="Calculation 2 4 5 3 2 2 2 2" xfId="37051"/>
    <cellStyle name="Calculation 2 4 5 3 2 2 2 3" xfId="54228"/>
    <cellStyle name="Calculation 2 4 5 3 2 2 3" xfId="30324"/>
    <cellStyle name="Calculation 2 4 5 3 2 2 4" xfId="47551"/>
    <cellStyle name="Calculation 2 4 5 3 2 3" xfId="9376"/>
    <cellStyle name="Calculation 2 4 5 3 2 3 2" xfId="27041"/>
    <cellStyle name="Calculation 2 4 5 3 2 3 3" xfId="44294"/>
    <cellStyle name="Calculation 2 4 5 3 2 4" xfId="16320"/>
    <cellStyle name="Calculation 2 4 5 3 2 4 2" xfId="33984"/>
    <cellStyle name="Calculation 2 4 5 3 2 4 3" xfId="51187"/>
    <cellStyle name="Calculation 2 4 5 3 2 5" xfId="23405"/>
    <cellStyle name="Calculation 2 4 5 3 2 6" xfId="40683"/>
    <cellStyle name="Calculation 2 4 5 3 3" xfId="7521"/>
    <cellStyle name="Calculation 2 4 5 3 3 2" xfId="25186"/>
    <cellStyle name="Calculation 2 4 5 3 3 3" xfId="42451"/>
    <cellStyle name="Calculation 2 4 5 3 4" xfId="14573"/>
    <cellStyle name="Calculation 2 4 5 3 4 2" xfId="32237"/>
    <cellStyle name="Calculation 2 4 5 3 4 3" xfId="49452"/>
    <cellStyle name="Calculation 2 4 5 3 5" xfId="21543"/>
    <cellStyle name="Calculation 2 4 5 3 6" xfId="38840"/>
    <cellStyle name="Calculation 2 4 5 4" xfId="4707"/>
    <cellStyle name="Calculation 2 4 5 4 2" xfId="11627"/>
    <cellStyle name="Calculation 2 4 5 4 2 2" xfId="18408"/>
    <cellStyle name="Calculation 2 4 5 4 2 2 2" xfId="36072"/>
    <cellStyle name="Calculation 2 4 5 4 2 2 3" xfId="53258"/>
    <cellStyle name="Calculation 2 4 5 4 2 3" xfId="29291"/>
    <cellStyle name="Calculation 2 4 5 4 2 4" xfId="46527"/>
    <cellStyle name="Calculation 2 4 5 4 3" xfId="8343"/>
    <cellStyle name="Calculation 2 4 5 4 3 2" xfId="26008"/>
    <cellStyle name="Calculation 2 4 5 4 3 3" xfId="43270"/>
    <cellStyle name="Calculation 2 4 5 4 4" xfId="15341"/>
    <cellStyle name="Calculation 2 4 5 4 4 2" xfId="33005"/>
    <cellStyle name="Calculation 2 4 5 4 4 3" xfId="50217"/>
    <cellStyle name="Calculation 2 4 5 4 5" xfId="22372"/>
    <cellStyle name="Calculation 2 4 5 4 6" xfId="39659"/>
    <cellStyle name="Calculation 2 4 5 5" xfId="10313"/>
    <cellStyle name="Calculation 2 4 5 5 2" xfId="17202"/>
    <cellStyle name="Calculation 2 4 5 5 2 2" xfId="34866"/>
    <cellStyle name="Calculation 2 4 5 5 2 3" xfId="52064"/>
    <cellStyle name="Calculation 2 4 5 5 3" xfId="27977"/>
    <cellStyle name="Calculation 2 4 5 5 4" xfId="45225"/>
    <cellStyle name="Calculation 2 4 5 6" xfId="6563"/>
    <cellStyle name="Calculation 2 4 5 6 2" xfId="24228"/>
    <cellStyle name="Calculation 2 4 5 6 3" xfId="41502"/>
    <cellStyle name="Calculation 2 4 5 7" xfId="13594"/>
    <cellStyle name="Calculation 2 4 5 7 2" xfId="31258"/>
    <cellStyle name="Calculation 2 4 5 7 3" xfId="48482"/>
    <cellStyle name="Calculation 2 4 5 8" xfId="20510"/>
    <cellStyle name="Calculation 2 4 5 9" xfId="37816"/>
    <cellStyle name="Calculation 2 4 6" xfId="4385"/>
    <cellStyle name="Calculation 2 4 6 2" xfId="6249"/>
    <cellStyle name="Calculation 2 4 6 2 2" xfId="13168"/>
    <cellStyle name="Calculation 2 4 6 2 2 2" xfId="19841"/>
    <cellStyle name="Calculation 2 4 6 2 2 2 2" xfId="37505"/>
    <cellStyle name="Calculation 2 4 6 2 2 2 3" xfId="54682"/>
    <cellStyle name="Calculation 2 4 6 2 2 3" xfId="30832"/>
    <cellStyle name="Calculation 2 4 6 2 2 4" xfId="48059"/>
    <cellStyle name="Calculation 2 4 6 2 3" xfId="9884"/>
    <cellStyle name="Calculation 2 4 6 2 3 2" xfId="27549"/>
    <cellStyle name="Calculation 2 4 6 2 3 3" xfId="44802"/>
    <cellStyle name="Calculation 2 4 6 2 4" xfId="16774"/>
    <cellStyle name="Calculation 2 4 6 2 4 2" xfId="34438"/>
    <cellStyle name="Calculation 2 4 6 2 4 3" xfId="51641"/>
    <cellStyle name="Calculation 2 4 6 2 5" xfId="23914"/>
    <cellStyle name="Calculation 2 4 6 2 6" xfId="41191"/>
    <cellStyle name="Calculation 2 4 6 3" xfId="11313"/>
    <cellStyle name="Calculation 2 4 6 3 2" xfId="18094"/>
    <cellStyle name="Calculation 2 4 6 3 2 2" xfId="35758"/>
    <cellStyle name="Calculation 2 4 6 3 2 3" xfId="52947"/>
    <cellStyle name="Calculation 2 4 6 3 3" xfId="28977"/>
    <cellStyle name="Calculation 2 4 6 3 4" xfId="46216"/>
    <cellStyle name="Calculation 2 4 6 4" xfId="8029"/>
    <cellStyle name="Calculation 2 4 6 4 2" xfId="25694"/>
    <cellStyle name="Calculation 2 4 6 4 3" xfId="42959"/>
    <cellStyle name="Calculation 2 4 6 5" xfId="15027"/>
    <cellStyle name="Calculation 2 4 6 5 2" xfId="32691"/>
    <cellStyle name="Calculation 2 4 6 5 3" xfId="49906"/>
    <cellStyle name="Calculation 2 4 6 6" xfId="22058"/>
    <cellStyle name="Calculation 2 4 6 7" xfId="39348"/>
    <cellStyle name="Calculation 2 4 7" xfId="4393"/>
    <cellStyle name="Calculation 2 4 7 2" xfId="6257"/>
    <cellStyle name="Calculation 2 4 7 2 2" xfId="13176"/>
    <cellStyle name="Calculation 2 4 7 2 2 2" xfId="19849"/>
    <cellStyle name="Calculation 2 4 7 2 2 2 2" xfId="37513"/>
    <cellStyle name="Calculation 2 4 7 2 2 2 3" xfId="54690"/>
    <cellStyle name="Calculation 2 4 7 2 2 3" xfId="30840"/>
    <cellStyle name="Calculation 2 4 7 2 2 4" xfId="48067"/>
    <cellStyle name="Calculation 2 4 7 2 3" xfId="9892"/>
    <cellStyle name="Calculation 2 4 7 2 3 2" xfId="27557"/>
    <cellStyle name="Calculation 2 4 7 2 3 3" xfId="44810"/>
    <cellStyle name="Calculation 2 4 7 2 4" xfId="16782"/>
    <cellStyle name="Calculation 2 4 7 2 4 2" xfId="34446"/>
    <cellStyle name="Calculation 2 4 7 2 4 3" xfId="51649"/>
    <cellStyle name="Calculation 2 4 7 2 5" xfId="23922"/>
    <cellStyle name="Calculation 2 4 7 2 6" xfId="41199"/>
    <cellStyle name="Calculation 2 4 7 3" xfId="11321"/>
    <cellStyle name="Calculation 2 4 7 3 2" xfId="18102"/>
    <cellStyle name="Calculation 2 4 7 3 2 2" xfId="35766"/>
    <cellStyle name="Calculation 2 4 7 3 2 3" xfId="52955"/>
    <cellStyle name="Calculation 2 4 7 3 3" xfId="28985"/>
    <cellStyle name="Calculation 2 4 7 3 4" xfId="46224"/>
    <cellStyle name="Calculation 2 4 7 4" xfId="8037"/>
    <cellStyle name="Calculation 2 4 7 4 2" xfId="25702"/>
    <cellStyle name="Calculation 2 4 7 4 3" xfId="42967"/>
    <cellStyle name="Calculation 2 4 7 5" xfId="15035"/>
    <cellStyle name="Calculation 2 4 7 5 2" xfId="32699"/>
    <cellStyle name="Calculation 2 4 7 5 3" xfId="49914"/>
    <cellStyle name="Calculation 2 4 7 6" xfId="22066"/>
    <cellStyle name="Calculation 2 4 7 7" xfId="39356"/>
    <cellStyle name="Calculation 2 4 8" xfId="10086"/>
    <cellStyle name="Calculation 2 4 8 2" xfId="16975"/>
    <cellStyle name="Calculation 2 4 8 2 2" xfId="34639"/>
    <cellStyle name="Calculation 2 4 8 2 3" xfId="51840"/>
    <cellStyle name="Calculation 2 4 8 3" xfId="27750"/>
    <cellStyle name="Calculation 2 4 8 4" xfId="45001"/>
    <cellStyle name="Calculation 2 4 9" xfId="13367"/>
    <cellStyle name="Calculation 2 4 9 2" xfId="31031"/>
    <cellStyle name="Calculation 2 4 9 3" xfId="48258"/>
    <cellStyle name="Calculation 2 5" xfId="445"/>
    <cellStyle name="Calculation 2 5 10" xfId="20131"/>
    <cellStyle name="Calculation 2 5 11" xfId="21971"/>
    <cellStyle name="Calculation 2 5 2" xfId="446"/>
    <cellStyle name="Calculation 2 5 3" xfId="447"/>
    <cellStyle name="Calculation 2 5 4" xfId="2780"/>
    <cellStyle name="Calculation 2 5 4 10" xfId="13585"/>
    <cellStyle name="Calculation 2 5 4 10 2" xfId="31249"/>
    <cellStyle name="Calculation 2 5 4 10 3" xfId="48476"/>
    <cellStyle name="Calculation 2 5 4 11" xfId="20501"/>
    <cellStyle name="Calculation 2 5 4 12" xfId="37810"/>
    <cellStyle name="Calculation 2 5 4 2" xfId="3009"/>
    <cellStyle name="Calculation 2 5 4 2 2" xfId="3672"/>
    <cellStyle name="Calculation 2 5 4 2 2 2" xfId="5588"/>
    <cellStyle name="Calculation 2 5 4 2 2 2 2" xfId="12508"/>
    <cellStyle name="Calculation 2 5 4 2 2 2 2 2" xfId="19235"/>
    <cellStyle name="Calculation 2 5 4 2 2 2 2 2 2" xfId="36899"/>
    <cellStyle name="Calculation 2 5 4 2 2 2 2 2 3" xfId="54079"/>
    <cellStyle name="Calculation 2 5 4 2 2 2 2 3" xfId="30172"/>
    <cellStyle name="Calculation 2 5 4 2 2 2 2 4" xfId="47402"/>
    <cellStyle name="Calculation 2 5 4 2 2 2 3" xfId="9224"/>
    <cellStyle name="Calculation 2 5 4 2 2 2 3 2" xfId="26889"/>
    <cellStyle name="Calculation 2 5 4 2 2 2 3 3" xfId="44145"/>
    <cellStyle name="Calculation 2 5 4 2 2 2 4" xfId="16168"/>
    <cellStyle name="Calculation 2 5 4 2 2 2 4 2" xfId="33832"/>
    <cellStyle name="Calculation 2 5 4 2 2 2 4 3" xfId="51038"/>
    <cellStyle name="Calculation 2 5 4 2 2 2 5" xfId="23253"/>
    <cellStyle name="Calculation 2 5 4 2 2 2 6" xfId="40534"/>
    <cellStyle name="Calculation 2 5 4 2 2 3" xfId="11132"/>
    <cellStyle name="Calculation 2 5 4 2 2 3 2" xfId="17967"/>
    <cellStyle name="Calculation 2 5 4 2 2 3 2 2" xfId="35631"/>
    <cellStyle name="Calculation 2 5 4 2 2 3 2 3" xfId="52823"/>
    <cellStyle name="Calculation 2 5 4 2 2 3 3" xfId="28796"/>
    <cellStyle name="Calculation 2 5 4 2 2 3 4" xfId="46038"/>
    <cellStyle name="Calculation 2 5 4 2 2 4" xfId="7369"/>
    <cellStyle name="Calculation 2 5 4 2 2 4 2" xfId="25034"/>
    <cellStyle name="Calculation 2 5 4 2 2 4 3" xfId="42302"/>
    <cellStyle name="Calculation 2 5 4 2 2 5" xfId="14421"/>
    <cellStyle name="Calculation 2 5 4 2 2 5 2" xfId="32085"/>
    <cellStyle name="Calculation 2 5 4 2 2 5 3" xfId="49303"/>
    <cellStyle name="Calculation 2 5 4 2 2 6" xfId="21391"/>
    <cellStyle name="Calculation 2 5 4 2 2 7" xfId="38691"/>
    <cellStyle name="Calculation 2 5 4 2 3" xfId="4042"/>
    <cellStyle name="Calculation 2 5 4 2 3 2" xfId="5958"/>
    <cellStyle name="Calculation 2 5 4 2 3 2 2" xfId="12878"/>
    <cellStyle name="Calculation 2 5 4 2 3 2 2 2" xfId="19605"/>
    <cellStyle name="Calculation 2 5 4 2 3 2 2 2 2" xfId="37269"/>
    <cellStyle name="Calculation 2 5 4 2 3 2 2 2 3" xfId="54446"/>
    <cellStyle name="Calculation 2 5 4 2 3 2 2 3" xfId="30542"/>
    <cellStyle name="Calculation 2 5 4 2 3 2 2 4" xfId="47769"/>
    <cellStyle name="Calculation 2 5 4 2 3 2 3" xfId="9594"/>
    <cellStyle name="Calculation 2 5 4 2 3 2 3 2" xfId="27259"/>
    <cellStyle name="Calculation 2 5 4 2 3 2 3 3" xfId="44512"/>
    <cellStyle name="Calculation 2 5 4 2 3 2 4" xfId="16538"/>
    <cellStyle name="Calculation 2 5 4 2 3 2 4 2" xfId="34202"/>
    <cellStyle name="Calculation 2 5 4 2 3 2 4 3" xfId="51405"/>
    <cellStyle name="Calculation 2 5 4 2 3 2 5" xfId="23623"/>
    <cellStyle name="Calculation 2 5 4 2 3 2 6" xfId="40901"/>
    <cellStyle name="Calculation 2 5 4 2 3 3" xfId="7739"/>
    <cellStyle name="Calculation 2 5 4 2 3 3 2" xfId="25404"/>
    <cellStyle name="Calculation 2 5 4 2 3 3 3" xfId="42669"/>
    <cellStyle name="Calculation 2 5 4 2 3 4" xfId="14791"/>
    <cellStyle name="Calculation 2 5 4 2 3 4 2" xfId="32455"/>
    <cellStyle name="Calculation 2 5 4 2 3 4 3" xfId="49670"/>
    <cellStyle name="Calculation 2 5 4 2 3 5" xfId="21761"/>
    <cellStyle name="Calculation 2 5 4 2 3 6" xfId="39058"/>
    <cellStyle name="Calculation 2 5 4 2 4" xfId="4925"/>
    <cellStyle name="Calculation 2 5 4 2 4 2" xfId="11845"/>
    <cellStyle name="Calculation 2 5 4 2 4 2 2" xfId="18626"/>
    <cellStyle name="Calculation 2 5 4 2 4 2 2 2" xfId="36290"/>
    <cellStyle name="Calculation 2 5 4 2 4 2 2 3" xfId="53476"/>
    <cellStyle name="Calculation 2 5 4 2 4 2 3" xfId="29509"/>
    <cellStyle name="Calculation 2 5 4 2 4 2 4" xfId="46745"/>
    <cellStyle name="Calculation 2 5 4 2 4 3" xfId="8561"/>
    <cellStyle name="Calculation 2 5 4 2 4 3 2" xfId="26226"/>
    <cellStyle name="Calculation 2 5 4 2 4 3 3" xfId="43488"/>
    <cellStyle name="Calculation 2 5 4 2 4 4" xfId="15559"/>
    <cellStyle name="Calculation 2 5 4 2 4 4 2" xfId="33223"/>
    <cellStyle name="Calculation 2 5 4 2 4 4 3" xfId="50435"/>
    <cellStyle name="Calculation 2 5 4 2 4 5" xfId="22590"/>
    <cellStyle name="Calculation 2 5 4 2 4 6" xfId="39877"/>
    <cellStyle name="Calculation 2 5 4 2 5" xfId="10531"/>
    <cellStyle name="Calculation 2 5 4 2 5 2" xfId="17420"/>
    <cellStyle name="Calculation 2 5 4 2 5 2 2" xfId="35084"/>
    <cellStyle name="Calculation 2 5 4 2 5 2 3" xfId="52282"/>
    <cellStyle name="Calculation 2 5 4 2 5 3" xfId="28195"/>
    <cellStyle name="Calculation 2 5 4 2 5 4" xfId="45443"/>
    <cellStyle name="Calculation 2 5 4 2 6" xfId="6781"/>
    <cellStyle name="Calculation 2 5 4 2 6 2" xfId="24446"/>
    <cellStyle name="Calculation 2 5 4 2 6 3" xfId="41720"/>
    <cellStyle name="Calculation 2 5 4 2 7" xfId="13812"/>
    <cellStyle name="Calculation 2 5 4 2 7 2" xfId="31476"/>
    <cellStyle name="Calculation 2 5 4 2 7 3" xfId="48700"/>
    <cellStyle name="Calculation 2 5 4 2 8" xfId="20728"/>
    <cellStyle name="Calculation 2 5 4 2 9" xfId="38034"/>
    <cellStyle name="Calculation 2 5 4 3" xfId="3105"/>
    <cellStyle name="Calculation 2 5 4 3 2" xfId="3768"/>
    <cellStyle name="Calculation 2 5 4 3 2 2" xfId="5684"/>
    <cellStyle name="Calculation 2 5 4 3 2 2 2" xfId="12604"/>
    <cellStyle name="Calculation 2 5 4 3 2 2 2 2" xfId="19331"/>
    <cellStyle name="Calculation 2 5 4 3 2 2 2 2 2" xfId="36995"/>
    <cellStyle name="Calculation 2 5 4 3 2 2 2 2 3" xfId="54172"/>
    <cellStyle name="Calculation 2 5 4 3 2 2 2 3" xfId="30268"/>
    <cellStyle name="Calculation 2 5 4 3 2 2 2 4" xfId="47495"/>
    <cellStyle name="Calculation 2 5 4 3 2 2 3" xfId="9320"/>
    <cellStyle name="Calculation 2 5 4 3 2 2 3 2" xfId="26985"/>
    <cellStyle name="Calculation 2 5 4 3 2 2 3 3" xfId="44238"/>
    <cellStyle name="Calculation 2 5 4 3 2 2 4" xfId="16264"/>
    <cellStyle name="Calculation 2 5 4 3 2 2 4 2" xfId="33928"/>
    <cellStyle name="Calculation 2 5 4 3 2 2 4 3" xfId="51131"/>
    <cellStyle name="Calculation 2 5 4 3 2 2 5" xfId="23349"/>
    <cellStyle name="Calculation 2 5 4 3 2 2 6" xfId="40627"/>
    <cellStyle name="Calculation 2 5 4 3 2 3" xfId="11228"/>
    <cellStyle name="Calculation 2 5 4 3 2 3 2" xfId="18063"/>
    <cellStyle name="Calculation 2 5 4 3 2 3 2 2" xfId="35727"/>
    <cellStyle name="Calculation 2 5 4 3 2 3 2 3" xfId="52916"/>
    <cellStyle name="Calculation 2 5 4 3 2 3 3" xfId="28892"/>
    <cellStyle name="Calculation 2 5 4 3 2 3 4" xfId="46131"/>
    <cellStyle name="Calculation 2 5 4 3 2 4" xfId="7465"/>
    <cellStyle name="Calculation 2 5 4 3 2 4 2" xfId="25130"/>
    <cellStyle name="Calculation 2 5 4 3 2 4 3" xfId="42395"/>
    <cellStyle name="Calculation 2 5 4 3 2 5" xfId="14517"/>
    <cellStyle name="Calculation 2 5 4 3 2 5 2" xfId="32181"/>
    <cellStyle name="Calculation 2 5 4 3 2 5 3" xfId="49396"/>
    <cellStyle name="Calculation 2 5 4 3 2 6" xfId="21487"/>
    <cellStyle name="Calculation 2 5 4 3 2 7" xfId="38784"/>
    <cellStyle name="Calculation 2 5 4 3 3" xfId="4135"/>
    <cellStyle name="Calculation 2 5 4 3 3 2" xfId="6051"/>
    <cellStyle name="Calculation 2 5 4 3 3 2 2" xfId="12971"/>
    <cellStyle name="Calculation 2 5 4 3 3 2 2 2" xfId="19698"/>
    <cellStyle name="Calculation 2 5 4 3 3 2 2 2 2" xfId="37362"/>
    <cellStyle name="Calculation 2 5 4 3 3 2 2 2 3" xfId="54539"/>
    <cellStyle name="Calculation 2 5 4 3 3 2 2 3" xfId="30635"/>
    <cellStyle name="Calculation 2 5 4 3 3 2 2 4" xfId="47862"/>
    <cellStyle name="Calculation 2 5 4 3 3 2 3" xfId="9687"/>
    <cellStyle name="Calculation 2 5 4 3 3 2 3 2" xfId="27352"/>
    <cellStyle name="Calculation 2 5 4 3 3 2 3 3" xfId="44605"/>
    <cellStyle name="Calculation 2 5 4 3 3 2 4" xfId="16631"/>
    <cellStyle name="Calculation 2 5 4 3 3 2 4 2" xfId="34295"/>
    <cellStyle name="Calculation 2 5 4 3 3 2 4 3" xfId="51498"/>
    <cellStyle name="Calculation 2 5 4 3 3 2 5" xfId="23716"/>
    <cellStyle name="Calculation 2 5 4 3 3 2 6" xfId="40994"/>
    <cellStyle name="Calculation 2 5 4 3 3 3" xfId="7832"/>
    <cellStyle name="Calculation 2 5 4 3 3 3 2" xfId="25497"/>
    <cellStyle name="Calculation 2 5 4 3 3 3 3" xfId="42762"/>
    <cellStyle name="Calculation 2 5 4 3 3 4" xfId="14884"/>
    <cellStyle name="Calculation 2 5 4 3 3 4 2" xfId="32548"/>
    <cellStyle name="Calculation 2 5 4 3 3 4 3" xfId="49763"/>
    <cellStyle name="Calculation 2 5 4 3 3 5" xfId="21854"/>
    <cellStyle name="Calculation 2 5 4 3 3 6" xfId="39151"/>
    <cellStyle name="Calculation 2 5 4 3 4" xfId="5021"/>
    <cellStyle name="Calculation 2 5 4 3 4 2" xfId="11941"/>
    <cellStyle name="Calculation 2 5 4 3 4 2 2" xfId="18722"/>
    <cellStyle name="Calculation 2 5 4 3 4 2 2 2" xfId="36386"/>
    <cellStyle name="Calculation 2 5 4 3 4 2 2 3" xfId="53569"/>
    <cellStyle name="Calculation 2 5 4 3 4 2 3" xfId="29605"/>
    <cellStyle name="Calculation 2 5 4 3 4 2 4" xfId="46838"/>
    <cellStyle name="Calculation 2 5 4 3 4 3" xfId="8657"/>
    <cellStyle name="Calculation 2 5 4 3 4 3 2" xfId="26322"/>
    <cellStyle name="Calculation 2 5 4 3 4 3 3" xfId="43581"/>
    <cellStyle name="Calculation 2 5 4 3 4 4" xfId="15655"/>
    <cellStyle name="Calculation 2 5 4 3 4 4 2" xfId="33319"/>
    <cellStyle name="Calculation 2 5 4 3 4 4 3" xfId="50528"/>
    <cellStyle name="Calculation 2 5 4 3 4 5" xfId="22686"/>
    <cellStyle name="Calculation 2 5 4 3 4 6" xfId="39970"/>
    <cellStyle name="Calculation 2 5 4 3 5" xfId="10627"/>
    <cellStyle name="Calculation 2 5 4 3 5 2" xfId="17516"/>
    <cellStyle name="Calculation 2 5 4 3 5 2 2" xfId="35180"/>
    <cellStyle name="Calculation 2 5 4 3 5 2 3" xfId="52375"/>
    <cellStyle name="Calculation 2 5 4 3 5 3" xfId="28291"/>
    <cellStyle name="Calculation 2 5 4 3 5 4" xfId="45536"/>
    <cellStyle name="Calculation 2 5 4 3 6" xfId="6877"/>
    <cellStyle name="Calculation 2 5 4 3 6 2" xfId="24542"/>
    <cellStyle name="Calculation 2 5 4 3 6 3" xfId="41813"/>
    <cellStyle name="Calculation 2 5 4 3 7" xfId="13908"/>
    <cellStyle name="Calculation 2 5 4 3 7 2" xfId="31572"/>
    <cellStyle name="Calculation 2 5 4 3 7 3" xfId="48793"/>
    <cellStyle name="Calculation 2 5 4 3 8" xfId="20824"/>
    <cellStyle name="Calculation 2 5 4 3 9" xfId="38127"/>
    <cellStyle name="Calculation 2 5 4 4" xfId="3217"/>
    <cellStyle name="Calculation 2 5 4 4 2" xfId="4247"/>
    <cellStyle name="Calculation 2 5 4 4 2 2" xfId="6163"/>
    <cellStyle name="Calculation 2 5 4 4 2 2 2" xfId="13083"/>
    <cellStyle name="Calculation 2 5 4 4 2 2 2 2" xfId="19810"/>
    <cellStyle name="Calculation 2 5 4 4 2 2 2 2 2" xfId="37474"/>
    <cellStyle name="Calculation 2 5 4 4 2 2 2 2 3" xfId="54651"/>
    <cellStyle name="Calculation 2 5 4 4 2 2 2 3" xfId="30747"/>
    <cellStyle name="Calculation 2 5 4 4 2 2 2 4" xfId="47974"/>
    <cellStyle name="Calculation 2 5 4 4 2 2 3" xfId="9799"/>
    <cellStyle name="Calculation 2 5 4 4 2 2 3 2" xfId="27464"/>
    <cellStyle name="Calculation 2 5 4 4 2 2 3 3" xfId="44717"/>
    <cellStyle name="Calculation 2 5 4 4 2 2 4" xfId="16743"/>
    <cellStyle name="Calculation 2 5 4 4 2 2 4 2" xfId="34407"/>
    <cellStyle name="Calculation 2 5 4 4 2 2 4 3" xfId="51610"/>
    <cellStyle name="Calculation 2 5 4 4 2 2 5" xfId="23828"/>
    <cellStyle name="Calculation 2 5 4 4 2 2 6" xfId="41106"/>
    <cellStyle name="Calculation 2 5 4 4 2 3" xfId="7944"/>
    <cellStyle name="Calculation 2 5 4 4 2 3 2" xfId="25609"/>
    <cellStyle name="Calculation 2 5 4 4 2 3 3" xfId="42874"/>
    <cellStyle name="Calculation 2 5 4 4 2 4" xfId="14996"/>
    <cellStyle name="Calculation 2 5 4 4 2 4 2" xfId="32660"/>
    <cellStyle name="Calculation 2 5 4 4 2 4 3" xfId="49875"/>
    <cellStyle name="Calculation 2 5 4 4 2 5" xfId="21966"/>
    <cellStyle name="Calculation 2 5 4 4 2 6" xfId="39263"/>
    <cellStyle name="Calculation 2 5 4 4 3" xfId="5133"/>
    <cellStyle name="Calculation 2 5 4 4 3 2" xfId="12053"/>
    <cellStyle name="Calculation 2 5 4 4 3 2 2" xfId="18834"/>
    <cellStyle name="Calculation 2 5 4 4 3 2 2 2" xfId="36498"/>
    <cellStyle name="Calculation 2 5 4 4 3 2 2 3" xfId="53681"/>
    <cellStyle name="Calculation 2 5 4 4 3 2 3" xfId="29717"/>
    <cellStyle name="Calculation 2 5 4 4 3 2 4" xfId="46950"/>
    <cellStyle name="Calculation 2 5 4 4 3 3" xfId="8769"/>
    <cellStyle name="Calculation 2 5 4 4 3 3 2" xfId="26434"/>
    <cellStyle name="Calculation 2 5 4 4 3 3 3" xfId="43693"/>
    <cellStyle name="Calculation 2 5 4 4 3 4" xfId="15767"/>
    <cellStyle name="Calculation 2 5 4 4 3 4 2" xfId="33431"/>
    <cellStyle name="Calculation 2 5 4 4 3 4 3" xfId="50640"/>
    <cellStyle name="Calculation 2 5 4 4 3 5" xfId="22798"/>
    <cellStyle name="Calculation 2 5 4 4 3 6" xfId="40082"/>
    <cellStyle name="Calculation 2 5 4 4 4" xfId="10739"/>
    <cellStyle name="Calculation 2 5 4 4 4 2" xfId="17628"/>
    <cellStyle name="Calculation 2 5 4 4 4 2 2" xfId="35292"/>
    <cellStyle name="Calculation 2 5 4 4 4 2 3" xfId="52487"/>
    <cellStyle name="Calculation 2 5 4 4 4 3" xfId="28403"/>
    <cellStyle name="Calculation 2 5 4 4 4 4" xfId="45648"/>
    <cellStyle name="Calculation 2 5 4 4 5" xfId="6989"/>
    <cellStyle name="Calculation 2 5 4 4 5 2" xfId="24654"/>
    <cellStyle name="Calculation 2 5 4 4 5 3" xfId="41925"/>
    <cellStyle name="Calculation 2 5 4 4 6" xfId="14020"/>
    <cellStyle name="Calculation 2 5 4 4 6 2" xfId="31684"/>
    <cellStyle name="Calculation 2 5 4 4 6 3" xfId="48905"/>
    <cellStyle name="Calculation 2 5 4 4 7" xfId="20936"/>
    <cellStyle name="Calculation 2 5 4 4 8" xfId="38239"/>
    <cellStyle name="Calculation 2 5 4 5" xfId="3445"/>
    <cellStyle name="Calculation 2 5 4 5 2" xfId="5361"/>
    <cellStyle name="Calculation 2 5 4 5 2 2" xfId="12281"/>
    <cellStyle name="Calculation 2 5 4 5 2 2 2" xfId="19008"/>
    <cellStyle name="Calculation 2 5 4 5 2 2 2 2" xfId="36672"/>
    <cellStyle name="Calculation 2 5 4 5 2 2 2 3" xfId="53855"/>
    <cellStyle name="Calculation 2 5 4 5 2 2 3" xfId="29945"/>
    <cellStyle name="Calculation 2 5 4 5 2 2 4" xfId="47178"/>
    <cellStyle name="Calculation 2 5 4 5 2 3" xfId="8997"/>
    <cellStyle name="Calculation 2 5 4 5 2 3 2" xfId="26662"/>
    <cellStyle name="Calculation 2 5 4 5 2 3 3" xfId="43921"/>
    <cellStyle name="Calculation 2 5 4 5 2 4" xfId="15941"/>
    <cellStyle name="Calculation 2 5 4 5 2 4 2" xfId="33605"/>
    <cellStyle name="Calculation 2 5 4 5 2 4 3" xfId="50814"/>
    <cellStyle name="Calculation 2 5 4 5 2 5" xfId="23026"/>
    <cellStyle name="Calculation 2 5 4 5 2 6" xfId="40310"/>
    <cellStyle name="Calculation 2 5 4 5 3" xfId="10905"/>
    <cellStyle name="Calculation 2 5 4 5 3 2" xfId="17740"/>
    <cellStyle name="Calculation 2 5 4 5 3 2 2" xfId="35404"/>
    <cellStyle name="Calculation 2 5 4 5 3 2 3" xfId="52599"/>
    <cellStyle name="Calculation 2 5 4 5 3 3" xfId="28569"/>
    <cellStyle name="Calculation 2 5 4 5 3 4" xfId="45814"/>
    <cellStyle name="Calculation 2 5 4 5 4" xfId="7142"/>
    <cellStyle name="Calculation 2 5 4 5 4 2" xfId="24807"/>
    <cellStyle name="Calculation 2 5 4 5 4 3" xfId="42078"/>
    <cellStyle name="Calculation 2 5 4 5 5" xfId="14194"/>
    <cellStyle name="Calculation 2 5 4 5 5 2" xfId="31858"/>
    <cellStyle name="Calculation 2 5 4 5 5 3" xfId="49079"/>
    <cellStyle name="Calculation 2 5 4 5 6" xfId="21164"/>
    <cellStyle name="Calculation 2 5 4 5 7" xfId="38467"/>
    <cellStyle name="Calculation 2 5 4 6" xfId="3818"/>
    <cellStyle name="Calculation 2 5 4 6 2" xfId="5734"/>
    <cellStyle name="Calculation 2 5 4 6 2 2" xfId="12654"/>
    <cellStyle name="Calculation 2 5 4 6 2 2 2" xfId="19381"/>
    <cellStyle name="Calculation 2 5 4 6 2 2 2 2" xfId="37045"/>
    <cellStyle name="Calculation 2 5 4 6 2 2 2 3" xfId="54222"/>
    <cellStyle name="Calculation 2 5 4 6 2 2 3" xfId="30318"/>
    <cellStyle name="Calculation 2 5 4 6 2 2 4" xfId="47545"/>
    <cellStyle name="Calculation 2 5 4 6 2 3" xfId="9370"/>
    <cellStyle name="Calculation 2 5 4 6 2 3 2" xfId="27035"/>
    <cellStyle name="Calculation 2 5 4 6 2 3 3" xfId="44288"/>
    <cellStyle name="Calculation 2 5 4 6 2 4" xfId="16314"/>
    <cellStyle name="Calculation 2 5 4 6 2 4 2" xfId="33978"/>
    <cellStyle name="Calculation 2 5 4 6 2 4 3" xfId="51181"/>
    <cellStyle name="Calculation 2 5 4 6 2 5" xfId="23399"/>
    <cellStyle name="Calculation 2 5 4 6 2 6" xfId="40677"/>
    <cellStyle name="Calculation 2 5 4 6 3" xfId="7515"/>
    <cellStyle name="Calculation 2 5 4 6 3 2" xfId="25180"/>
    <cellStyle name="Calculation 2 5 4 6 3 3" xfId="42445"/>
    <cellStyle name="Calculation 2 5 4 6 4" xfId="14567"/>
    <cellStyle name="Calculation 2 5 4 6 4 2" xfId="32231"/>
    <cellStyle name="Calculation 2 5 4 6 4 3" xfId="49446"/>
    <cellStyle name="Calculation 2 5 4 6 5" xfId="21537"/>
    <cellStyle name="Calculation 2 5 4 6 6" xfId="38834"/>
    <cellStyle name="Calculation 2 5 4 7" xfId="4698"/>
    <cellStyle name="Calculation 2 5 4 7 2" xfId="11618"/>
    <cellStyle name="Calculation 2 5 4 7 2 2" xfId="18399"/>
    <cellStyle name="Calculation 2 5 4 7 2 2 2" xfId="36063"/>
    <cellStyle name="Calculation 2 5 4 7 2 2 3" xfId="53252"/>
    <cellStyle name="Calculation 2 5 4 7 2 3" xfId="29282"/>
    <cellStyle name="Calculation 2 5 4 7 2 4" xfId="46521"/>
    <cellStyle name="Calculation 2 5 4 7 3" xfId="8334"/>
    <cellStyle name="Calculation 2 5 4 7 3 2" xfId="25999"/>
    <cellStyle name="Calculation 2 5 4 7 3 3" xfId="43264"/>
    <cellStyle name="Calculation 2 5 4 7 4" xfId="15332"/>
    <cellStyle name="Calculation 2 5 4 7 4 2" xfId="32996"/>
    <cellStyle name="Calculation 2 5 4 7 4 3" xfId="50211"/>
    <cellStyle name="Calculation 2 5 4 7 5" xfId="22363"/>
    <cellStyle name="Calculation 2 5 4 7 6" xfId="39653"/>
    <cellStyle name="Calculation 2 5 4 8" xfId="10304"/>
    <cellStyle name="Calculation 2 5 4 8 2" xfId="17193"/>
    <cellStyle name="Calculation 2 5 4 8 2 2" xfId="34857"/>
    <cellStyle name="Calculation 2 5 4 8 2 3" xfId="52058"/>
    <cellStyle name="Calculation 2 5 4 8 3" xfId="27968"/>
    <cellStyle name="Calculation 2 5 4 8 4" xfId="45219"/>
    <cellStyle name="Calculation 2 5 4 9" xfId="6554"/>
    <cellStyle name="Calculation 2 5 4 9 2" xfId="24219"/>
    <cellStyle name="Calculation 2 5 4 9 3" xfId="41496"/>
    <cellStyle name="Calculation 2 5 5" xfId="2792"/>
    <cellStyle name="Calculation 2 5 5 2" xfId="3455"/>
    <cellStyle name="Calculation 2 5 5 2 2" xfId="5371"/>
    <cellStyle name="Calculation 2 5 5 2 2 2" xfId="12291"/>
    <cellStyle name="Calculation 2 5 5 2 2 2 2" xfId="19018"/>
    <cellStyle name="Calculation 2 5 5 2 2 2 2 2" xfId="36682"/>
    <cellStyle name="Calculation 2 5 5 2 2 2 2 3" xfId="53862"/>
    <cellStyle name="Calculation 2 5 5 2 2 2 3" xfId="29955"/>
    <cellStyle name="Calculation 2 5 5 2 2 2 4" xfId="47185"/>
    <cellStyle name="Calculation 2 5 5 2 2 3" xfId="9007"/>
    <cellStyle name="Calculation 2 5 5 2 2 3 2" xfId="26672"/>
    <cellStyle name="Calculation 2 5 5 2 2 3 3" xfId="43928"/>
    <cellStyle name="Calculation 2 5 5 2 2 4" xfId="15951"/>
    <cellStyle name="Calculation 2 5 5 2 2 4 2" xfId="33615"/>
    <cellStyle name="Calculation 2 5 5 2 2 4 3" xfId="50821"/>
    <cellStyle name="Calculation 2 5 5 2 2 5" xfId="23036"/>
    <cellStyle name="Calculation 2 5 5 2 2 6" xfId="40317"/>
    <cellStyle name="Calculation 2 5 5 2 3" xfId="10915"/>
    <cellStyle name="Calculation 2 5 5 2 3 2" xfId="17750"/>
    <cellStyle name="Calculation 2 5 5 2 3 2 2" xfId="35414"/>
    <cellStyle name="Calculation 2 5 5 2 3 2 3" xfId="52606"/>
    <cellStyle name="Calculation 2 5 5 2 3 3" xfId="28579"/>
    <cellStyle name="Calculation 2 5 5 2 3 4" xfId="45821"/>
    <cellStyle name="Calculation 2 5 5 2 4" xfId="7152"/>
    <cellStyle name="Calculation 2 5 5 2 4 2" xfId="24817"/>
    <cellStyle name="Calculation 2 5 5 2 4 3" xfId="42085"/>
    <cellStyle name="Calculation 2 5 5 2 5" xfId="14204"/>
    <cellStyle name="Calculation 2 5 5 2 5 2" xfId="31868"/>
    <cellStyle name="Calculation 2 5 5 2 5 3" xfId="49086"/>
    <cellStyle name="Calculation 2 5 5 2 6" xfId="21174"/>
    <cellStyle name="Calculation 2 5 5 2 7" xfId="38474"/>
    <cellStyle name="Calculation 2 5 5 3" xfId="3825"/>
    <cellStyle name="Calculation 2 5 5 3 2" xfId="5741"/>
    <cellStyle name="Calculation 2 5 5 3 2 2" xfId="12661"/>
    <cellStyle name="Calculation 2 5 5 3 2 2 2" xfId="19388"/>
    <cellStyle name="Calculation 2 5 5 3 2 2 2 2" xfId="37052"/>
    <cellStyle name="Calculation 2 5 5 3 2 2 2 3" xfId="54229"/>
    <cellStyle name="Calculation 2 5 5 3 2 2 3" xfId="30325"/>
    <cellStyle name="Calculation 2 5 5 3 2 2 4" xfId="47552"/>
    <cellStyle name="Calculation 2 5 5 3 2 3" xfId="9377"/>
    <cellStyle name="Calculation 2 5 5 3 2 3 2" xfId="27042"/>
    <cellStyle name="Calculation 2 5 5 3 2 3 3" xfId="44295"/>
    <cellStyle name="Calculation 2 5 5 3 2 4" xfId="16321"/>
    <cellStyle name="Calculation 2 5 5 3 2 4 2" xfId="33985"/>
    <cellStyle name="Calculation 2 5 5 3 2 4 3" xfId="51188"/>
    <cellStyle name="Calculation 2 5 5 3 2 5" xfId="23406"/>
    <cellStyle name="Calculation 2 5 5 3 2 6" xfId="40684"/>
    <cellStyle name="Calculation 2 5 5 3 3" xfId="7522"/>
    <cellStyle name="Calculation 2 5 5 3 3 2" xfId="25187"/>
    <cellStyle name="Calculation 2 5 5 3 3 3" xfId="42452"/>
    <cellStyle name="Calculation 2 5 5 3 4" xfId="14574"/>
    <cellStyle name="Calculation 2 5 5 3 4 2" xfId="32238"/>
    <cellStyle name="Calculation 2 5 5 3 4 3" xfId="49453"/>
    <cellStyle name="Calculation 2 5 5 3 5" xfId="21544"/>
    <cellStyle name="Calculation 2 5 5 3 6" xfId="38841"/>
    <cellStyle name="Calculation 2 5 5 4" xfId="4708"/>
    <cellStyle name="Calculation 2 5 5 4 2" xfId="11628"/>
    <cellStyle name="Calculation 2 5 5 4 2 2" xfId="18409"/>
    <cellStyle name="Calculation 2 5 5 4 2 2 2" xfId="36073"/>
    <cellStyle name="Calculation 2 5 5 4 2 2 3" xfId="53259"/>
    <cellStyle name="Calculation 2 5 5 4 2 3" xfId="29292"/>
    <cellStyle name="Calculation 2 5 5 4 2 4" xfId="46528"/>
    <cellStyle name="Calculation 2 5 5 4 3" xfId="8344"/>
    <cellStyle name="Calculation 2 5 5 4 3 2" xfId="26009"/>
    <cellStyle name="Calculation 2 5 5 4 3 3" xfId="43271"/>
    <cellStyle name="Calculation 2 5 5 4 4" xfId="15342"/>
    <cellStyle name="Calculation 2 5 5 4 4 2" xfId="33006"/>
    <cellStyle name="Calculation 2 5 5 4 4 3" xfId="50218"/>
    <cellStyle name="Calculation 2 5 5 4 5" xfId="22373"/>
    <cellStyle name="Calculation 2 5 5 4 6" xfId="39660"/>
    <cellStyle name="Calculation 2 5 5 5" xfId="10314"/>
    <cellStyle name="Calculation 2 5 5 5 2" xfId="17203"/>
    <cellStyle name="Calculation 2 5 5 5 2 2" xfId="34867"/>
    <cellStyle name="Calculation 2 5 5 5 2 3" xfId="52065"/>
    <cellStyle name="Calculation 2 5 5 5 3" xfId="27978"/>
    <cellStyle name="Calculation 2 5 5 5 4" xfId="45226"/>
    <cellStyle name="Calculation 2 5 5 6" xfId="6564"/>
    <cellStyle name="Calculation 2 5 5 6 2" xfId="24229"/>
    <cellStyle name="Calculation 2 5 5 6 3" xfId="41503"/>
    <cellStyle name="Calculation 2 5 5 7" xfId="13595"/>
    <cellStyle name="Calculation 2 5 5 7 2" xfId="31259"/>
    <cellStyle name="Calculation 2 5 5 7 3" xfId="48483"/>
    <cellStyle name="Calculation 2 5 5 8" xfId="20511"/>
    <cellStyle name="Calculation 2 5 5 9" xfId="37817"/>
    <cellStyle name="Calculation 2 5 6" xfId="4386"/>
    <cellStyle name="Calculation 2 5 6 2" xfId="6250"/>
    <cellStyle name="Calculation 2 5 6 2 2" xfId="13169"/>
    <cellStyle name="Calculation 2 5 6 2 2 2" xfId="19842"/>
    <cellStyle name="Calculation 2 5 6 2 2 2 2" xfId="37506"/>
    <cellStyle name="Calculation 2 5 6 2 2 2 3" xfId="54683"/>
    <cellStyle name="Calculation 2 5 6 2 2 3" xfId="30833"/>
    <cellStyle name="Calculation 2 5 6 2 2 4" xfId="48060"/>
    <cellStyle name="Calculation 2 5 6 2 3" xfId="9885"/>
    <cellStyle name="Calculation 2 5 6 2 3 2" xfId="27550"/>
    <cellStyle name="Calculation 2 5 6 2 3 3" xfId="44803"/>
    <cellStyle name="Calculation 2 5 6 2 4" xfId="16775"/>
    <cellStyle name="Calculation 2 5 6 2 4 2" xfId="34439"/>
    <cellStyle name="Calculation 2 5 6 2 4 3" xfId="51642"/>
    <cellStyle name="Calculation 2 5 6 2 5" xfId="23915"/>
    <cellStyle name="Calculation 2 5 6 2 6" xfId="41192"/>
    <cellStyle name="Calculation 2 5 6 3" xfId="11314"/>
    <cellStyle name="Calculation 2 5 6 3 2" xfId="18095"/>
    <cellStyle name="Calculation 2 5 6 3 2 2" xfId="35759"/>
    <cellStyle name="Calculation 2 5 6 3 2 3" xfId="52948"/>
    <cellStyle name="Calculation 2 5 6 3 3" xfId="28978"/>
    <cellStyle name="Calculation 2 5 6 3 4" xfId="46217"/>
    <cellStyle name="Calculation 2 5 6 4" xfId="8030"/>
    <cellStyle name="Calculation 2 5 6 4 2" xfId="25695"/>
    <cellStyle name="Calculation 2 5 6 4 3" xfId="42960"/>
    <cellStyle name="Calculation 2 5 6 5" xfId="15028"/>
    <cellStyle name="Calculation 2 5 6 5 2" xfId="32692"/>
    <cellStyle name="Calculation 2 5 6 5 3" xfId="49907"/>
    <cellStyle name="Calculation 2 5 6 6" xfId="22059"/>
    <cellStyle name="Calculation 2 5 6 7" xfId="39349"/>
    <cellStyle name="Calculation 2 5 7" xfId="4394"/>
    <cellStyle name="Calculation 2 5 7 2" xfId="6258"/>
    <cellStyle name="Calculation 2 5 7 2 2" xfId="13177"/>
    <cellStyle name="Calculation 2 5 7 2 2 2" xfId="19850"/>
    <cellStyle name="Calculation 2 5 7 2 2 2 2" xfId="37514"/>
    <cellStyle name="Calculation 2 5 7 2 2 2 3" xfId="54691"/>
    <cellStyle name="Calculation 2 5 7 2 2 3" xfId="30841"/>
    <cellStyle name="Calculation 2 5 7 2 2 4" xfId="48068"/>
    <cellStyle name="Calculation 2 5 7 2 3" xfId="9893"/>
    <cellStyle name="Calculation 2 5 7 2 3 2" xfId="27558"/>
    <cellStyle name="Calculation 2 5 7 2 3 3" xfId="44811"/>
    <cellStyle name="Calculation 2 5 7 2 4" xfId="16783"/>
    <cellStyle name="Calculation 2 5 7 2 4 2" xfId="34447"/>
    <cellStyle name="Calculation 2 5 7 2 4 3" xfId="51650"/>
    <cellStyle name="Calculation 2 5 7 2 5" xfId="23923"/>
    <cellStyle name="Calculation 2 5 7 2 6" xfId="41200"/>
    <cellStyle name="Calculation 2 5 7 3" xfId="11322"/>
    <cellStyle name="Calculation 2 5 7 3 2" xfId="18103"/>
    <cellStyle name="Calculation 2 5 7 3 2 2" xfId="35767"/>
    <cellStyle name="Calculation 2 5 7 3 2 3" xfId="52956"/>
    <cellStyle name="Calculation 2 5 7 3 3" xfId="28986"/>
    <cellStyle name="Calculation 2 5 7 3 4" xfId="46225"/>
    <cellStyle name="Calculation 2 5 7 4" xfId="8038"/>
    <cellStyle name="Calculation 2 5 7 4 2" xfId="25703"/>
    <cellStyle name="Calculation 2 5 7 4 3" xfId="42968"/>
    <cellStyle name="Calculation 2 5 7 5" xfId="15036"/>
    <cellStyle name="Calculation 2 5 7 5 2" xfId="32700"/>
    <cellStyle name="Calculation 2 5 7 5 3" xfId="49915"/>
    <cellStyle name="Calculation 2 5 7 6" xfId="22067"/>
    <cellStyle name="Calculation 2 5 7 7" xfId="39357"/>
    <cellStyle name="Calculation 2 5 8" xfId="10087"/>
    <cellStyle name="Calculation 2 5 8 2" xfId="16976"/>
    <cellStyle name="Calculation 2 5 8 2 2" xfId="34640"/>
    <cellStyle name="Calculation 2 5 8 2 3" xfId="51841"/>
    <cellStyle name="Calculation 2 5 8 3" xfId="27751"/>
    <cellStyle name="Calculation 2 5 8 4" xfId="45002"/>
    <cellStyle name="Calculation 2 5 9" xfId="13368"/>
    <cellStyle name="Calculation 2 5 9 2" xfId="31032"/>
    <cellStyle name="Calculation 2 5 9 3" xfId="48259"/>
    <cellStyle name="Calculation 2 6" xfId="448"/>
    <cellStyle name="Calculation 2 6 2" xfId="2779"/>
    <cellStyle name="Calculation 2 6 2 10" xfId="13584"/>
    <cellStyle name="Calculation 2 6 2 10 2" xfId="31248"/>
    <cellStyle name="Calculation 2 6 2 10 3" xfId="48475"/>
    <cellStyle name="Calculation 2 6 2 11" xfId="20500"/>
    <cellStyle name="Calculation 2 6 2 12" xfId="37809"/>
    <cellStyle name="Calculation 2 6 2 2" xfId="3008"/>
    <cellStyle name="Calculation 2 6 2 2 2" xfId="3671"/>
    <cellStyle name="Calculation 2 6 2 2 2 2" xfId="5587"/>
    <cellStyle name="Calculation 2 6 2 2 2 2 2" xfId="12507"/>
    <cellStyle name="Calculation 2 6 2 2 2 2 2 2" xfId="19234"/>
    <cellStyle name="Calculation 2 6 2 2 2 2 2 2 2" xfId="36898"/>
    <cellStyle name="Calculation 2 6 2 2 2 2 2 2 3" xfId="54078"/>
    <cellStyle name="Calculation 2 6 2 2 2 2 2 3" xfId="30171"/>
    <cellStyle name="Calculation 2 6 2 2 2 2 2 4" xfId="47401"/>
    <cellStyle name="Calculation 2 6 2 2 2 2 3" xfId="9223"/>
    <cellStyle name="Calculation 2 6 2 2 2 2 3 2" xfId="26888"/>
    <cellStyle name="Calculation 2 6 2 2 2 2 3 3" xfId="44144"/>
    <cellStyle name="Calculation 2 6 2 2 2 2 4" xfId="16167"/>
    <cellStyle name="Calculation 2 6 2 2 2 2 4 2" xfId="33831"/>
    <cellStyle name="Calculation 2 6 2 2 2 2 4 3" xfId="51037"/>
    <cellStyle name="Calculation 2 6 2 2 2 2 5" xfId="23252"/>
    <cellStyle name="Calculation 2 6 2 2 2 2 6" xfId="40533"/>
    <cellStyle name="Calculation 2 6 2 2 2 3" xfId="11131"/>
    <cellStyle name="Calculation 2 6 2 2 2 3 2" xfId="17966"/>
    <cellStyle name="Calculation 2 6 2 2 2 3 2 2" xfId="35630"/>
    <cellStyle name="Calculation 2 6 2 2 2 3 2 3" xfId="52822"/>
    <cellStyle name="Calculation 2 6 2 2 2 3 3" xfId="28795"/>
    <cellStyle name="Calculation 2 6 2 2 2 3 4" xfId="46037"/>
    <cellStyle name="Calculation 2 6 2 2 2 4" xfId="7368"/>
    <cellStyle name="Calculation 2 6 2 2 2 4 2" xfId="25033"/>
    <cellStyle name="Calculation 2 6 2 2 2 4 3" xfId="42301"/>
    <cellStyle name="Calculation 2 6 2 2 2 5" xfId="14420"/>
    <cellStyle name="Calculation 2 6 2 2 2 5 2" xfId="32084"/>
    <cellStyle name="Calculation 2 6 2 2 2 5 3" xfId="49302"/>
    <cellStyle name="Calculation 2 6 2 2 2 6" xfId="21390"/>
    <cellStyle name="Calculation 2 6 2 2 2 7" xfId="38690"/>
    <cellStyle name="Calculation 2 6 2 2 3" xfId="4041"/>
    <cellStyle name="Calculation 2 6 2 2 3 2" xfId="5957"/>
    <cellStyle name="Calculation 2 6 2 2 3 2 2" xfId="12877"/>
    <cellStyle name="Calculation 2 6 2 2 3 2 2 2" xfId="19604"/>
    <cellStyle name="Calculation 2 6 2 2 3 2 2 2 2" xfId="37268"/>
    <cellStyle name="Calculation 2 6 2 2 3 2 2 2 3" xfId="54445"/>
    <cellStyle name="Calculation 2 6 2 2 3 2 2 3" xfId="30541"/>
    <cellStyle name="Calculation 2 6 2 2 3 2 2 4" xfId="47768"/>
    <cellStyle name="Calculation 2 6 2 2 3 2 3" xfId="9593"/>
    <cellStyle name="Calculation 2 6 2 2 3 2 3 2" xfId="27258"/>
    <cellStyle name="Calculation 2 6 2 2 3 2 3 3" xfId="44511"/>
    <cellStyle name="Calculation 2 6 2 2 3 2 4" xfId="16537"/>
    <cellStyle name="Calculation 2 6 2 2 3 2 4 2" xfId="34201"/>
    <cellStyle name="Calculation 2 6 2 2 3 2 4 3" xfId="51404"/>
    <cellStyle name="Calculation 2 6 2 2 3 2 5" xfId="23622"/>
    <cellStyle name="Calculation 2 6 2 2 3 2 6" xfId="40900"/>
    <cellStyle name="Calculation 2 6 2 2 3 3" xfId="7738"/>
    <cellStyle name="Calculation 2 6 2 2 3 3 2" xfId="25403"/>
    <cellStyle name="Calculation 2 6 2 2 3 3 3" xfId="42668"/>
    <cellStyle name="Calculation 2 6 2 2 3 4" xfId="14790"/>
    <cellStyle name="Calculation 2 6 2 2 3 4 2" xfId="32454"/>
    <cellStyle name="Calculation 2 6 2 2 3 4 3" xfId="49669"/>
    <cellStyle name="Calculation 2 6 2 2 3 5" xfId="21760"/>
    <cellStyle name="Calculation 2 6 2 2 3 6" xfId="39057"/>
    <cellStyle name="Calculation 2 6 2 2 4" xfId="4924"/>
    <cellStyle name="Calculation 2 6 2 2 4 2" xfId="11844"/>
    <cellStyle name="Calculation 2 6 2 2 4 2 2" xfId="18625"/>
    <cellStyle name="Calculation 2 6 2 2 4 2 2 2" xfId="36289"/>
    <cellStyle name="Calculation 2 6 2 2 4 2 2 3" xfId="53475"/>
    <cellStyle name="Calculation 2 6 2 2 4 2 3" xfId="29508"/>
    <cellStyle name="Calculation 2 6 2 2 4 2 4" xfId="46744"/>
    <cellStyle name="Calculation 2 6 2 2 4 3" xfId="8560"/>
    <cellStyle name="Calculation 2 6 2 2 4 3 2" xfId="26225"/>
    <cellStyle name="Calculation 2 6 2 2 4 3 3" xfId="43487"/>
    <cellStyle name="Calculation 2 6 2 2 4 4" xfId="15558"/>
    <cellStyle name="Calculation 2 6 2 2 4 4 2" xfId="33222"/>
    <cellStyle name="Calculation 2 6 2 2 4 4 3" xfId="50434"/>
    <cellStyle name="Calculation 2 6 2 2 4 5" xfId="22589"/>
    <cellStyle name="Calculation 2 6 2 2 4 6" xfId="39876"/>
    <cellStyle name="Calculation 2 6 2 2 5" xfId="10530"/>
    <cellStyle name="Calculation 2 6 2 2 5 2" xfId="17419"/>
    <cellStyle name="Calculation 2 6 2 2 5 2 2" xfId="35083"/>
    <cellStyle name="Calculation 2 6 2 2 5 2 3" xfId="52281"/>
    <cellStyle name="Calculation 2 6 2 2 5 3" xfId="28194"/>
    <cellStyle name="Calculation 2 6 2 2 5 4" xfId="45442"/>
    <cellStyle name="Calculation 2 6 2 2 6" xfId="6780"/>
    <cellStyle name="Calculation 2 6 2 2 6 2" xfId="24445"/>
    <cellStyle name="Calculation 2 6 2 2 6 3" xfId="41719"/>
    <cellStyle name="Calculation 2 6 2 2 7" xfId="13811"/>
    <cellStyle name="Calculation 2 6 2 2 7 2" xfId="31475"/>
    <cellStyle name="Calculation 2 6 2 2 7 3" xfId="48699"/>
    <cellStyle name="Calculation 2 6 2 2 8" xfId="20727"/>
    <cellStyle name="Calculation 2 6 2 2 9" xfId="38033"/>
    <cellStyle name="Calculation 2 6 2 3" xfId="3104"/>
    <cellStyle name="Calculation 2 6 2 3 2" xfId="3767"/>
    <cellStyle name="Calculation 2 6 2 3 2 2" xfId="5683"/>
    <cellStyle name="Calculation 2 6 2 3 2 2 2" xfId="12603"/>
    <cellStyle name="Calculation 2 6 2 3 2 2 2 2" xfId="19330"/>
    <cellStyle name="Calculation 2 6 2 3 2 2 2 2 2" xfId="36994"/>
    <cellStyle name="Calculation 2 6 2 3 2 2 2 2 3" xfId="54171"/>
    <cellStyle name="Calculation 2 6 2 3 2 2 2 3" xfId="30267"/>
    <cellStyle name="Calculation 2 6 2 3 2 2 2 4" xfId="47494"/>
    <cellStyle name="Calculation 2 6 2 3 2 2 3" xfId="9319"/>
    <cellStyle name="Calculation 2 6 2 3 2 2 3 2" xfId="26984"/>
    <cellStyle name="Calculation 2 6 2 3 2 2 3 3" xfId="44237"/>
    <cellStyle name="Calculation 2 6 2 3 2 2 4" xfId="16263"/>
    <cellStyle name="Calculation 2 6 2 3 2 2 4 2" xfId="33927"/>
    <cellStyle name="Calculation 2 6 2 3 2 2 4 3" xfId="51130"/>
    <cellStyle name="Calculation 2 6 2 3 2 2 5" xfId="23348"/>
    <cellStyle name="Calculation 2 6 2 3 2 2 6" xfId="40626"/>
    <cellStyle name="Calculation 2 6 2 3 2 3" xfId="11227"/>
    <cellStyle name="Calculation 2 6 2 3 2 3 2" xfId="18062"/>
    <cellStyle name="Calculation 2 6 2 3 2 3 2 2" xfId="35726"/>
    <cellStyle name="Calculation 2 6 2 3 2 3 2 3" xfId="52915"/>
    <cellStyle name="Calculation 2 6 2 3 2 3 3" xfId="28891"/>
    <cellStyle name="Calculation 2 6 2 3 2 3 4" xfId="46130"/>
    <cellStyle name="Calculation 2 6 2 3 2 4" xfId="7464"/>
    <cellStyle name="Calculation 2 6 2 3 2 4 2" xfId="25129"/>
    <cellStyle name="Calculation 2 6 2 3 2 4 3" xfId="42394"/>
    <cellStyle name="Calculation 2 6 2 3 2 5" xfId="14516"/>
    <cellStyle name="Calculation 2 6 2 3 2 5 2" xfId="32180"/>
    <cellStyle name="Calculation 2 6 2 3 2 5 3" xfId="49395"/>
    <cellStyle name="Calculation 2 6 2 3 2 6" xfId="21486"/>
    <cellStyle name="Calculation 2 6 2 3 2 7" xfId="38783"/>
    <cellStyle name="Calculation 2 6 2 3 3" xfId="4134"/>
    <cellStyle name="Calculation 2 6 2 3 3 2" xfId="6050"/>
    <cellStyle name="Calculation 2 6 2 3 3 2 2" xfId="12970"/>
    <cellStyle name="Calculation 2 6 2 3 3 2 2 2" xfId="19697"/>
    <cellStyle name="Calculation 2 6 2 3 3 2 2 2 2" xfId="37361"/>
    <cellStyle name="Calculation 2 6 2 3 3 2 2 2 3" xfId="54538"/>
    <cellStyle name="Calculation 2 6 2 3 3 2 2 3" xfId="30634"/>
    <cellStyle name="Calculation 2 6 2 3 3 2 2 4" xfId="47861"/>
    <cellStyle name="Calculation 2 6 2 3 3 2 3" xfId="9686"/>
    <cellStyle name="Calculation 2 6 2 3 3 2 3 2" xfId="27351"/>
    <cellStyle name="Calculation 2 6 2 3 3 2 3 3" xfId="44604"/>
    <cellStyle name="Calculation 2 6 2 3 3 2 4" xfId="16630"/>
    <cellStyle name="Calculation 2 6 2 3 3 2 4 2" xfId="34294"/>
    <cellStyle name="Calculation 2 6 2 3 3 2 4 3" xfId="51497"/>
    <cellStyle name="Calculation 2 6 2 3 3 2 5" xfId="23715"/>
    <cellStyle name="Calculation 2 6 2 3 3 2 6" xfId="40993"/>
    <cellStyle name="Calculation 2 6 2 3 3 3" xfId="7831"/>
    <cellStyle name="Calculation 2 6 2 3 3 3 2" xfId="25496"/>
    <cellStyle name="Calculation 2 6 2 3 3 3 3" xfId="42761"/>
    <cellStyle name="Calculation 2 6 2 3 3 4" xfId="14883"/>
    <cellStyle name="Calculation 2 6 2 3 3 4 2" xfId="32547"/>
    <cellStyle name="Calculation 2 6 2 3 3 4 3" xfId="49762"/>
    <cellStyle name="Calculation 2 6 2 3 3 5" xfId="21853"/>
    <cellStyle name="Calculation 2 6 2 3 3 6" xfId="39150"/>
    <cellStyle name="Calculation 2 6 2 3 4" xfId="5020"/>
    <cellStyle name="Calculation 2 6 2 3 4 2" xfId="11940"/>
    <cellStyle name="Calculation 2 6 2 3 4 2 2" xfId="18721"/>
    <cellStyle name="Calculation 2 6 2 3 4 2 2 2" xfId="36385"/>
    <cellStyle name="Calculation 2 6 2 3 4 2 2 3" xfId="53568"/>
    <cellStyle name="Calculation 2 6 2 3 4 2 3" xfId="29604"/>
    <cellStyle name="Calculation 2 6 2 3 4 2 4" xfId="46837"/>
    <cellStyle name="Calculation 2 6 2 3 4 3" xfId="8656"/>
    <cellStyle name="Calculation 2 6 2 3 4 3 2" xfId="26321"/>
    <cellStyle name="Calculation 2 6 2 3 4 3 3" xfId="43580"/>
    <cellStyle name="Calculation 2 6 2 3 4 4" xfId="15654"/>
    <cellStyle name="Calculation 2 6 2 3 4 4 2" xfId="33318"/>
    <cellStyle name="Calculation 2 6 2 3 4 4 3" xfId="50527"/>
    <cellStyle name="Calculation 2 6 2 3 4 5" xfId="22685"/>
    <cellStyle name="Calculation 2 6 2 3 4 6" xfId="39969"/>
    <cellStyle name="Calculation 2 6 2 3 5" xfId="10626"/>
    <cellStyle name="Calculation 2 6 2 3 5 2" xfId="17515"/>
    <cellStyle name="Calculation 2 6 2 3 5 2 2" xfId="35179"/>
    <cellStyle name="Calculation 2 6 2 3 5 2 3" xfId="52374"/>
    <cellStyle name="Calculation 2 6 2 3 5 3" xfId="28290"/>
    <cellStyle name="Calculation 2 6 2 3 5 4" xfId="45535"/>
    <cellStyle name="Calculation 2 6 2 3 6" xfId="6876"/>
    <cellStyle name="Calculation 2 6 2 3 6 2" xfId="24541"/>
    <cellStyle name="Calculation 2 6 2 3 6 3" xfId="41812"/>
    <cellStyle name="Calculation 2 6 2 3 7" xfId="13907"/>
    <cellStyle name="Calculation 2 6 2 3 7 2" xfId="31571"/>
    <cellStyle name="Calculation 2 6 2 3 7 3" xfId="48792"/>
    <cellStyle name="Calculation 2 6 2 3 8" xfId="20823"/>
    <cellStyle name="Calculation 2 6 2 3 9" xfId="38126"/>
    <cellStyle name="Calculation 2 6 2 4" xfId="3216"/>
    <cellStyle name="Calculation 2 6 2 4 2" xfId="4246"/>
    <cellStyle name="Calculation 2 6 2 4 2 2" xfId="6162"/>
    <cellStyle name="Calculation 2 6 2 4 2 2 2" xfId="13082"/>
    <cellStyle name="Calculation 2 6 2 4 2 2 2 2" xfId="19809"/>
    <cellStyle name="Calculation 2 6 2 4 2 2 2 2 2" xfId="37473"/>
    <cellStyle name="Calculation 2 6 2 4 2 2 2 2 3" xfId="54650"/>
    <cellStyle name="Calculation 2 6 2 4 2 2 2 3" xfId="30746"/>
    <cellStyle name="Calculation 2 6 2 4 2 2 2 4" xfId="47973"/>
    <cellStyle name="Calculation 2 6 2 4 2 2 3" xfId="9798"/>
    <cellStyle name="Calculation 2 6 2 4 2 2 3 2" xfId="27463"/>
    <cellStyle name="Calculation 2 6 2 4 2 2 3 3" xfId="44716"/>
    <cellStyle name="Calculation 2 6 2 4 2 2 4" xfId="16742"/>
    <cellStyle name="Calculation 2 6 2 4 2 2 4 2" xfId="34406"/>
    <cellStyle name="Calculation 2 6 2 4 2 2 4 3" xfId="51609"/>
    <cellStyle name="Calculation 2 6 2 4 2 2 5" xfId="23827"/>
    <cellStyle name="Calculation 2 6 2 4 2 2 6" xfId="41105"/>
    <cellStyle name="Calculation 2 6 2 4 2 3" xfId="7943"/>
    <cellStyle name="Calculation 2 6 2 4 2 3 2" xfId="25608"/>
    <cellStyle name="Calculation 2 6 2 4 2 3 3" xfId="42873"/>
    <cellStyle name="Calculation 2 6 2 4 2 4" xfId="14995"/>
    <cellStyle name="Calculation 2 6 2 4 2 4 2" xfId="32659"/>
    <cellStyle name="Calculation 2 6 2 4 2 4 3" xfId="49874"/>
    <cellStyle name="Calculation 2 6 2 4 2 5" xfId="21965"/>
    <cellStyle name="Calculation 2 6 2 4 2 6" xfId="39262"/>
    <cellStyle name="Calculation 2 6 2 4 3" xfId="5132"/>
    <cellStyle name="Calculation 2 6 2 4 3 2" xfId="12052"/>
    <cellStyle name="Calculation 2 6 2 4 3 2 2" xfId="18833"/>
    <cellStyle name="Calculation 2 6 2 4 3 2 2 2" xfId="36497"/>
    <cellStyle name="Calculation 2 6 2 4 3 2 2 3" xfId="53680"/>
    <cellStyle name="Calculation 2 6 2 4 3 2 3" xfId="29716"/>
    <cellStyle name="Calculation 2 6 2 4 3 2 4" xfId="46949"/>
    <cellStyle name="Calculation 2 6 2 4 3 3" xfId="8768"/>
    <cellStyle name="Calculation 2 6 2 4 3 3 2" xfId="26433"/>
    <cellStyle name="Calculation 2 6 2 4 3 3 3" xfId="43692"/>
    <cellStyle name="Calculation 2 6 2 4 3 4" xfId="15766"/>
    <cellStyle name="Calculation 2 6 2 4 3 4 2" xfId="33430"/>
    <cellStyle name="Calculation 2 6 2 4 3 4 3" xfId="50639"/>
    <cellStyle name="Calculation 2 6 2 4 3 5" xfId="22797"/>
    <cellStyle name="Calculation 2 6 2 4 3 6" xfId="40081"/>
    <cellStyle name="Calculation 2 6 2 4 4" xfId="10738"/>
    <cellStyle name="Calculation 2 6 2 4 4 2" xfId="17627"/>
    <cellStyle name="Calculation 2 6 2 4 4 2 2" xfId="35291"/>
    <cellStyle name="Calculation 2 6 2 4 4 2 3" xfId="52486"/>
    <cellStyle name="Calculation 2 6 2 4 4 3" xfId="28402"/>
    <cellStyle name="Calculation 2 6 2 4 4 4" xfId="45647"/>
    <cellStyle name="Calculation 2 6 2 4 5" xfId="6988"/>
    <cellStyle name="Calculation 2 6 2 4 5 2" xfId="24653"/>
    <cellStyle name="Calculation 2 6 2 4 5 3" xfId="41924"/>
    <cellStyle name="Calculation 2 6 2 4 6" xfId="14019"/>
    <cellStyle name="Calculation 2 6 2 4 6 2" xfId="31683"/>
    <cellStyle name="Calculation 2 6 2 4 6 3" xfId="48904"/>
    <cellStyle name="Calculation 2 6 2 4 7" xfId="20935"/>
    <cellStyle name="Calculation 2 6 2 4 8" xfId="38238"/>
    <cellStyle name="Calculation 2 6 2 5" xfId="3444"/>
    <cellStyle name="Calculation 2 6 2 5 2" xfId="5360"/>
    <cellStyle name="Calculation 2 6 2 5 2 2" xfId="12280"/>
    <cellStyle name="Calculation 2 6 2 5 2 2 2" xfId="19007"/>
    <cellStyle name="Calculation 2 6 2 5 2 2 2 2" xfId="36671"/>
    <cellStyle name="Calculation 2 6 2 5 2 2 2 3" xfId="53854"/>
    <cellStyle name="Calculation 2 6 2 5 2 2 3" xfId="29944"/>
    <cellStyle name="Calculation 2 6 2 5 2 2 4" xfId="47177"/>
    <cellStyle name="Calculation 2 6 2 5 2 3" xfId="8996"/>
    <cellStyle name="Calculation 2 6 2 5 2 3 2" xfId="26661"/>
    <cellStyle name="Calculation 2 6 2 5 2 3 3" xfId="43920"/>
    <cellStyle name="Calculation 2 6 2 5 2 4" xfId="15940"/>
    <cellStyle name="Calculation 2 6 2 5 2 4 2" xfId="33604"/>
    <cellStyle name="Calculation 2 6 2 5 2 4 3" xfId="50813"/>
    <cellStyle name="Calculation 2 6 2 5 2 5" xfId="23025"/>
    <cellStyle name="Calculation 2 6 2 5 2 6" xfId="40309"/>
    <cellStyle name="Calculation 2 6 2 5 3" xfId="10904"/>
    <cellStyle name="Calculation 2 6 2 5 3 2" xfId="17739"/>
    <cellStyle name="Calculation 2 6 2 5 3 2 2" xfId="35403"/>
    <cellStyle name="Calculation 2 6 2 5 3 2 3" xfId="52598"/>
    <cellStyle name="Calculation 2 6 2 5 3 3" xfId="28568"/>
    <cellStyle name="Calculation 2 6 2 5 3 4" xfId="45813"/>
    <cellStyle name="Calculation 2 6 2 5 4" xfId="7141"/>
    <cellStyle name="Calculation 2 6 2 5 4 2" xfId="24806"/>
    <cellStyle name="Calculation 2 6 2 5 4 3" xfId="42077"/>
    <cellStyle name="Calculation 2 6 2 5 5" xfId="14193"/>
    <cellStyle name="Calculation 2 6 2 5 5 2" xfId="31857"/>
    <cellStyle name="Calculation 2 6 2 5 5 3" xfId="49078"/>
    <cellStyle name="Calculation 2 6 2 5 6" xfId="21163"/>
    <cellStyle name="Calculation 2 6 2 5 7" xfId="38466"/>
    <cellStyle name="Calculation 2 6 2 6" xfId="3817"/>
    <cellStyle name="Calculation 2 6 2 6 2" xfId="5733"/>
    <cellStyle name="Calculation 2 6 2 6 2 2" xfId="12653"/>
    <cellStyle name="Calculation 2 6 2 6 2 2 2" xfId="19380"/>
    <cellStyle name="Calculation 2 6 2 6 2 2 2 2" xfId="37044"/>
    <cellStyle name="Calculation 2 6 2 6 2 2 2 3" xfId="54221"/>
    <cellStyle name="Calculation 2 6 2 6 2 2 3" xfId="30317"/>
    <cellStyle name="Calculation 2 6 2 6 2 2 4" xfId="47544"/>
    <cellStyle name="Calculation 2 6 2 6 2 3" xfId="9369"/>
    <cellStyle name="Calculation 2 6 2 6 2 3 2" xfId="27034"/>
    <cellStyle name="Calculation 2 6 2 6 2 3 3" xfId="44287"/>
    <cellStyle name="Calculation 2 6 2 6 2 4" xfId="16313"/>
    <cellStyle name="Calculation 2 6 2 6 2 4 2" xfId="33977"/>
    <cellStyle name="Calculation 2 6 2 6 2 4 3" xfId="51180"/>
    <cellStyle name="Calculation 2 6 2 6 2 5" xfId="23398"/>
    <cellStyle name="Calculation 2 6 2 6 2 6" xfId="40676"/>
    <cellStyle name="Calculation 2 6 2 6 3" xfId="7514"/>
    <cellStyle name="Calculation 2 6 2 6 3 2" xfId="25179"/>
    <cellStyle name="Calculation 2 6 2 6 3 3" xfId="42444"/>
    <cellStyle name="Calculation 2 6 2 6 4" xfId="14566"/>
    <cellStyle name="Calculation 2 6 2 6 4 2" xfId="32230"/>
    <cellStyle name="Calculation 2 6 2 6 4 3" xfId="49445"/>
    <cellStyle name="Calculation 2 6 2 6 5" xfId="21536"/>
    <cellStyle name="Calculation 2 6 2 6 6" xfId="38833"/>
    <cellStyle name="Calculation 2 6 2 7" xfId="4697"/>
    <cellStyle name="Calculation 2 6 2 7 2" xfId="11617"/>
    <cellStyle name="Calculation 2 6 2 7 2 2" xfId="18398"/>
    <cellStyle name="Calculation 2 6 2 7 2 2 2" xfId="36062"/>
    <cellStyle name="Calculation 2 6 2 7 2 2 3" xfId="53251"/>
    <cellStyle name="Calculation 2 6 2 7 2 3" xfId="29281"/>
    <cellStyle name="Calculation 2 6 2 7 2 4" xfId="46520"/>
    <cellStyle name="Calculation 2 6 2 7 3" xfId="8333"/>
    <cellStyle name="Calculation 2 6 2 7 3 2" xfId="25998"/>
    <cellStyle name="Calculation 2 6 2 7 3 3" xfId="43263"/>
    <cellStyle name="Calculation 2 6 2 7 4" xfId="15331"/>
    <cellStyle name="Calculation 2 6 2 7 4 2" xfId="32995"/>
    <cellStyle name="Calculation 2 6 2 7 4 3" xfId="50210"/>
    <cellStyle name="Calculation 2 6 2 7 5" xfId="22362"/>
    <cellStyle name="Calculation 2 6 2 7 6" xfId="39652"/>
    <cellStyle name="Calculation 2 6 2 8" xfId="10303"/>
    <cellStyle name="Calculation 2 6 2 8 2" xfId="17192"/>
    <cellStyle name="Calculation 2 6 2 8 2 2" xfId="34856"/>
    <cellStyle name="Calculation 2 6 2 8 2 3" xfId="52057"/>
    <cellStyle name="Calculation 2 6 2 8 3" xfId="27967"/>
    <cellStyle name="Calculation 2 6 2 8 4" xfId="45218"/>
    <cellStyle name="Calculation 2 6 2 9" xfId="6553"/>
    <cellStyle name="Calculation 2 6 2 9 2" xfId="24218"/>
    <cellStyle name="Calculation 2 6 2 9 3" xfId="41495"/>
    <cellStyle name="Calculation 2 6 3" xfId="2793"/>
    <cellStyle name="Calculation 2 6 3 2" xfId="3456"/>
    <cellStyle name="Calculation 2 6 3 2 2" xfId="5372"/>
    <cellStyle name="Calculation 2 6 3 2 2 2" xfId="12292"/>
    <cellStyle name="Calculation 2 6 3 2 2 2 2" xfId="19019"/>
    <cellStyle name="Calculation 2 6 3 2 2 2 2 2" xfId="36683"/>
    <cellStyle name="Calculation 2 6 3 2 2 2 2 3" xfId="53863"/>
    <cellStyle name="Calculation 2 6 3 2 2 2 3" xfId="29956"/>
    <cellStyle name="Calculation 2 6 3 2 2 2 4" xfId="47186"/>
    <cellStyle name="Calculation 2 6 3 2 2 3" xfId="9008"/>
    <cellStyle name="Calculation 2 6 3 2 2 3 2" xfId="26673"/>
    <cellStyle name="Calculation 2 6 3 2 2 3 3" xfId="43929"/>
    <cellStyle name="Calculation 2 6 3 2 2 4" xfId="15952"/>
    <cellStyle name="Calculation 2 6 3 2 2 4 2" xfId="33616"/>
    <cellStyle name="Calculation 2 6 3 2 2 4 3" xfId="50822"/>
    <cellStyle name="Calculation 2 6 3 2 2 5" xfId="23037"/>
    <cellStyle name="Calculation 2 6 3 2 2 6" xfId="40318"/>
    <cellStyle name="Calculation 2 6 3 2 3" xfId="10916"/>
    <cellStyle name="Calculation 2 6 3 2 3 2" xfId="17751"/>
    <cellStyle name="Calculation 2 6 3 2 3 2 2" xfId="35415"/>
    <cellStyle name="Calculation 2 6 3 2 3 2 3" xfId="52607"/>
    <cellStyle name="Calculation 2 6 3 2 3 3" xfId="28580"/>
    <cellStyle name="Calculation 2 6 3 2 3 4" xfId="45822"/>
    <cellStyle name="Calculation 2 6 3 2 4" xfId="7153"/>
    <cellStyle name="Calculation 2 6 3 2 4 2" xfId="24818"/>
    <cellStyle name="Calculation 2 6 3 2 4 3" xfId="42086"/>
    <cellStyle name="Calculation 2 6 3 2 5" xfId="14205"/>
    <cellStyle name="Calculation 2 6 3 2 5 2" xfId="31869"/>
    <cellStyle name="Calculation 2 6 3 2 5 3" xfId="49087"/>
    <cellStyle name="Calculation 2 6 3 2 6" xfId="21175"/>
    <cellStyle name="Calculation 2 6 3 2 7" xfId="38475"/>
    <cellStyle name="Calculation 2 6 3 3" xfId="3826"/>
    <cellStyle name="Calculation 2 6 3 3 2" xfId="5742"/>
    <cellStyle name="Calculation 2 6 3 3 2 2" xfId="12662"/>
    <cellStyle name="Calculation 2 6 3 3 2 2 2" xfId="19389"/>
    <cellStyle name="Calculation 2 6 3 3 2 2 2 2" xfId="37053"/>
    <cellStyle name="Calculation 2 6 3 3 2 2 2 3" xfId="54230"/>
    <cellStyle name="Calculation 2 6 3 3 2 2 3" xfId="30326"/>
    <cellStyle name="Calculation 2 6 3 3 2 2 4" xfId="47553"/>
    <cellStyle name="Calculation 2 6 3 3 2 3" xfId="9378"/>
    <cellStyle name="Calculation 2 6 3 3 2 3 2" xfId="27043"/>
    <cellStyle name="Calculation 2 6 3 3 2 3 3" xfId="44296"/>
    <cellStyle name="Calculation 2 6 3 3 2 4" xfId="16322"/>
    <cellStyle name="Calculation 2 6 3 3 2 4 2" xfId="33986"/>
    <cellStyle name="Calculation 2 6 3 3 2 4 3" xfId="51189"/>
    <cellStyle name="Calculation 2 6 3 3 2 5" xfId="23407"/>
    <cellStyle name="Calculation 2 6 3 3 2 6" xfId="40685"/>
    <cellStyle name="Calculation 2 6 3 3 3" xfId="7523"/>
    <cellStyle name="Calculation 2 6 3 3 3 2" xfId="25188"/>
    <cellStyle name="Calculation 2 6 3 3 3 3" xfId="42453"/>
    <cellStyle name="Calculation 2 6 3 3 4" xfId="14575"/>
    <cellStyle name="Calculation 2 6 3 3 4 2" xfId="32239"/>
    <cellStyle name="Calculation 2 6 3 3 4 3" xfId="49454"/>
    <cellStyle name="Calculation 2 6 3 3 5" xfId="21545"/>
    <cellStyle name="Calculation 2 6 3 3 6" xfId="38842"/>
    <cellStyle name="Calculation 2 6 3 4" xfId="4709"/>
    <cellStyle name="Calculation 2 6 3 4 2" xfId="11629"/>
    <cellStyle name="Calculation 2 6 3 4 2 2" xfId="18410"/>
    <cellStyle name="Calculation 2 6 3 4 2 2 2" xfId="36074"/>
    <cellStyle name="Calculation 2 6 3 4 2 2 3" xfId="53260"/>
    <cellStyle name="Calculation 2 6 3 4 2 3" xfId="29293"/>
    <cellStyle name="Calculation 2 6 3 4 2 4" xfId="46529"/>
    <cellStyle name="Calculation 2 6 3 4 3" xfId="8345"/>
    <cellStyle name="Calculation 2 6 3 4 3 2" xfId="26010"/>
    <cellStyle name="Calculation 2 6 3 4 3 3" xfId="43272"/>
    <cellStyle name="Calculation 2 6 3 4 4" xfId="15343"/>
    <cellStyle name="Calculation 2 6 3 4 4 2" xfId="33007"/>
    <cellStyle name="Calculation 2 6 3 4 4 3" xfId="50219"/>
    <cellStyle name="Calculation 2 6 3 4 5" xfId="22374"/>
    <cellStyle name="Calculation 2 6 3 4 6" xfId="39661"/>
    <cellStyle name="Calculation 2 6 3 5" xfId="10315"/>
    <cellStyle name="Calculation 2 6 3 5 2" xfId="17204"/>
    <cellStyle name="Calculation 2 6 3 5 2 2" xfId="34868"/>
    <cellStyle name="Calculation 2 6 3 5 2 3" xfId="52066"/>
    <cellStyle name="Calculation 2 6 3 5 3" xfId="27979"/>
    <cellStyle name="Calculation 2 6 3 5 4" xfId="45227"/>
    <cellStyle name="Calculation 2 6 3 6" xfId="6565"/>
    <cellStyle name="Calculation 2 6 3 6 2" xfId="24230"/>
    <cellStyle name="Calculation 2 6 3 6 3" xfId="41504"/>
    <cellStyle name="Calculation 2 6 3 7" xfId="13596"/>
    <cellStyle name="Calculation 2 6 3 7 2" xfId="31260"/>
    <cellStyle name="Calculation 2 6 3 7 3" xfId="48484"/>
    <cellStyle name="Calculation 2 6 3 8" xfId="20512"/>
    <cellStyle name="Calculation 2 6 3 9" xfId="37818"/>
    <cellStyle name="Calculation 2 6 4" xfId="4387"/>
    <cellStyle name="Calculation 2 6 4 2" xfId="6251"/>
    <cellStyle name="Calculation 2 6 4 2 2" xfId="13170"/>
    <cellStyle name="Calculation 2 6 4 2 2 2" xfId="19843"/>
    <cellStyle name="Calculation 2 6 4 2 2 2 2" xfId="37507"/>
    <cellStyle name="Calculation 2 6 4 2 2 2 3" xfId="54684"/>
    <cellStyle name="Calculation 2 6 4 2 2 3" xfId="30834"/>
    <cellStyle name="Calculation 2 6 4 2 2 4" xfId="48061"/>
    <cellStyle name="Calculation 2 6 4 2 3" xfId="9886"/>
    <cellStyle name="Calculation 2 6 4 2 3 2" xfId="27551"/>
    <cellStyle name="Calculation 2 6 4 2 3 3" xfId="44804"/>
    <cellStyle name="Calculation 2 6 4 2 4" xfId="16776"/>
    <cellStyle name="Calculation 2 6 4 2 4 2" xfId="34440"/>
    <cellStyle name="Calculation 2 6 4 2 4 3" xfId="51643"/>
    <cellStyle name="Calculation 2 6 4 2 5" xfId="23916"/>
    <cellStyle name="Calculation 2 6 4 2 6" xfId="41193"/>
    <cellStyle name="Calculation 2 6 4 3" xfId="11315"/>
    <cellStyle name="Calculation 2 6 4 3 2" xfId="18096"/>
    <cellStyle name="Calculation 2 6 4 3 2 2" xfId="35760"/>
    <cellStyle name="Calculation 2 6 4 3 2 3" xfId="52949"/>
    <cellStyle name="Calculation 2 6 4 3 3" xfId="28979"/>
    <cellStyle name="Calculation 2 6 4 3 4" xfId="46218"/>
    <cellStyle name="Calculation 2 6 4 4" xfId="8031"/>
    <cellStyle name="Calculation 2 6 4 4 2" xfId="25696"/>
    <cellStyle name="Calculation 2 6 4 4 3" xfId="42961"/>
    <cellStyle name="Calculation 2 6 4 5" xfId="15029"/>
    <cellStyle name="Calculation 2 6 4 5 2" xfId="32693"/>
    <cellStyle name="Calculation 2 6 4 5 3" xfId="49908"/>
    <cellStyle name="Calculation 2 6 4 6" xfId="22060"/>
    <cellStyle name="Calculation 2 6 4 7" xfId="39350"/>
    <cellStyle name="Calculation 2 6 5" xfId="4395"/>
    <cellStyle name="Calculation 2 6 5 2" xfId="6259"/>
    <cellStyle name="Calculation 2 6 5 2 2" xfId="13178"/>
    <cellStyle name="Calculation 2 6 5 2 2 2" xfId="19851"/>
    <cellStyle name="Calculation 2 6 5 2 2 2 2" xfId="37515"/>
    <cellStyle name="Calculation 2 6 5 2 2 2 3" xfId="54692"/>
    <cellStyle name="Calculation 2 6 5 2 2 3" xfId="30842"/>
    <cellStyle name="Calculation 2 6 5 2 2 4" xfId="48069"/>
    <cellStyle name="Calculation 2 6 5 2 3" xfId="9894"/>
    <cellStyle name="Calculation 2 6 5 2 3 2" xfId="27559"/>
    <cellStyle name="Calculation 2 6 5 2 3 3" xfId="44812"/>
    <cellStyle name="Calculation 2 6 5 2 4" xfId="16784"/>
    <cellStyle name="Calculation 2 6 5 2 4 2" xfId="34448"/>
    <cellStyle name="Calculation 2 6 5 2 4 3" xfId="51651"/>
    <cellStyle name="Calculation 2 6 5 2 5" xfId="23924"/>
    <cellStyle name="Calculation 2 6 5 2 6" xfId="41201"/>
    <cellStyle name="Calculation 2 6 5 3" xfId="11323"/>
    <cellStyle name="Calculation 2 6 5 3 2" xfId="18104"/>
    <cellStyle name="Calculation 2 6 5 3 2 2" xfId="35768"/>
    <cellStyle name="Calculation 2 6 5 3 2 3" xfId="52957"/>
    <cellStyle name="Calculation 2 6 5 3 3" xfId="28987"/>
    <cellStyle name="Calculation 2 6 5 3 4" xfId="46226"/>
    <cellStyle name="Calculation 2 6 5 4" xfId="8039"/>
    <cellStyle name="Calculation 2 6 5 4 2" xfId="25704"/>
    <cellStyle name="Calculation 2 6 5 4 3" xfId="42969"/>
    <cellStyle name="Calculation 2 6 5 5" xfId="15037"/>
    <cellStyle name="Calculation 2 6 5 5 2" xfId="32701"/>
    <cellStyle name="Calculation 2 6 5 5 3" xfId="49916"/>
    <cellStyle name="Calculation 2 6 5 6" xfId="22068"/>
    <cellStyle name="Calculation 2 6 5 7" xfId="39358"/>
    <cellStyle name="Calculation 2 6 6" xfId="10088"/>
    <cellStyle name="Calculation 2 6 6 2" xfId="16977"/>
    <cellStyle name="Calculation 2 6 6 2 2" xfId="34641"/>
    <cellStyle name="Calculation 2 6 6 2 3" xfId="51842"/>
    <cellStyle name="Calculation 2 6 6 3" xfId="27752"/>
    <cellStyle name="Calculation 2 6 6 4" xfId="45003"/>
    <cellStyle name="Calculation 2 6 7" xfId="13369"/>
    <cellStyle name="Calculation 2 6 7 2" xfId="31033"/>
    <cellStyle name="Calculation 2 6 7 3" xfId="48260"/>
    <cellStyle name="Calculation 2 6 8" xfId="20132"/>
    <cellStyle name="Calculation 2 6 9" xfId="22030"/>
    <cellStyle name="Calculation 2 7" xfId="449"/>
    <cellStyle name="Calculation 2 7 2" xfId="2778"/>
    <cellStyle name="Calculation 2 7 2 10" xfId="13583"/>
    <cellStyle name="Calculation 2 7 2 10 2" xfId="31247"/>
    <cellStyle name="Calculation 2 7 2 10 3" xfId="48474"/>
    <cellStyle name="Calculation 2 7 2 11" xfId="20499"/>
    <cellStyle name="Calculation 2 7 2 12" xfId="37808"/>
    <cellStyle name="Calculation 2 7 2 2" xfId="3007"/>
    <cellStyle name="Calculation 2 7 2 2 2" xfId="3670"/>
    <cellStyle name="Calculation 2 7 2 2 2 2" xfId="5586"/>
    <cellStyle name="Calculation 2 7 2 2 2 2 2" xfId="12506"/>
    <cellStyle name="Calculation 2 7 2 2 2 2 2 2" xfId="19233"/>
    <cellStyle name="Calculation 2 7 2 2 2 2 2 2 2" xfId="36897"/>
    <cellStyle name="Calculation 2 7 2 2 2 2 2 2 3" xfId="54077"/>
    <cellStyle name="Calculation 2 7 2 2 2 2 2 3" xfId="30170"/>
    <cellStyle name="Calculation 2 7 2 2 2 2 2 4" xfId="47400"/>
    <cellStyle name="Calculation 2 7 2 2 2 2 3" xfId="9222"/>
    <cellStyle name="Calculation 2 7 2 2 2 2 3 2" xfId="26887"/>
    <cellStyle name="Calculation 2 7 2 2 2 2 3 3" xfId="44143"/>
    <cellStyle name="Calculation 2 7 2 2 2 2 4" xfId="16166"/>
    <cellStyle name="Calculation 2 7 2 2 2 2 4 2" xfId="33830"/>
    <cellStyle name="Calculation 2 7 2 2 2 2 4 3" xfId="51036"/>
    <cellStyle name="Calculation 2 7 2 2 2 2 5" xfId="23251"/>
    <cellStyle name="Calculation 2 7 2 2 2 2 6" xfId="40532"/>
    <cellStyle name="Calculation 2 7 2 2 2 3" xfId="11130"/>
    <cellStyle name="Calculation 2 7 2 2 2 3 2" xfId="17965"/>
    <cellStyle name="Calculation 2 7 2 2 2 3 2 2" xfId="35629"/>
    <cellStyle name="Calculation 2 7 2 2 2 3 2 3" xfId="52821"/>
    <cellStyle name="Calculation 2 7 2 2 2 3 3" xfId="28794"/>
    <cellStyle name="Calculation 2 7 2 2 2 3 4" xfId="46036"/>
    <cellStyle name="Calculation 2 7 2 2 2 4" xfId="7367"/>
    <cellStyle name="Calculation 2 7 2 2 2 4 2" xfId="25032"/>
    <cellStyle name="Calculation 2 7 2 2 2 4 3" xfId="42300"/>
    <cellStyle name="Calculation 2 7 2 2 2 5" xfId="14419"/>
    <cellStyle name="Calculation 2 7 2 2 2 5 2" xfId="32083"/>
    <cellStyle name="Calculation 2 7 2 2 2 5 3" xfId="49301"/>
    <cellStyle name="Calculation 2 7 2 2 2 6" xfId="21389"/>
    <cellStyle name="Calculation 2 7 2 2 2 7" xfId="38689"/>
    <cellStyle name="Calculation 2 7 2 2 3" xfId="4040"/>
    <cellStyle name="Calculation 2 7 2 2 3 2" xfId="5956"/>
    <cellStyle name="Calculation 2 7 2 2 3 2 2" xfId="12876"/>
    <cellStyle name="Calculation 2 7 2 2 3 2 2 2" xfId="19603"/>
    <cellStyle name="Calculation 2 7 2 2 3 2 2 2 2" xfId="37267"/>
    <cellStyle name="Calculation 2 7 2 2 3 2 2 2 3" xfId="54444"/>
    <cellStyle name="Calculation 2 7 2 2 3 2 2 3" xfId="30540"/>
    <cellStyle name="Calculation 2 7 2 2 3 2 2 4" xfId="47767"/>
    <cellStyle name="Calculation 2 7 2 2 3 2 3" xfId="9592"/>
    <cellStyle name="Calculation 2 7 2 2 3 2 3 2" xfId="27257"/>
    <cellStyle name="Calculation 2 7 2 2 3 2 3 3" xfId="44510"/>
    <cellStyle name="Calculation 2 7 2 2 3 2 4" xfId="16536"/>
    <cellStyle name="Calculation 2 7 2 2 3 2 4 2" xfId="34200"/>
    <cellStyle name="Calculation 2 7 2 2 3 2 4 3" xfId="51403"/>
    <cellStyle name="Calculation 2 7 2 2 3 2 5" xfId="23621"/>
    <cellStyle name="Calculation 2 7 2 2 3 2 6" xfId="40899"/>
    <cellStyle name="Calculation 2 7 2 2 3 3" xfId="7737"/>
    <cellStyle name="Calculation 2 7 2 2 3 3 2" xfId="25402"/>
    <cellStyle name="Calculation 2 7 2 2 3 3 3" xfId="42667"/>
    <cellStyle name="Calculation 2 7 2 2 3 4" xfId="14789"/>
    <cellStyle name="Calculation 2 7 2 2 3 4 2" xfId="32453"/>
    <cellStyle name="Calculation 2 7 2 2 3 4 3" xfId="49668"/>
    <cellStyle name="Calculation 2 7 2 2 3 5" xfId="21759"/>
    <cellStyle name="Calculation 2 7 2 2 3 6" xfId="39056"/>
    <cellStyle name="Calculation 2 7 2 2 4" xfId="4923"/>
    <cellStyle name="Calculation 2 7 2 2 4 2" xfId="11843"/>
    <cellStyle name="Calculation 2 7 2 2 4 2 2" xfId="18624"/>
    <cellStyle name="Calculation 2 7 2 2 4 2 2 2" xfId="36288"/>
    <cellStyle name="Calculation 2 7 2 2 4 2 2 3" xfId="53474"/>
    <cellStyle name="Calculation 2 7 2 2 4 2 3" xfId="29507"/>
    <cellStyle name="Calculation 2 7 2 2 4 2 4" xfId="46743"/>
    <cellStyle name="Calculation 2 7 2 2 4 3" xfId="8559"/>
    <cellStyle name="Calculation 2 7 2 2 4 3 2" xfId="26224"/>
    <cellStyle name="Calculation 2 7 2 2 4 3 3" xfId="43486"/>
    <cellStyle name="Calculation 2 7 2 2 4 4" xfId="15557"/>
    <cellStyle name="Calculation 2 7 2 2 4 4 2" xfId="33221"/>
    <cellStyle name="Calculation 2 7 2 2 4 4 3" xfId="50433"/>
    <cellStyle name="Calculation 2 7 2 2 4 5" xfId="22588"/>
    <cellStyle name="Calculation 2 7 2 2 4 6" xfId="39875"/>
    <cellStyle name="Calculation 2 7 2 2 5" xfId="10529"/>
    <cellStyle name="Calculation 2 7 2 2 5 2" xfId="17418"/>
    <cellStyle name="Calculation 2 7 2 2 5 2 2" xfId="35082"/>
    <cellStyle name="Calculation 2 7 2 2 5 2 3" xfId="52280"/>
    <cellStyle name="Calculation 2 7 2 2 5 3" xfId="28193"/>
    <cellStyle name="Calculation 2 7 2 2 5 4" xfId="45441"/>
    <cellStyle name="Calculation 2 7 2 2 6" xfId="6779"/>
    <cellStyle name="Calculation 2 7 2 2 6 2" xfId="24444"/>
    <cellStyle name="Calculation 2 7 2 2 6 3" xfId="41718"/>
    <cellStyle name="Calculation 2 7 2 2 7" xfId="13810"/>
    <cellStyle name="Calculation 2 7 2 2 7 2" xfId="31474"/>
    <cellStyle name="Calculation 2 7 2 2 7 3" xfId="48698"/>
    <cellStyle name="Calculation 2 7 2 2 8" xfId="20726"/>
    <cellStyle name="Calculation 2 7 2 2 9" xfId="38032"/>
    <cellStyle name="Calculation 2 7 2 3" xfId="3103"/>
    <cellStyle name="Calculation 2 7 2 3 2" xfId="3766"/>
    <cellStyle name="Calculation 2 7 2 3 2 2" xfId="5682"/>
    <cellStyle name="Calculation 2 7 2 3 2 2 2" xfId="12602"/>
    <cellStyle name="Calculation 2 7 2 3 2 2 2 2" xfId="19329"/>
    <cellStyle name="Calculation 2 7 2 3 2 2 2 2 2" xfId="36993"/>
    <cellStyle name="Calculation 2 7 2 3 2 2 2 2 3" xfId="54170"/>
    <cellStyle name="Calculation 2 7 2 3 2 2 2 3" xfId="30266"/>
    <cellStyle name="Calculation 2 7 2 3 2 2 2 4" xfId="47493"/>
    <cellStyle name="Calculation 2 7 2 3 2 2 3" xfId="9318"/>
    <cellStyle name="Calculation 2 7 2 3 2 2 3 2" xfId="26983"/>
    <cellStyle name="Calculation 2 7 2 3 2 2 3 3" xfId="44236"/>
    <cellStyle name="Calculation 2 7 2 3 2 2 4" xfId="16262"/>
    <cellStyle name="Calculation 2 7 2 3 2 2 4 2" xfId="33926"/>
    <cellStyle name="Calculation 2 7 2 3 2 2 4 3" xfId="51129"/>
    <cellStyle name="Calculation 2 7 2 3 2 2 5" xfId="23347"/>
    <cellStyle name="Calculation 2 7 2 3 2 2 6" xfId="40625"/>
    <cellStyle name="Calculation 2 7 2 3 2 3" xfId="11226"/>
    <cellStyle name="Calculation 2 7 2 3 2 3 2" xfId="18061"/>
    <cellStyle name="Calculation 2 7 2 3 2 3 2 2" xfId="35725"/>
    <cellStyle name="Calculation 2 7 2 3 2 3 2 3" xfId="52914"/>
    <cellStyle name="Calculation 2 7 2 3 2 3 3" xfId="28890"/>
    <cellStyle name="Calculation 2 7 2 3 2 3 4" xfId="46129"/>
    <cellStyle name="Calculation 2 7 2 3 2 4" xfId="7463"/>
    <cellStyle name="Calculation 2 7 2 3 2 4 2" xfId="25128"/>
    <cellStyle name="Calculation 2 7 2 3 2 4 3" xfId="42393"/>
    <cellStyle name="Calculation 2 7 2 3 2 5" xfId="14515"/>
    <cellStyle name="Calculation 2 7 2 3 2 5 2" xfId="32179"/>
    <cellStyle name="Calculation 2 7 2 3 2 5 3" xfId="49394"/>
    <cellStyle name="Calculation 2 7 2 3 2 6" xfId="21485"/>
    <cellStyle name="Calculation 2 7 2 3 2 7" xfId="38782"/>
    <cellStyle name="Calculation 2 7 2 3 3" xfId="4133"/>
    <cellStyle name="Calculation 2 7 2 3 3 2" xfId="6049"/>
    <cellStyle name="Calculation 2 7 2 3 3 2 2" xfId="12969"/>
    <cellStyle name="Calculation 2 7 2 3 3 2 2 2" xfId="19696"/>
    <cellStyle name="Calculation 2 7 2 3 3 2 2 2 2" xfId="37360"/>
    <cellStyle name="Calculation 2 7 2 3 3 2 2 2 3" xfId="54537"/>
    <cellStyle name="Calculation 2 7 2 3 3 2 2 3" xfId="30633"/>
    <cellStyle name="Calculation 2 7 2 3 3 2 2 4" xfId="47860"/>
    <cellStyle name="Calculation 2 7 2 3 3 2 3" xfId="9685"/>
    <cellStyle name="Calculation 2 7 2 3 3 2 3 2" xfId="27350"/>
    <cellStyle name="Calculation 2 7 2 3 3 2 3 3" xfId="44603"/>
    <cellStyle name="Calculation 2 7 2 3 3 2 4" xfId="16629"/>
    <cellStyle name="Calculation 2 7 2 3 3 2 4 2" xfId="34293"/>
    <cellStyle name="Calculation 2 7 2 3 3 2 4 3" xfId="51496"/>
    <cellStyle name="Calculation 2 7 2 3 3 2 5" xfId="23714"/>
    <cellStyle name="Calculation 2 7 2 3 3 2 6" xfId="40992"/>
    <cellStyle name="Calculation 2 7 2 3 3 3" xfId="7830"/>
    <cellStyle name="Calculation 2 7 2 3 3 3 2" xfId="25495"/>
    <cellStyle name="Calculation 2 7 2 3 3 3 3" xfId="42760"/>
    <cellStyle name="Calculation 2 7 2 3 3 4" xfId="14882"/>
    <cellStyle name="Calculation 2 7 2 3 3 4 2" xfId="32546"/>
    <cellStyle name="Calculation 2 7 2 3 3 4 3" xfId="49761"/>
    <cellStyle name="Calculation 2 7 2 3 3 5" xfId="21852"/>
    <cellStyle name="Calculation 2 7 2 3 3 6" xfId="39149"/>
    <cellStyle name="Calculation 2 7 2 3 4" xfId="5019"/>
    <cellStyle name="Calculation 2 7 2 3 4 2" xfId="11939"/>
    <cellStyle name="Calculation 2 7 2 3 4 2 2" xfId="18720"/>
    <cellStyle name="Calculation 2 7 2 3 4 2 2 2" xfId="36384"/>
    <cellStyle name="Calculation 2 7 2 3 4 2 2 3" xfId="53567"/>
    <cellStyle name="Calculation 2 7 2 3 4 2 3" xfId="29603"/>
    <cellStyle name="Calculation 2 7 2 3 4 2 4" xfId="46836"/>
    <cellStyle name="Calculation 2 7 2 3 4 3" xfId="8655"/>
    <cellStyle name="Calculation 2 7 2 3 4 3 2" xfId="26320"/>
    <cellStyle name="Calculation 2 7 2 3 4 3 3" xfId="43579"/>
    <cellStyle name="Calculation 2 7 2 3 4 4" xfId="15653"/>
    <cellStyle name="Calculation 2 7 2 3 4 4 2" xfId="33317"/>
    <cellStyle name="Calculation 2 7 2 3 4 4 3" xfId="50526"/>
    <cellStyle name="Calculation 2 7 2 3 4 5" xfId="22684"/>
    <cellStyle name="Calculation 2 7 2 3 4 6" xfId="39968"/>
    <cellStyle name="Calculation 2 7 2 3 5" xfId="10625"/>
    <cellStyle name="Calculation 2 7 2 3 5 2" xfId="17514"/>
    <cellStyle name="Calculation 2 7 2 3 5 2 2" xfId="35178"/>
    <cellStyle name="Calculation 2 7 2 3 5 2 3" xfId="52373"/>
    <cellStyle name="Calculation 2 7 2 3 5 3" xfId="28289"/>
    <cellStyle name="Calculation 2 7 2 3 5 4" xfId="45534"/>
    <cellStyle name="Calculation 2 7 2 3 6" xfId="6875"/>
    <cellStyle name="Calculation 2 7 2 3 6 2" xfId="24540"/>
    <cellStyle name="Calculation 2 7 2 3 6 3" xfId="41811"/>
    <cellStyle name="Calculation 2 7 2 3 7" xfId="13906"/>
    <cellStyle name="Calculation 2 7 2 3 7 2" xfId="31570"/>
    <cellStyle name="Calculation 2 7 2 3 7 3" xfId="48791"/>
    <cellStyle name="Calculation 2 7 2 3 8" xfId="20822"/>
    <cellStyle name="Calculation 2 7 2 3 9" xfId="38125"/>
    <cellStyle name="Calculation 2 7 2 4" xfId="3215"/>
    <cellStyle name="Calculation 2 7 2 4 2" xfId="4245"/>
    <cellStyle name="Calculation 2 7 2 4 2 2" xfId="6161"/>
    <cellStyle name="Calculation 2 7 2 4 2 2 2" xfId="13081"/>
    <cellStyle name="Calculation 2 7 2 4 2 2 2 2" xfId="19808"/>
    <cellStyle name="Calculation 2 7 2 4 2 2 2 2 2" xfId="37472"/>
    <cellStyle name="Calculation 2 7 2 4 2 2 2 2 3" xfId="54649"/>
    <cellStyle name="Calculation 2 7 2 4 2 2 2 3" xfId="30745"/>
    <cellStyle name="Calculation 2 7 2 4 2 2 2 4" xfId="47972"/>
    <cellStyle name="Calculation 2 7 2 4 2 2 3" xfId="9797"/>
    <cellStyle name="Calculation 2 7 2 4 2 2 3 2" xfId="27462"/>
    <cellStyle name="Calculation 2 7 2 4 2 2 3 3" xfId="44715"/>
    <cellStyle name="Calculation 2 7 2 4 2 2 4" xfId="16741"/>
    <cellStyle name="Calculation 2 7 2 4 2 2 4 2" xfId="34405"/>
    <cellStyle name="Calculation 2 7 2 4 2 2 4 3" xfId="51608"/>
    <cellStyle name="Calculation 2 7 2 4 2 2 5" xfId="23826"/>
    <cellStyle name="Calculation 2 7 2 4 2 2 6" xfId="41104"/>
    <cellStyle name="Calculation 2 7 2 4 2 3" xfId="7942"/>
    <cellStyle name="Calculation 2 7 2 4 2 3 2" xfId="25607"/>
    <cellStyle name="Calculation 2 7 2 4 2 3 3" xfId="42872"/>
    <cellStyle name="Calculation 2 7 2 4 2 4" xfId="14994"/>
    <cellStyle name="Calculation 2 7 2 4 2 4 2" xfId="32658"/>
    <cellStyle name="Calculation 2 7 2 4 2 4 3" xfId="49873"/>
    <cellStyle name="Calculation 2 7 2 4 2 5" xfId="21964"/>
    <cellStyle name="Calculation 2 7 2 4 2 6" xfId="39261"/>
    <cellStyle name="Calculation 2 7 2 4 3" xfId="5131"/>
    <cellStyle name="Calculation 2 7 2 4 3 2" xfId="12051"/>
    <cellStyle name="Calculation 2 7 2 4 3 2 2" xfId="18832"/>
    <cellStyle name="Calculation 2 7 2 4 3 2 2 2" xfId="36496"/>
    <cellStyle name="Calculation 2 7 2 4 3 2 2 3" xfId="53679"/>
    <cellStyle name="Calculation 2 7 2 4 3 2 3" xfId="29715"/>
    <cellStyle name="Calculation 2 7 2 4 3 2 4" xfId="46948"/>
    <cellStyle name="Calculation 2 7 2 4 3 3" xfId="8767"/>
    <cellStyle name="Calculation 2 7 2 4 3 3 2" xfId="26432"/>
    <cellStyle name="Calculation 2 7 2 4 3 3 3" xfId="43691"/>
    <cellStyle name="Calculation 2 7 2 4 3 4" xfId="15765"/>
    <cellStyle name="Calculation 2 7 2 4 3 4 2" xfId="33429"/>
    <cellStyle name="Calculation 2 7 2 4 3 4 3" xfId="50638"/>
    <cellStyle name="Calculation 2 7 2 4 3 5" xfId="22796"/>
    <cellStyle name="Calculation 2 7 2 4 3 6" xfId="40080"/>
    <cellStyle name="Calculation 2 7 2 4 4" xfId="10737"/>
    <cellStyle name="Calculation 2 7 2 4 4 2" xfId="17626"/>
    <cellStyle name="Calculation 2 7 2 4 4 2 2" xfId="35290"/>
    <cellStyle name="Calculation 2 7 2 4 4 2 3" xfId="52485"/>
    <cellStyle name="Calculation 2 7 2 4 4 3" xfId="28401"/>
    <cellStyle name="Calculation 2 7 2 4 4 4" xfId="45646"/>
    <cellStyle name="Calculation 2 7 2 4 5" xfId="6987"/>
    <cellStyle name="Calculation 2 7 2 4 5 2" xfId="24652"/>
    <cellStyle name="Calculation 2 7 2 4 5 3" xfId="41923"/>
    <cellStyle name="Calculation 2 7 2 4 6" xfId="14018"/>
    <cellStyle name="Calculation 2 7 2 4 6 2" xfId="31682"/>
    <cellStyle name="Calculation 2 7 2 4 6 3" xfId="48903"/>
    <cellStyle name="Calculation 2 7 2 4 7" xfId="20934"/>
    <cellStyle name="Calculation 2 7 2 4 8" xfId="38237"/>
    <cellStyle name="Calculation 2 7 2 5" xfId="3443"/>
    <cellStyle name="Calculation 2 7 2 5 2" xfId="5359"/>
    <cellStyle name="Calculation 2 7 2 5 2 2" xfId="12279"/>
    <cellStyle name="Calculation 2 7 2 5 2 2 2" xfId="19006"/>
    <cellStyle name="Calculation 2 7 2 5 2 2 2 2" xfId="36670"/>
    <cellStyle name="Calculation 2 7 2 5 2 2 2 3" xfId="53853"/>
    <cellStyle name="Calculation 2 7 2 5 2 2 3" xfId="29943"/>
    <cellStyle name="Calculation 2 7 2 5 2 2 4" xfId="47176"/>
    <cellStyle name="Calculation 2 7 2 5 2 3" xfId="8995"/>
    <cellStyle name="Calculation 2 7 2 5 2 3 2" xfId="26660"/>
    <cellStyle name="Calculation 2 7 2 5 2 3 3" xfId="43919"/>
    <cellStyle name="Calculation 2 7 2 5 2 4" xfId="15939"/>
    <cellStyle name="Calculation 2 7 2 5 2 4 2" xfId="33603"/>
    <cellStyle name="Calculation 2 7 2 5 2 4 3" xfId="50812"/>
    <cellStyle name="Calculation 2 7 2 5 2 5" xfId="23024"/>
    <cellStyle name="Calculation 2 7 2 5 2 6" xfId="40308"/>
    <cellStyle name="Calculation 2 7 2 5 3" xfId="10903"/>
    <cellStyle name="Calculation 2 7 2 5 3 2" xfId="17738"/>
    <cellStyle name="Calculation 2 7 2 5 3 2 2" xfId="35402"/>
    <cellStyle name="Calculation 2 7 2 5 3 2 3" xfId="52597"/>
    <cellStyle name="Calculation 2 7 2 5 3 3" xfId="28567"/>
    <cellStyle name="Calculation 2 7 2 5 3 4" xfId="45812"/>
    <cellStyle name="Calculation 2 7 2 5 4" xfId="7140"/>
    <cellStyle name="Calculation 2 7 2 5 4 2" xfId="24805"/>
    <cellStyle name="Calculation 2 7 2 5 4 3" xfId="42076"/>
    <cellStyle name="Calculation 2 7 2 5 5" xfId="14192"/>
    <cellStyle name="Calculation 2 7 2 5 5 2" xfId="31856"/>
    <cellStyle name="Calculation 2 7 2 5 5 3" xfId="49077"/>
    <cellStyle name="Calculation 2 7 2 5 6" xfId="21162"/>
    <cellStyle name="Calculation 2 7 2 5 7" xfId="38465"/>
    <cellStyle name="Calculation 2 7 2 6" xfId="3816"/>
    <cellStyle name="Calculation 2 7 2 6 2" xfId="5732"/>
    <cellStyle name="Calculation 2 7 2 6 2 2" xfId="12652"/>
    <cellStyle name="Calculation 2 7 2 6 2 2 2" xfId="19379"/>
    <cellStyle name="Calculation 2 7 2 6 2 2 2 2" xfId="37043"/>
    <cellStyle name="Calculation 2 7 2 6 2 2 2 3" xfId="54220"/>
    <cellStyle name="Calculation 2 7 2 6 2 2 3" xfId="30316"/>
    <cellStyle name="Calculation 2 7 2 6 2 2 4" xfId="47543"/>
    <cellStyle name="Calculation 2 7 2 6 2 3" xfId="9368"/>
    <cellStyle name="Calculation 2 7 2 6 2 3 2" xfId="27033"/>
    <cellStyle name="Calculation 2 7 2 6 2 3 3" xfId="44286"/>
    <cellStyle name="Calculation 2 7 2 6 2 4" xfId="16312"/>
    <cellStyle name="Calculation 2 7 2 6 2 4 2" xfId="33976"/>
    <cellStyle name="Calculation 2 7 2 6 2 4 3" xfId="51179"/>
    <cellStyle name="Calculation 2 7 2 6 2 5" xfId="23397"/>
    <cellStyle name="Calculation 2 7 2 6 2 6" xfId="40675"/>
    <cellStyle name="Calculation 2 7 2 6 3" xfId="7513"/>
    <cellStyle name="Calculation 2 7 2 6 3 2" xfId="25178"/>
    <cellStyle name="Calculation 2 7 2 6 3 3" xfId="42443"/>
    <cellStyle name="Calculation 2 7 2 6 4" xfId="14565"/>
    <cellStyle name="Calculation 2 7 2 6 4 2" xfId="32229"/>
    <cellStyle name="Calculation 2 7 2 6 4 3" xfId="49444"/>
    <cellStyle name="Calculation 2 7 2 6 5" xfId="21535"/>
    <cellStyle name="Calculation 2 7 2 6 6" xfId="38832"/>
    <cellStyle name="Calculation 2 7 2 7" xfId="4696"/>
    <cellStyle name="Calculation 2 7 2 7 2" xfId="11616"/>
    <cellStyle name="Calculation 2 7 2 7 2 2" xfId="18397"/>
    <cellStyle name="Calculation 2 7 2 7 2 2 2" xfId="36061"/>
    <cellStyle name="Calculation 2 7 2 7 2 2 3" xfId="53250"/>
    <cellStyle name="Calculation 2 7 2 7 2 3" xfId="29280"/>
    <cellStyle name="Calculation 2 7 2 7 2 4" xfId="46519"/>
    <cellStyle name="Calculation 2 7 2 7 3" xfId="8332"/>
    <cellStyle name="Calculation 2 7 2 7 3 2" xfId="25997"/>
    <cellStyle name="Calculation 2 7 2 7 3 3" xfId="43262"/>
    <cellStyle name="Calculation 2 7 2 7 4" xfId="15330"/>
    <cellStyle name="Calculation 2 7 2 7 4 2" xfId="32994"/>
    <cellStyle name="Calculation 2 7 2 7 4 3" xfId="50209"/>
    <cellStyle name="Calculation 2 7 2 7 5" xfId="22361"/>
    <cellStyle name="Calculation 2 7 2 7 6" xfId="39651"/>
    <cellStyle name="Calculation 2 7 2 8" xfId="10302"/>
    <cellStyle name="Calculation 2 7 2 8 2" xfId="17191"/>
    <cellStyle name="Calculation 2 7 2 8 2 2" xfId="34855"/>
    <cellStyle name="Calculation 2 7 2 8 2 3" xfId="52056"/>
    <cellStyle name="Calculation 2 7 2 8 3" xfId="27966"/>
    <cellStyle name="Calculation 2 7 2 8 4" xfId="45217"/>
    <cellStyle name="Calculation 2 7 2 9" xfId="6552"/>
    <cellStyle name="Calculation 2 7 2 9 2" xfId="24217"/>
    <cellStyle name="Calculation 2 7 2 9 3" xfId="41494"/>
    <cellStyle name="Calculation 2 7 3" xfId="2794"/>
    <cellStyle name="Calculation 2 7 3 2" xfId="3457"/>
    <cellStyle name="Calculation 2 7 3 2 2" xfId="5373"/>
    <cellStyle name="Calculation 2 7 3 2 2 2" xfId="12293"/>
    <cellStyle name="Calculation 2 7 3 2 2 2 2" xfId="19020"/>
    <cellStyle name="Calculation 2 7 3 2 2 2 2 2" xfId="36684"/>
    <cellStyle name="Calculation 2 7 3 2 2 2 2 3" xfId="53864"/>
    <cellStyle name="Calculation 2 7 3 2 2 2 3" xfId="29957"/>
    <cellStyle name="Calculation 2 7 3 2 2 2 4" xfId="47187"/>
    <cellStyle name="Calculation 2 7 3 2 2 3" xfId="9009"/>
    <cellStyle name="Calculation 2 7 3 2 2 3 2" xfId="26674"/>
    <cellStyle name="Calculation 2 7 3 2 2 3 3" xfId="43930"/>
    <cellStyle name="Calculation 2 7 3 2 2 4" xfId="15953"/>
    <cellStyle name="Calculation 2 7 3 2 2 4 2" xfId="33617"/>
    <cellStyle name="Calculation 2 7 3 2 2 4 3" xfId="50823"/>
    <cellStyle name="Calculation 2 7 3 2 2 5" xfId="23038"/>
    <cellStyle name="Calculation 2 7 3 2 2 6" xfId="40319"/>
    <cellStyle name="Calculation 2 7 3 2 3" xfId="10917"/>
    <cellStyle name="Calculation 2 7 3 2 3 2" xfId="17752"/>
    <cellStyle name="Calculation 2 7 3 2 3 2 2" xfId="35416"/>
    <cellStyle name="Calculation 2 7 3 2 3 2 3" xfId="52608"/>
    <cellStyle name="Calculation 2 7 3 2 3 3" xfId="28581"/>
    <cellStyle name="Calculation 2 7 3 2 3 4" xfId="45823"/>
    <cellStyle name="Calculation 2 7 3 2 4" xfId="7154"/>
    <cellStyle name="Calculation 2 7 3 2 4 2" xfId="24819"/>
    <cellStyle name="Calculation 2 7 3 2 4 3" xfId="42087"/>
    <cellStyle name="Calculation 2 7 3 2 5" xfId="14206"/>
    <cellStyle name="Calculation 2 7 3 2 5 2" xfId="31870"/>
    <cellStyle name="Calculation 2 7 3 2 5 3" xfId="49088"/>
    <cellStyle name="Calculation 2 7 3 2 6" xfId="21176"/>
    <cellStyle name="Calculation 2 7 3 2 7" xfId="38476"/>
    <cellStyle name="Calculation 2 7 3 3" xfId="3827"/>
    <cellStyle name="Calculation 2 7 3 3 2" xfId="5743"/>
    <cellStyle name="Calculation 2 7 3 3 2 2" xfId="12663"/>
    <cellStyle name="Calculation 2 7 3 3 2 2 2" xfId="19390"/>
    <cellStyle name="Calculation 2 7 3 3 2 2 2 2" xfId="37054"/>
    <cellStyle name="Calculation 2 7 3 3 2 2 2 3" xfId="54231"/>
    <cellStyle name="Calculation 2 7 3 3 2 2 3" xfId="30327"/>
    <cellStyle name="Calculation 2 7 3 3 2 2 4" xfId="47554"/>
    <cellStyle name="Calculation 2 7 3 3 2 3" xfId="9379"/>
    <cellStyle name="Calculation 2 7 3 3 2 3 2" xfId="27044"/>
    <cellStyle name="Calculation 2 7 3 3 2 3 3" xfId="44297"/>
    <cellStyle name="Calculation 2 7 3 3 2 4" xfId="16323"/>
    <cellStyle name="Calculation 2 7 3 3 2 4 2" xfId="33987"/>
    <cellStyle name="Calculation 2 7 3 3 2 4 3" xfId="51190"/>
    <cellStyle name="Calculation 2 7 3 3 2 5" xfId="23408"/>
    <cellStyle name="Calculation 2 7 3 3 2 6" xfId="40686"/>
    <cellStyle name="Calculation 2 7 3 3 3" xfId="7524"/>
    <cellStyle name="Calculation 2 7 3 3 3 2" xfId="25189"/>
    <cellStyle name="Calculation 2 7 3 3 3 3" xfId="42454"/>
    <cellStyle name="Calculation 2 7 3 3 4" xfId="14576"/>
    <cellStyle name="Calculation 2 7 3 3 4 2" xfId="32240"/>
    <cellStyle name="Calculation 2 7 3 3 4 3" xfId="49455"/>
    <cellStyle name="Calculation 2 7 3 3 5" xfId="21546"/>
    <cellStyle name="Calculation 2 7 3 3 6" xfId="38843"/>
    <cellStyle name="Calculation 2 7 3 4" xfId="4710"/>
    <cellStyle name="Calculation 2 7 3 4 2" xfId="11630"/>
    <cellStyle name="Calculation 2 7 3 4 2 2" xfId="18411"/>
    <cellStyle name="Calculation 2 7 3 4 2 2 2" xfId="36075"/>
    <cellStyle name="Calculation 2 7 3 4 2 2 3" xfId="53261"/>
    <cellStyle name="Calculation 2 7 3 4 2 3" xfId="29294"/>
    <cellStyle name="Calculation 2 7 3 4 2 4" xfId="46530"/>
    <cellStyle name="Calculation 2 7 3 4 3" xfId="8346"/>
    <cellStyle name="Calculation 2 7 3 4 3 2" xfId="26011"/>
    <cellStyle name="Calculation 2 7 3 4 3 3" xfId="43273"/>
    <cellStyle name="Calculation 2 7 3 4 4" xfId="15344"/>
    <cellStyle name="Calculation 2 7 3 4 4 2" xfId="33008"/>
    <cellStyle name="Calculation 2 7 3 4 4 3" xfId="50220"/>
    <cellStyle name="Calculation 2 7 3 4 5" xfId="22375"/>
    <cellStyle name="Calculation 2 7 3 4 6" xfId="39662"/>
    <cellStyle name="Calculation 2 7 3 5" xfId="10316"/>
    <cellStyle name="Calculation 2 7 3 5 2" xfId="17205"/>
    <cellStyle name="Calculation 2 7 3 5 2 2" xfId="34869"/>
    <cellStyle name="Calculation 2 7 3 5 2 3" xfId="52067"/>
    <cellStyle name="Calculation 2 7 3 5 3" xfId="27980"/>
    <cellStyle name="Calculation 2 7 3 5 4" xfId="45228"/>
    <cellStyle name="Calculation 2 7 3 6" xfId="6566"/>
    <cellStyle name="Calculation 2 7 3 6 2" xfId="24231"/>
    <cellStyle name="Calculation 2 7 3 6 3" xfId="41505"/>
    <cellStyle name="Calculation 2 7 3 7" xfId="13597"/>
    <cellStyle name="Calculation 2 7 3 7 2" xfId="31261"/>
    <cellStyle name="Calculation 2 7 3 7 3" xfId="48485"/>
    <cellStyle name="Calculation 2 7 3 8" xfId="20513"/>
    <cellStyle name="Calculation 2 7 3 9" xfId="37819"/>
    <cellStyle name="Calculation 2 7 4" xfId="4388"/>
    <cellStyle name="Calculation 2 7 4 2" xfId="6252"/>
    <cellStyle name="Calculation 2 7 4 2 2" xfId="13171"/>
    <cellStyle name="Calculation 2 7 4 2 2 2" xfId="19844"/>
    <cellStyle name="Calculation 2 7 4 2 2 2 2" xfId="37508"/>
    <cellStyle name="Calculation 2 7 4 2 2 2 3" xfId="54685"/>
    <cellStyle name="Calculation 2 7 4 2 2 3" xfId="30835"/>
    <cellStyle name="Calculation 2 7 4 2 2 4" xfId="48062"/>
    <cellStyle name="Calculation 2 7 4 2 3" xfId="9887"/>
    <cellStyle name="Calculation 2 7 4 2 3 2" xfId="27552"/>
    <cellStyle name="Calculation 2 7 4 2 3 3" xfId="44805"/>
    <cellStyle name="Calculation 2 7 4 2 4" xfId="16777"/>
    <cellStyle name="Calculation 2 7 4 2 4 2" xfId="34441"/>
    <cellStyle name="Calculation 2 7 4 2 4 3" xfId="51644"/>
    <cellStyle name="Calculation 2 7 4 2 5" xfId="23917"/>
    <cellStyle name="Calculation 2 7 4 2 6" xfId="41194"/>
    <cellStyle name="Calculation 2 7 4 3" xfId="11316"/>
    <cellStyle name="Calculation 2 7 4 3 2" xfId="18097"/>
    <cellStyle name="Calculation 2 7 4 3 2 2" xfId="35761"/>
    <cellStyle name="Calculation 2 7 4 3 2 3" xfId="52950"/>
    <cellStyle name="Calculation 2 7 4 3 3" xfId="28980"/>
    <cellStyle name="Calculation 2 7 4 3 4" xfId="46219"/>
    <cellStyle name="Calculation 2 7 4 4" xfId="8032"/>
    <cellStyle name="Calculation 2 7 4 4 2" xfId="25697"/>
    <cellStyle name="Calculation 2 7 4 4 3" xfId="42962"/>
    <cellStyle name="Calculation 2 7 4 5" xfId="15030"/>
    <cellStyle name="Calculation 2 7 4 5 2" xfId="32694"/>
    <cellStyle name="Calculation 2 7 4 5 3" xfId="49909"/>
    <cellStyle name="Calculation 2 7 4 6" xfId="22061"/>
    <cellStyle name="Calculation 2 7 4 7" xfId="39351"/>
    <cellStyle name="Calculation 2 7 5" xfId="4396"/>
    <cellStyle name="Calculation 2 7 5 2" xfId="6260"/>
    <cellStyle name="Calculation 2 7 5 2 2" xfId="13179"/>
    <cellStyle name="Calculation 2 7 5 2 2 2" xfId="19852"/>
    <cellStyle name="Calculation 2 7 5 2 2 2 2" xfId="37516"/>
    <cellStyle name="Calculation 2 7 5 2 2 2 3" xfId="54693"/>
    <cellStyle name="Calculation 2 7 5 2 2 3" xfId="30843"/>
    <cellStyle name="Calculation 2 7 5 2 2 4" xfId="48070"/>
    <cellStyle name="Calculation 2 7 5 2 3" xfId="9895"/>
    <cellStyle name="Calculation 2 7 5 2 3 2" xfId="27560"/>
    <cellStyle name="Calculation 2 7 5 2 3 3" xfId="44813"/>
    <cellStyle name="Calculation 2 7 5 2 4" xfId="16785"/>
    <cellStyle name="Calculation 2 7 5 2 4 2" xfId="34449"/>
    <cellStyle name="Calculation 2 7 5 2 4 3" xfId="51652"/>
    <cellStyle name="Calculation 2 7 5 2 5" xfId="23925"/>
    <cellStyle name="Calculation 2 7 5 2 6" xfId="41202"/>
    <cellStyle name="Calculation 2 7 5 3" xfId="11324"/>
    <cellStyle name="Calculation 2 7 5 3 2" xfId="18105"/>
    <cellStyle name="Calculation 2 7 5 3 2 2" xfId="35769"/>
    <cellStyle name="Calculation 2 7 5 3 2 3" xfId="52958"/>
    <cellStyle name="Calculation 2 7 5 3 3" xfId="28988"/>
    <cellStyle name="Calculation 2 7 5 3 4" xfId="46227"/>
    <cellStyle name="Calculation 2 7 5 4" xfId="8040"/>
    <cellStyle name="Calculation 2 7 5 4 2" xfId="25705"/>
    <cellStyle name="Calculation 2 7 5 4 3" xfId="42970"/>
    <cellStyle name="Calculation 2 7 5 5" xfId="15038"/>
    <cellStyle name="Calculation 2 7 5 5 2" xfId="32702"/>
    <cellStyle name="Calculation 2 7 5 5 3" xfId="49917"/>
    <cellStyle name="Calculation 2 7 5 6" xfId="22069"/>
    <cellStyle name="Calculation 2 7 5 7" xfId="39359"/>
    <cellStyle name="Calculation 2 7 6" xfId="10089"/>
    <cellStyle name="Calculation 2 7 6 2" xfId="16978"/>
    <cellStyle name="Calculation 2 7 6 2 2" xfId="34642"/>
    <cellStyle name="Calculation 2 7 6 2 3" xfId="51843"/>
    <cellStyle name="Calculation 2 7 6 3" xfId="27753"/>
    <cellStyle name="Calculation 2 7 6 4" xfId="45004"/>
    <cellStyle name="Calculation 2 7 7" xfId="13370"/>
    <cellStyle name="Calculation 2 7 7 2" xfId="31034"/>
    <cellStyle name="Calculation 2 7 7 3" xfId="48261"/>
    <cellStyle name="Calculation 2 7 8" xfId="20133"/>
    <cellStyle name="Calculation 2 7 9" xfId="20376"/>
    <cellStyle name="Calculation 2 8" xfId="450"/>
    <cellStyle name="Calculation 2 8 2" xfId="2777"/>
    <cellStyle name="Calculation 2 8 2 10" xfId="13582"/>
    <cellStyle name="Calculation 2 8 2 10 2" xfId="31246"/>
    <cellStyle name="Calculation 2 8 2 10 3" xfId="48473"/>
    <cellStyle name="Calculation 2 8 2 11" xfId="20498"/>
    <cellStyle name="Calculation 2 8 2 12" xfId="37807"/>
    <cellStyle name="Calculation 2 8 2 2" xfId="3006"/>
    <cellStyle name="Calculation 2 8 2 2 2" xfId="3669"/>
    <cellStyle name="Calculation 2 8 2 2 2 2" xfId="5585"/>
    <cellStyle name="Calculation 2 8 2 2 2 2 2" xfId="12505"/>
    <cellStyle name="Calculation 2 8 2 2 2 2 2 2" xfId="19232"/>
    <cellStyle name="Calculation 2 8 2 2 2 2 2 2 2" xfId="36896"/>
    <cellStyle name="Calculation 2 8 2 2 2 2 2 2 3" xfId="54076"/>
    <cellStyle name="Calculation 2 8 2 2 2 2 2 3" xfId="30169"/>
    <cellStyle name="Calculation 2 8 2 2 2 2 2 4" xfId="47399"/>
    <cellStyle name="Calculation 2 8 2 2 2 2 3" xfId="9221"/>
    <cellStyle name="Calculation 2 8 2 2 2 2 3 2" xfId="26886"/>
    <cellStyle name="Calculation 2 8 2 2 2 2 3 3" xfId="44142"/>
    <cellStyle name="Calculation 2 8 2 2 2 2 4" xfId="16165"/>
    <cellStyle name="Calculation 2 8 2 2 2 2 4 2" xfId="33829"/>
    <cellStyle name="Calculation 2 8 2 2 2 2 4 3" xfId="51035"/>
    <cellStyle name="Calculation 2 8 2 2 2 2 5" xfId="23250"/>
    <cellStyle name="Calculation 2 8 2 2 2 2 6" xfId="40531"/>
    <cellStyle name="Calculation 2 8 2 2 2 3" xfId="11129"/>
    <cellStyle name="Calculation 2 8 2 2 2 3 2" xfId="17964"/>
    <cellStyle name="Calculation 2 8 2 2 2 3 2 2" xfId="35628"/>
    <cellStyle name="Calculation 2 8 2 2 2 3 2 3" xfId="52820"/>
    <cellStyle name="Calculation 2 8 2 2 2 3 3" xfId="28793"/>
    <cellStyle name="Calculation 2 8 2 2 2 3 4" xfId="46035"/>
    <cellStyle name="Calculation 2 8 2 2 2 4" xfId="7366"/>
    <cellStyle name="Calculation 2 8 2 2 2 4 2" xfId="25031"/>
    <cellStyle name="Calculation 2 8 2 2 2 4 3" xfId="42299"/>
    <cellStyle name="Calculation 2 8 2 2 2 5" xfId="14418"/>
    <cellStyle name="Calculation 2 8 2 2 2 5 2" xfId="32082"/>
    <cellStyle name="Calculation 2 8 2 2 2 5 3" xfId="49300"/>
    <cellStyle name="Calculation 2 8 2 2 2 6" xfId="21388"/>
    <cellStyle name="Calculation 2 8 2 2 2 7" xfId="38688"/>
    <cellStyle name="Calculation 2 8 2 2 3" xfId="4039"/>
    <cellStyle name="Calculation 2 8 2 2 3 2" xfId="5955"/>
    <cellStyle name="Calculation 2 8 2 2 3 2 2" xfId="12875"/>
    <cellStyle name="Calculation 2 8 2 2 3 2 2 2" xfId="19602"/>
    <cellStyle name="Calculation 2 8 2 2 3 2 2 2 2" xfId="37266"/>
    <cellStyle name="Calculation 2 8 2 2 3 2 2 2 3" xfId="54443"/>
    <cellStyle name="Calculation 2 8 2 2 3 2 2 3" xfId="30539"/>
    <cellStyle name="Calculation 2 8 2 2 3 2 2 4" xfId="47766"/>
    <cellStyle name="Calculation 2 8 2 2 3 2 3" xfId="9591"/>
    <cellStyle name="Calculation 2 8 2 2 3 2 3 2" xfId="27256"/>
    <cellStyle name="Calculation 2 8 2 2 3 2 3 3" xfId="44509"/>
    <cellStyle name="Calculation 2 8 2 2 3 2 4" xfId="16535"/>
    <cellStyle name="Calculation 2 8 2 2 3 2 4 2" xfId="34199"/>
    <cellStyle name="Calculation 2 8 2 2 3 2 4 3" xfId="51402"/>
    <cellStyle name="Calculation 2 8 2 2 3 2 5" xfId="23620"/>
    <cellStyle name="Calculation 2 8 2 2 3 2 6" xfId="40898"/>
    <cellStyle name="Calculation 2 8 2 2 3 3" xfId="7736"/>
    <cellStyle name="Calculation 2 8 2 2 3 3 2" xfId="25401"/>
    <cellStyle name="Calculation 2 8 2 2 3 3 3" xfId="42666"/>
    <cellStyle name="Calculation 2 8 2 2 3 4" xfId="14788"/>
    <cellStyle name="Calculation 2 8 2 2 3 4 2" xfId="32452"/>
    <cellStyle name="Calculation 2 8 2 2 3 4 3" xfId="49667"/>
    <cellStyle name="Calculation 2 8 2 2 3 5" xfId="21758"/>
    <cellStyle name="Calculation 2 8 2 2 3 6" xfId="39055"/>
    <cellStyle name="Calculation 2 8 2 2 4" xfId="4922"/>
    <cellStyle name="Calculation 2 8 2 2 4 2" xfId="11842"/>
    <cellStyle name="Calculation 2 8 2 2 4 2 2" xfId="18623"/>
    <cellStyle name="Calculation 2 8 2 2 4 2 2 2" xfId="36287"/>
    <cellStyle name="Calculation 2 8 2 2 4 2 2 3" xfId="53473"/>
    <cellStyle name="Calculation 2 8 2 2 4 2 3" xfId="29506"/>
    <cellStyle name="Calculation 2 8 2 2 4 2 4" xfId="46742"/>
    <cellStyle name="Calculation 2 8 2 2 4 3" xfId="8558"/>
    <cellStyle name="Calculation 2 8 2 2 4 3 2" xfId="26223"/>
    <cellStyle name="Calculation 2 8 2 2 4 3 3" xfId="43485"/>
    <cellStyle name="Calculation 2 8 2 2 4 4" xfId="15556"/>
    <cellStyle name="Calculation 2 8 2 2 4 4 2" xfId="33220"/>
    <cellStyle name="Calculation 2 8 2 2 4 4 3" xfId="50432"/>
    <cellStyle name="Calculation 2 8 2 2 4 5" xfId="22587"/>
    <cellStyle name="Calculation 2 8 2 2 4 6" xfId="39874"/>
    <cellStyle name="Calculation 2 8 2 2 5" xfId="10528"/>
    <cellStyle name="Calculation 2 8 2 2 5 2" xfId="17417"/>
    <cellStyle name="Calculation 2 8 2 2 5 2 2" xfId="35081"/>
    <cellStyle name="Calculation 2 8 2 2 5 2 3" xfId="52279"/>
    <cellStyle name="Calculation 2 8 2 2 5 3" xfId="28192"/>
    <cellStyle name="Calculation 2 8 2 2 5 4" xfId="45440"/>
    <cellStyle name="Calculation 2 8 2 2 6" xfId="6778"/>
    <cellStyle name="Calculation 2 8 2 2 6 2" xfId="24443"/>
    <cellStyle name="Calculation 2 8 2 2 6 3" xfId="41717"/>
    <cellStyle name="Calculation 2 8 2 2 7" xfId="13809"/>
    <cellStyle name="Calculation 2 8 2 2 7 2" xfId="31473"/>
    <cellStyle name="Calculation 2 8 2 2 7 3" xfId="48697"/>
    <cellStyle name="Calculation 2 8 2 2 8" xfId="20725"/>
    <cellStyle name="Calculation 2 8 2 2 9" xfId="38031"/>
    <cellStyle name="Calculation 2 8 2 3" xfId="3102"/>
    <cellStyle name="Calculation 2 8 2 3 2" xfId="3765"/>
    <cellStyle name="Calculation 2 8 2 3 2 2" xfId="5681"/>
    <cellStyle name="Calculation 2 8 2 3 2 2 2" xfId="12601"/>
    <cellStyle name="Calculation 2 8 2 3 2 2 2 2" xfId="19328"/>
    <cellStyle name="Calculation 2 8 2 3 2 2 2 2 2" xfId="36992"/>
    <cellStyle name="Calculation 2 8 2 3 2 2 2 2 3" xfId="54169"/>
    <cellStyle name="Calculation 2 8 2 3 2 2 2 3" xfId="30265"/>
    <cellStyle name="Calculation 2 8 2 3 2 2 2 4" xfId="47492"/>
    <cellStyle name="Calculation 2 8 2 3 2 2 3" xfId="9317"/>
    <cellStyle name="Calculation 2 8 2 3 2 2 3 2" xfId="26982"/>
    <cellStyle name="Calculation 2 8 2 3 2 2 3 3" xfId="44235"/>
    <cellStyle name="Calculation 2 8 2 3 2 2 4" xfId="16261"/>
    <cellStyle name="Calculation 2 8 2 3 2 2 4 2" xfId="33925"/>
    <cellStyle name="Calculation 2 8 2 3 2 2 4 3" xfId="51128"/>
    <cellStyle name="Calculation 2 8 2 3 2 2 5" xfId="23346"/>
    <cellStyle name="Calculation 2 8 2 3 2 2 6" xfId="40624"/>
    <cellStyle name="Calculation 2 8 2 3 2 3" xfId="11225"/>
    <cellStyle name="Calculation 2 8 2 3 2 3 2" xfId="18060"/>
    <cellStyle name="Calculation 2 8 2 3 2 3 2 2" xfId="35724"/>
    <cellStyle name="Calculation 2 8 2 3 2 3 2 3" xfId="52913"/>
    <cellStyle name="Calculation 2 8 2 3 2 3 3" xfId="28889"/>
    <cellStyle name="Calculation 2 8 2 3 2 3 4" xfId="46128"/>
    <cellStyle name="Calculation 2 8 2 3 2 4" xfId="7462"/>
    <cellStyle name="Calculation 2 8 2 3 2 4 2" xfId="25127"/>
    <cellStyle name="Calculation 2 8 2 3 2 4 3" xfId="42392"/>
    <cellStyle name="Calculation 2 8 2 3 2 5" xfId="14514"/>
    <cellStyle name="Calculation 2 8 2 3 2 5 2" xfId="32178"/>
    <cellStyle name="Calculation 2 8 2 3 2 5 3" xfId="49393"/>
    <cellStyle name="Calculation 2 8 2 3 2 6" xfId="21484"/>
    <cellStyle name="Calculation 2 8 2 3 2 7" xfId="38781"/>
    <cellStyle name="Calculation 2 8 2 3 3" xfId="4132"/>
    <cellStyle name="Calculation 2 8 2 3 3 2" xfId="6048"/>
    <cellStyle name="Calculation 2 8 2 3 3 2 2" xfId="12968"/>
    <cellStyle name="Calculation 2 8 2 3 3 2 2 2" xfId="19695"/>
    <cellStyle name="Calculation 2 8 2 3 3 2 2 2 2" xfId="37359"/>
    <cellStyle name="Calculation 2 8 2 3 3 2 2 2 3" xfId="54536"/>
    <cellStyle name="Calculation 2 8 2 3 3 2 2 3" xfId="30632"/>
    <cellStyle name="Calculation 2 8 2 3 3 2 2 4" xfId="47859"/>
    <cellStyle name="Calculation 2 8 2 3 3 2 3" xfId="9684"/>
    <cellStyle name="Calculation 2 8 2 3 3 2 3 2" xfId="27349"/>
    <cellStyle name="Calculation 2 8 2 3 3 2 3 3" xfId="44602"/>
    <cellStyle name="Calculation 2 8 2 3 3 2 4" xfId="16628"/>
    <cellStyle name="Calculation 2 8 2 3 3 2 4 2" xfId="34292"/>
    <cellStyle name="Calculation 2 8 2 3 3 2 4 3" xfId="51495"/>
    <cellStyle name="Calculation 2 8 2 3 3 2 5" xfId="23713"/>
    <cellStyle name="Calculation 2 8 2 3 3 2 6" xfId="40991"/>
    <cellStyle name="Calculation 2 8 2 3 3 3" xfId="7829"/>
    <cellStyle name="Calculation 2 8 2 3 3 3 2" xfId="25494"/>
    <cellStyle name="Calculation 2 8 2 3 3 3 3" xfId="42759"/>
    <cellStyle name="Calculation 2 8 2 3 3 4" xfId="14881"/>
    <cellStyle name="Calculation 2 8 2 3 3 4 2" xfId="32545"/>
    <cellStyle name="Calculation 2 8 2 3 3 4 3" xfId="49760"/>
    <cellStyle name="Calculation 2 8 2 3 3 5" xfId="21851"/>
    <cellStyle name="Calculation 2 8 2 3 3 6" xfId="39148"/>
    <cellStyle name="Calculation 2 8 2 3 4" xfId="5018"/>
    <cellStyle name="Calculation 2 8 2 3 4 2" xfId="11938"/>
    <cellStyle name="Calculation 2 8 2 3 4 2 2" xfId="18719"/>
    <cellStyle name="Calculation 2 8 2 3 4 2 2 2" xfId="36383"/>
    <cellStyle name="Calculation 2 8 2 3 4 2 2 3" xfId="53566"/>
    <cellStyle name="Calculation 2 8 2 3 4 2 3" xfId="29602"/>
    <cellStyle name="Calculation 2 8 2 3 4 2 4" xfId="46835"/>
    <cellStyle name="Calculation 2 8 2 3 4 3" xfId="8654"/>
    <cellStyle name="Calculation 2 8 2 3 4 3 2" xfId="26319"/>
    <cellStyle name="Calculation 2 8 2 3 4 3 3" xfId="43578"/>
    <cellStyle name="Calculation 2 8 2 3 4 4" xfId="15652"/>
    <cellStyle name="Calculation 2 8 2 3 4 4 2" xfId="33316"/>
    <cellStyle name="Calculation 2 8 2 3 4 4 3" xfId="50525"/>
    <cellStyle name="Calculation 2 8 2 3 4 5" xfId="22683"/>
    <cellStyle name="Calculation 2 8 2 3 4 6" xfId="39967"/>
    <cellStyle name="Calculation 2 8 2 3 5" xfId="10624"/>
    <cellStyle name="Calculation 2 8 2 3 5 2" xfId="17513"/>
    <cellStyle name="Calculation 2 8 2 3 5 2 2" xfId="35177"/>
    <cellStyle name="Calculation 2 8 2 3 5 2 3" xfId="52372"/>
    <cellStyle name="Calculation 2 8 2 3 5 3" xfId="28288"/>
    <cellStyle name="Calculation 2 8 2 3 5 4" xfId="45533"/>
    <cellStyle name="Calculation 2 8 2 3 6" xfId="6874"/>
    <cellStyle name="Calculation 2 8 2 3 6 2" xfId="24539"/>
    <cellStyle name="Calculation 2 8 2 3 6 3" xfId="41810"/>
    <cellStyle name="Calculation 2 8 2 3 7" xfId="13905"/>
    <cellStyle name="Calculation 2 8 2 3 7 2" xfId="31569"/>
    <cellStyle name="Calculation 2 8 2 3 7 3" xfId="48790"/>
    <cellStyle name="Calculation 2 8 2 3 8" xfId="20821"/>
    <cellStyle name="Calculation 2 8 2 3 9" xfId="38124"/>
    <cellStyle name="Calculation 2 8 2 4" xfId="3214"/>
    <cellStyle name="Calculation 2 8 2 4 2" xfId="4244"/>
    <cellStyle name="Calculation 2 8 2 4 2 2" xfId="6160"/>
    <cellStyle name="Calculation 2 8 2 4 2 2 2" xfId="13080"/>
    <cellStyle name="Calculation 2 8 2 4 2 2 2 2" xfId="19807"/>
    <cellStyle name="Calculation 2 8 2 4 2 2 2 2 2" xfId="37471"/>
    <cellStyle name="Calculation 2 8 2 4 2 2 2 2 3" xfId="54648"/>
    <cellStyle name="Calculation 2 8 2 4 2 2 2 3" xfId="30744"/>
    <cellStyle name="Calculation 2 8 2 4 2 2 2 4" xfId="47971"/>
    <cellStyle name="Calculation 2 8 2 4 2 2 3" xfId="9796"/>
    <cellStyle name="Calculation 2 8 2 4 2 2 3 2" xfId="27461"/>
    <cellStyle name="Calculation 2 8 2 4 2 2 3 3" xfId="44714"/>
    <cellStyle name="Calculation 2 8 2 4 2 2 4" xfId="16740"/>
    <cellStyle name="Calculation 2 8 2 4 2 2 4 2" xfId="34404"/>
    <cellStyle name="Calculation 2 8 2 4 2 2 4 3" xfId="51607"/>
    <cellStyle name="Calculation 2 8 2 4 2 2 5" xfId="23825"/>
    <cellStyle name="Calculation 2 8 2 4 2 2 6" xfId="41103"/>
    <cellStyle name="Calculation 2 8 2 4 2 3" xfId="7941"/>
    <cellStyle name="Calculation 2 8 2 4 2 3 2" xfId="25606"/>
    <cellStyle name="Calculation 2 8 2 4 2 3 3" xfId="42871"/>
    <cellStyle name="Calculation 2 8 2 4 2 4" xfId="14993"/>
    <cellStyle name="Calculation 2 8 2 4 2 4 2" xfId="32657"/>
    <cellStyle name="Calculation 2 8 2 4 2 4 3" xfId="49872"/>
    <cellStyle name="Calculation 2 8 2 4 2 5" xfId="21963"/>
    <cellStyle name="Calculation 2 8 2 4 2 6" xfId="39260"/>
    <cellStyle name="Calculation 2 8 2 4 3" xfId="5130"/>
    <cellStyle name="Calculation 2 8 2 4 3 2" xfId="12050"/>
    <cellStyle name="Calculation 2 8 2 4 3 2 2" xfId="18831"/>
    <cellStyle name="Calculation 2 8 2 4 3 2 2 2" xfId="36495"/>
    <cellStyle name="Calculation 2 8 2 4 3 2 2 3" xfId="53678"/>
    <cellStyle name="Calculation 2 8 2 4 3 2 3" xfId="29714"/>
    <cellStyle name="Calculation 2 8 2 4 3 2 4" xfId="46947"/>
    <cellStyle name="Calculation 2 8 2 4 3 3" xfId="8766"/>
    <cellStyle name="Calculation 2 8 2 4 3 3 2" xfId="26431"/>
    <cellStyle name="Calculation 2 8 2 4 3 3 3" xfId="43690"/>
    <cellStyle name="Calculation 2 8 2 4 3 4" xfId="15764"/>
    <cellStyle name="Calculation 2 8 2 4 3 4 2" xfId="33428"/>
    <cellStyle name="Calculation 2 8 2 4 3 4 3" xfId="50637"/>
    <cellStyle name="Calculation 2 8 2 4 3 5" xfId="22795"/>
    <cellStyle name="Calculation 2 8 2 4 3 6" xfId="40079"/>
    <cellStyle name="Calculation 2 8 2 4 4" xfId="10736"/>
    <cellStyle name="Calculation 2 8 2 4 4 2" xfId="17625"/>
    <cellStyle name="Calculation 2 8 2 4 4 2 2" xfId="35289"/>
    <cellStyle name="Calculation 2 8 2 4 4 2 3" xfId="52484"/>
    <cellStyle name="Calculation 2 8 2 4 4 3" xfId="28400"/>
    <cellStyle name="Calculation 2 8 2 4 4 4" xfId="45645"/>
    <cellStyle name="Calculation 2 8 2 4 5" xfId="6986"/>
    <cellStyle name="Calculation 2 8 2 4 5 2" xfId="24651"/>
    <cellStyle name="Calculation 2 8 2 4 5 3" xfId="41922"/>
    <cellStyle name="Calculation 2 8 2 4 6" xfId="14017"/>
    <cellStyle name="Calculation 2 8 2 4 6 2" xfId="31681"/>
    <cellStyle name="Calculation 2 8 2 4 6 3" xfId="48902"/>
    <cellStyle name="Calculation 2 8 2 4 7" xfId="20933"/>
    <cellStyle name="Calculation 2 8 2 4 8" xfId="38236"/>
    <cellStyle name="Calculation 2 8 2 5" xfId="3442"/>
    <cellStyle name="Calculation 2 8 2 5 2" xfId="5358"/>
    <cellStyle name="Calculation 2 8 2 5 2 2" xfId="12278"/>
    <cellStyle name="Calculation 2 8 2 5 2 2 2" xfId="19005"/>
    <cellStyle name="Calculation 2 8 2 5 2 2 2 2" xfId="36669"/>
    <cellStyle name="Calculation 2 8 2 5 2 2 2 3" xfId="53852"/>
    <cellStyle name="Calculation 2 8 2 5 2 2 3" xfId="29942"/>
    <cellStyle name="Calculation 2 8 2 5 2 2 4" xfId="47175"/>
    <cellStyle name="Calculation 2 8 2 5 2 3" xfId="8994"/>
    <cellStyle name="Calculation 2 8 2 5 2 3 2" xfId="26659"/>
    <cellStyle name="Calculation 2 8 2 5 2 3 3" xfId="43918"/>
    <cellStyle name="Calculation 2 8 2 5 2 4" xfId="15938"/>
    <cellStyle name="Calculation 2 8 2 5 2 4 2" xfId="33602"/>
    <cellStyle name="Calculation 2 8 2 5 2 4 3" xfId="50811"/>
    <cellStyle name="Calculation 2 8 2 5 2 5" xfId="23023"/>
    <cellStyle name="Calculation 2 8 2 5 2 6" xfId="40307"/>
    <cellStyle name="Calculation 2 8 2 5 3" xfId="10902"/>
    <cellStyle name="Calculation 2 8 2 5 3 2" xfId="17737"/>
    <cellStyle name="Calculation 2 8 2 5 3 2 2" xfId="35401"/>
    <cellStyle name="Calculation 2 8 2 5 3 2 3" xfId="52596"/>
    <cellStyle name="Calculation 2 8 2 5 3 3" xfId="28566"/>
    <cellStyle name="Calculation 2 8 2 5 3 4" xfId="45811"/>
    <cellStyle name="Calculation 2 8 2 5 4" xfId="7139"/>
    <cellStyle name="Calculation 2 8 2 5 4 2" xfId="24804"/>
    <cellStyle name="Calculation 2 8 2 5 4 3" xfId="42075"/>
    <cellStyle name="Calculation 2 8 2 5 5" xfId="14191"/>
    <cellStyle name="Calculation 2 8 2 5 5 2" xfId="31855"/>
    <cellStyle name="Calculation 2 8 2 5 5 3" xfId="49076"/>
    <cellStyle name="Calculation 2 8 2 5 6" xfId="21161"/>
    <cellStyle name="Calculation 2 8 2 5 7" xfId="38464"/>
    <cellStyle name="Calculation 2 8 2 6" xfId="3815"/>
    <cellStyle name="Calculation 2 8 2 6 2" xfId="5731"/>
    <cellStyle name="Calculation 2 8 2 6 2 2" xfId="12651"/>
    <cellStyle name="Calculation 2 8 2 6 2 2 2" xfId="19378"/>
    <cellStyle name="Calculation 2 8 2 6 2 2 2 2" xfId="37042"/>
    <cellStyle name="Calculation 2 8 2 6 2 2 2 3" xfId="54219"/>
    <cellStyle name="Calculation 2 8 2 6 2 2 3" xfId="30315"/>
    <cellStyle name="Calculation 2 8 2 6 2 2 4" xfId="47542"/>
    <cellStyle name="Calculation 2 8 2 6 2 3" xfId="9367"/>
    <cellStyle name="Calculation 2 8 2 6 2 3 2" xfId="27032"/>
    <cellStyle name="Calculation 2 8 2 6 2 3 3" xfId="44285"/>
    <cellStyle name="Calculation 2 8 2 6 2 4" xfId="16311"/>
    <cellStyle name="Calculation 2 8 2 6 2 4 2" xfId="33975"/>
    <cellStyle name="Calculation 2 8 2 6 2 4 3" xfId="51178"/>
    <cellStyle name="Calculation 2 8 2 6 2 5" xfId="23396"/>
    <cellStyle name="Calculation 2 8 2 6 2 6" xfId="40674"/>
    <cellStyle name="Calculation 2 8 2 6 3" xfId="7512"/>
    <cellStyle name="Calculation 2 8 2 6 3 2" xfId="25177"/>
    <cellStyle name="Calculation 2 8 2 6 3 3" xfId="42442"/>
    <cellStyle name="Calculation 2 8 2 6 4" xfId="14564"/>
    <cellStyle name="Calculation 2 8 2 6 4 2" xfId="32228"/>
    <cellStyle name="Calculation 2 8 2 6 4 3" xfId="49443"/>
    <cellStyle name="Calculation 2 8 2 6 5" xfId="21534"/>
    <cellStyle name="Calculation 2 8 2 6 6" xfId="38831"/>
    <cellStyle name="Calculation 2 8 2 7" xfId="4695"/>
    <cellStyle name="Calculation 2 8 2 7 2" xfId="11615"/>
    <cellStyle name="Calculation 2 8 2 7 2 2" xfId="18396"/>
    <cellStyle name="Calculation 2 8 2 7 2 2 2" xfId="36060"/>
    <cellStyle name="Calculation 2 8 2 7 2 2 3" xfId="53249"/>
    <cellStyle name="Calculation 2 8 2 7 2 3" xfId="29279"/>
    <cellStyle name="Calculation 2 8 2 7 2 4" xfId="46518"/>
    <cellStyle name="Calculation 2 8 2 7 3" xfId="8331"/>
    <cellStyle name="Calculation 2 8 2 7 3 2" xfId="25996"/>
    <cellStyle name="Calculation 2 8 2 7 3 3" xfId="43261"/>
    <cellStyle name="Calculation 2 8 2 7 4" xfId="15329"/>
    <cellStyle name="Calculation 2 8 2 7 4 2" xfId="32993"/>
    <cellStyle name="Calculation 2 8 2 7 4 3" xfId="50208"/>
    <cellStyle name="Calculation 2 8 2 7 5" xfId="22360"/>
    <cellStyle name="Calculation 2 8 2 7 6" xfId="39650"/>
    <cellStyle name="Calculation 2 8 2 8" xfId="10301"/>
    <cellStyle name="Calculation 2 8 2 8 2" xfId="17190"/>
    <cellStyle name="Calculation 2 8 2 8 2 2" xfId="34854"/>
    <cellStyle name="Calculation 2 8 2 8 2 3" xfId="52055"/>
    <cellStyle name="Calculation 2 8 2 8 3" xfId="27965"/>
    <cellStyle name="Calculation 2 8 2 8 4" xfId="45216"/>
    <cellStyle name="Calculation 2 8 2 9" xfId="6551"/>
    <cellStyle name="Calculation 2 8 2 9 2" xfId="24216"/>
    <cellStyle name="Calculation 2 8 2 9 3" xfId="41493"/>
    <cellStyle name="Calculation 2 8 3" xfId="2795"/>
    <cellStyle name="Calculation 2 8 3 2" xfId="3458"/>
    <cellStyle name="Calculation 2 8 3 2 2" xfId="5374"/>
    <cellStyle name="Calculation 2 8 3 2 2 2" xfId="12294"/>
    <cellStyle name="Calculation 2 8 3 2 2 2 2" xfId="19021"/>
    <cellStyle name="Calculation 2 8 3 2 2 2 2 2" xfId="36685"/>
    <cellStyle name="Calculation 2 8 3 2 2 2 2 3" xfId="53865"/>
    <cellStyle name="Calculation 2 8 3 2 2 2 3" xfId="29958"/>
    <cellStyle name="Calculation 2 8 3 2 2 2 4" xfId="47188"/>
    <cellStyle name="Calculation 2 8 3 2 2 3" xfId="9010"/>
    <cellStyle name="Calculation 2 8 3 2 2 3 2" xfId="26675"/>
    <cellStyle name="Calculation 2 8 3 2 2 3 3" xfId="43931"/>
    <cellStyle name="Calculation 2 8 3 2 2 4" xfId="15954"/>
    <cellStyle name="Calculation 2 8 3 2 2 4 2" xfId="33618"/>
    <cellStyle name="Calculation 2 8 3 2 2 4 3" xfId="50824"/>
    <cellStyle name="Calculation 2 8 3 2 2 5" xfId="23039"/>
    <cellStyle name="Calculation 2 8 3 2 2 6" xfId="40320"/>
    <cellStyle name="Calculation 2 8 3 2 3" xfId="10918"/>
    <cellStyle name="Calculation 2 8 3 2 3 2" xfId="17753"/>
    <cellStyle name="Calculation 2 8 3 2 3 2 2" xfId="35417"/>
    <cellStyle name="Calculation 2 8 3 2 3 2 3" xfId="52609"/>
    <cellStyle name="Calculation 2 8 3 2 3 3" xfId="28582"/>
    <cellStyle name="Calculation 2 8 3 2 3 4" xfId="45824"/>
    <cellStyle name="Calculation 2 8 3 2 4" xfId="7155"/>
    <cellStyle name="Calculation 2 8 3 2 4 2" xfId="24820"/>
    <cellStyle name="Calculation 2 8 3 2 4 3" xfId="42088"/>
    <cellStyle name="Calculation 2 8 3 2 5" xfId="14207"/>
    <cellStyle name="Calculation 2 8 3 2 5 2" xfId="31871"/>
    <cellStyle name="Calculation 2 8 3 2 5 3" xfId="49089"/>
    <cellStyle name="Calculation 2 8 3 2 6" xfId="21177"/>
    <cellStyle name="Calculation 2 8 3 2 7" xfId="38477"/>
    <cellStyle name="Calculation 2 8 3 3" xfId="3828"/>
    <cellStyle name="Calculation 2 8 3 3 2" xfId="5744"/>
    <cellStyle name="Calculation 2 8 3 3 2 2" xfId="12664"/>
    <cellStyle name="Calculation 2 8 3 3 2 2 2" xfId="19391"/>
    <cellStyle name="Calculation 2 8 3 3 2 2 2 2" xfId="37055"/>
    <cellStyle name="Calculation 2 8 3 3 2 2 2 3" xfId="54232"/>
    <cellStyle name="Calculation 2 8 3 3 2 2 3" xfId="30328"/>
    <cellStyle name="Calculation 2 8 3 3 2 2 4" xfId="47555"/>
    <cellStyle name="Calculation 2 8 3 3 2 3" xfId="9380"/>
    <cellStyle name="Calculation 2 8 3 3 2 3 2" xfId="27045"/>
    <cellStyle name="Calculation 2 8 3 3 2 3 3" xfId="44298"/>
    <cellStyle name="Calculation 2 8 3 3 2 4" xfId="16324"/>
    <cellStyle name="Calculation 2 8 3 3 2 4 2" xfId="33988"/>
    <cellStyle name="Calculation 2 8 3 3 2 4 3" xfId="51191"/>
    <cellStyle name="Calculation 2 8 3 3 2 5" xfId="23409"/>
    <cellStyle name="Calculation 2 8 3 3 2 6" xfId="40687"/>
    <cellStyle name="Calculation 2 8 3 3 3" xfId="7525"/>
    <cellStyle name="Calculation 2 8 3 3 3 2" xfId="25190"/>
    <cellStyle name="Calculation 2 8 3 3 3 3" xfId="42455"/>
    <cellStyle name="Calculation 2 8 3 3 4" xfId="14577"/>
    <cellStyle name="Calculation 2 8 3 3 4 2" xfId="32241"/>
    <cellStyle name="Calculation 2 8 3 3 4 3" xfId="49456"/>
    <cellStyle name="Calculation 2 8 3 3 5" xfId="21547"/>
    <cellStyle name="Calculation 2 8 3 3 6" xfId="38844"/>
    <cellStyle name="Calculation 2 8 3 4" xfId="4711"/>
    <cellStyle name="Calculation 2 8 3 4 2" xfId="11631"/>
    <cellStyle name="Calculation 2 8 3 4 2 2" xfId="18412"/>
    <cellStyle name="Calculation 2 8 3 4 2 2 2" xfId="36076"/>
    <cellStyle name="Calculation 2 8 3 4 2 2 3" xfId="53262"/>
    <cellStyle name="Calculation 2 8 3 4 2 3" xfId="29295"/>
    <cellStyle name="Calculation 2 8 3 4 2 4" xfId="46531"/>
    <cellStyle name="Calculation 2 8 3 4 3" xfId="8347"/>
    <cellStyle name="Calculation 2 8 3 4 3 2" xfId="26012"/>
    <cellStyle name="Calculation 2 8 3 4 3 3" xfId="43274"/>
    <cellStyle name="Calculation 2 8 3 4 4" xfId="15345"/>
    <cellStyle name="Calculation 2 8 3 4 4 2" xfId="33009"/>
    <cellStyle name="Calculation 2 8 3 4 4 3" xfId="50221"/>
    <cellStyle name="Calculation 2 8 3 4 5" xfId="22376"/>
    <cellStyle name="Calculation 2 8 3 4 6" xfId="39663"/>
    <cellStyle name="Calculation 2 8 3 5" xfId="10317"/>
    <cellStyle name="Calculation 2 8 3 5 2" xfId="17206"/>
    <cellStyle name="Calculation 2 8 3 5 2 2" xfId="34870"/>
    <cellStyle name="Calculation 2 8 3 5 2 3" xfId="52068"/>
    <cellStyle name="Calculation 2 8 3 5 3" xfId="27981"/>
    <cellStyle name="Calculation 2 8 3 5 4" xfId="45229"/>
    <cellStyle name="Calculation 2 8 3 6" xfId="6567"/>
    <cellStyle name="Calculation 2 8 3 6 2" xfId="24232"/>
    <cellStyle name="Calculation 2 8 3 6 3" xfId="41506"/>
    <cellStyle name="Calculation 2 8 3 7" xfId="13598"/>
    <cellStyle name="Calculation 2 8 3 7 2" xfId="31262"/>
    <cellStyle name="Calculation 2 8 3 7 3" xfId="48486"/>
    <cellStyle name="Calculation 2 8 3 8" xfId="20514"/>
    <cellStyle name="Calculation 2 8 3 9" xfId="37820"/>
    <cellStyle name="Calculation 2 8 4" xfId="4389"/>
    <cellStyle name="Calculation 2 8 4 2" xfId="6253"/>
    <cellStyle name="Calculation 2 8 4 2 2" xfId="13172"/>
    <cellStyle name="Calculation 2 8 4 2 2 2" xfId="19845"/>
    <cellStyle name="Calculation 2 8 4 2 2 2 2" xfId="37509"/>
    <cellStyle name="Calculation 2 8 4 2 2 2 3" xfId="54686"/>
    <cellStyle name="Calculation 2 8 4 2 2 3" xfId="30836"/>
    <cellStyle name="Calculation 2 8 4 2 2 4" xfId="48063"/>
    <cellStyle name="Calculation 2 8 4 2 3" xfId="9888"/>
    <cellStyle name="Calculation 2 8 4 2 3 2" xfId="27553"/>
    <cellStyle name="Calculation 2 8 4 2 3 3" xfId="44806"/>
    <cellStyle name="Calculation 2 8 4 2 4" xfId="16778"/>
    <cellStyle name="Calculation 2 8 4 2 4 2" xfId="34442"/>
    <cellStyle name="Calculation 2 8 4 2 4 3" xfId="51645"/>
    <cellStyle name="Calculation 2 8 4 2 5" xfId="23918"/>
    <cellStyle name="Calculation 2 8 4 2 6" xfId="41195"/>
    <cellStyle name="Calculation 2 8 4 3" xfId="11317"/>
    <cellStyle name="Calculation 2 8 4 3 2" xfId="18098"/>
    <cellStyle name="Calculation 2 8 4 3 2 2" xfId="35762"/>
    <cellStyle name="Calculation 2 8 4 3 2 3" xfId="52951"/>
    <cellStyle name="Calculation 2 8 4 3 3" xfId="28981"/>
    <cellStyle name="Calculation 2 8 4 3 4" xfId="46220"/>
    <cellStyle name="Calculation 2 8 4 4" xfId="8033"/>
    <cellStyle name="Calculation 2 8 4 4 2" xfId="25698"/>
    <cellStyle name="Calculation 2 8 4 4 3" xfId="42963"/>
    <cellStyle name="Calculation 2 8 4 5" xfId="15031"/>
    <cellStyle name="Calculation 2 8 4 5 2" xfId="32695"/>
    <cellStyle name="Calculation 2 8 4 5 3" xfId="49910"/>
    <cellStyle name="Calculation 2 8 4 6" xfId="22062"/>
    <cellStyle name="Calculation 2 8 4 7" xfId="39352"/>
    <cellStyle name="Calculation 2 8 5" xfId="4397"/>
    <cellStyle name="Calculation 2 8 5 2" xfId="6261"/>
    <cellStyle name="Calculation 2 8 5 2 2" xfId="13180"/>
    <cellStyle name="Calculation 2 8 5 2 2 2" xfId="19853"/>
    <cellStyle name="Calculation 2 8 5 2 2 2 2" xfId="37517"/>
    <cellStyle name="Calculation 2 8 5 2 2 2 3" xfId="54694"/>
    <cellStyle name="Calculation 2 8 5 2 2 3" xfId="30844"/>
    <cellStyle name="Calculation 2 8 5 2 2 4" xfId="48071"/>
    <cellStyle name="Calculation 2 8 5 2 3" xfId="9896"/>
    <cellStyle name="Calculation 2 8 5 2 3 2" xfId="27561"/>
    <cellStyle name="Calculation 2 8 5 2 3 3" xfId="44814"/>
    <cellStyle name="Calculation 2 8 5 2 4" xfId="16786"/>
    <cellStyle name="Calculation 2 8 5 2 4 2" xfId="34450"/>
    <cellStyle name="Calculation 2 8 5 2 4 3" xfId="51653"/>
    <cellStyle name="Calculation 2 8 5 2 5" xfId="23926"/>
    <cellStyle name="Calculation 2 8 5 2 6" xfId="41203"/>
    <cellStyle name="Calculation 2 8 5 3" xfId="11325"/>
    <cellStyle name="Calculation 2 8 5 3 2" xfId="18106"/>
    <cellStyle name="Calculation 2 8 5 3 2 2" xfId="35770"/>
    <cellStyle name="Calculation 2 8 5 3 2 3" xfId="52959"/>
    <cellStyle name="Calculation 2 8 5 3 3" xfId="28989"/>
    <cellStyle name="Calculation 2 8 5 3 4" xfId="46228"/>
    <cellStyle name="Calculation 2 8 5 4" xfId="8041"/>
    <cellStyle name="Calculation 2 8 5 4 2" xfId="25706"/>
    <cellStyle name="Calculation 2 8 5 4 3" xfId="42971"/>
    <cellStyle name="Calculation 2 8 5 5" xfId="15039"/>
    <cellStyle name="Calculation 2 8 5 5 2" xfId="32703"/>
    <cellStyle name="Calculation 2 8 5 5 3" xfId="49918"/>
    <cellStyle name="Calculation 2 8 5 6" xfId="22070"/>
    <cellStyle name="Calculation 2 8 5 7" xfId="39360"/>
    <cellStyle name="Calculation 2 8 6" xfId="10090"/>
    <cellStyle name="Calculation 2 8 6 2" xfId="16979"/>
    <cellStyle name="Calculation 2 8 6 2 2" xfId="34643"/>
    <cellStyle name="Calculation 2 8 6 2 3" xfId="51844"/>
    <cellStyle name="Calculation 2 8 6 3" xfId="27754"/>
    <cellStyle name="Calculation 2 8 6 4" xfId="45005"/>
    <cellStyle name="Calculation 2 8 7" xfId="13371"/>
    <cellStyle name="Calculation 2 8 7 2" xfId="31035"/>
    <cellStyle name="Calculation 2 8 7 3" xfId="48262"/>
    <cellStyle name="Calculation 2 8 8" xfId="20134"/>
    <cellStyle name="Calculation 2 8 9" xfId="21970"/>
    <cellStyle name="Calculation 3" xfId="451"/>
    <cellStyle name="Calculation 3 10" xfId="23832"/>
    <cellStyle name="Calculation 3 2" xfId="452"/>
    <cellStyle name="Calculation 3 2 2" xfId="2775"/>
    <cellStyle name="Calculation 3 2 2 10" xfId="13580"/>
    <cellStyle name="Calculation 3 2 2 10 2" xfId="31244"/>
    <cellStyle name="Calculation 3 2 2 10 3" xfId="48471"/>
    <cellStyle name="Calculation 3 2 2 11" xfId="20496"/>
    <cellStyle name="Calculation 3 2 2 12" xfId="37805"/>
    <cellStyle name="Calculation 3 2 2 2" xfId="3004"/>
    <cellStyle name="Calculation 3 2 2 2 2" xfId="3667"/>
    <cellStyle name="Calculation 3 2 2 2 2 2" xfId="5583"/>
    <cellStyle name="Calculation 3 2 2 2 2 2 2" xfId="12503"/>
    <cellStyle name="Calculation 3 2 2 2 2 2 2 2" xfId="19230"/>
    <cellStyle name="Calculation 3 2 2 2 2 2 2 2 2" xfId="36894"/>
    <cellStyle name="Calculation 3 2 2 2 2 2 2 2 3" xfId="54074"/>
    <cellStyle name="Calculation 3 2 2 2 2 2 2 3" xfId="30167"/>
    <cellStyle name="Calculation 3 2 2 2 2 2 2 4" xfId="47397"/>
    <cellStyle name="Calculation 3 2 2 2 2 2 3" xfId="9219"/>
    <cellStyle name="Calculation 3 2 2 2 2 2 3 2" xfId="26884"/>
    <cellStyle name="Calculation 3 2 2 2 2 2 3 3" xfId="44140"/>
    <cellStyle name="Calculation 3 2 2 2 2 2 4" xfId="16163"/>
    <cellStyle name="Calculation 3 2 2 2 2 2 4 2" xfId="33827"/>
    <cellStyle name="Calculation 3 2 2 2 2 2 4 3" xfId="51033"/>
    <cellStyle name="Calculation 3 2 2 2 2 2 5" xfId="23248"/>
    <cellStyle name="Calculation 3 2 2 2 2 2 6" xfId="40529"/>
    <cellStyle name="Calculation 3 2 2 2 2 3" xfId="11127"/>
    <cellStyle name="Calculation 3 2 2 2 2 3 2" xfId="17962"/>
    <cellStyle name="Calculation 3 2 2 2 2 3 2 2" xfId="35626"/>
    <cellStyle name="Calculation 3 2 2 2 2 3 2 3" xfId="52818"/>
    <cellStyle name="Calculation 3 2 2 2 2 3 3" xfId="28791"/>
    <cellStyle name="Calculation 3 2 2 2 2 3 4" xfId="46033"/>
    <cellStyle name="Calculation 3 2 2 2 2 4" xfId="7364"/>
    <cellStyle name="Calculation 3 2 2 2 2 4 2" xfId="25029"/>
    <cellStyle name="Calculation 3 2 2 2 2 4 3" xfId="42297"/>
    <cellStyle name="Calculation 3 2 2 2 2 5" xfId="14416"/>
    <cellStyle name="Calculation 3 2 2 2 2 5 2" xfId="32080"/>
    <cellStyle name="Calculation 3 2 2 2 2 5 3" xfId="49298"/>
    <cellStyle name="Calculation 3 2 2 2 2 6" xfId="21386"/>
    <cellStyle name="Calculation 3 2 2 2 2 7" xfId="38686"/>
    <cellStyle name="Calculation 3 2 2 2 3" xfId="4037"/>
    <cellStyle name="Calculation 3 2 2 2 3 2" xfId="5953"/>
    <cellStyle name="Calculation 3 2 2 2 3 2 2" xfId="12873"/>
    <cellStyle name="Calculation 3 2 2 2 3 2 2 2" xfId="19600"/>
    <cellStyle name="Calculation 3 2 2 2 3 2 2 2 2" xfId="37264"/>
    <cellStyle name="Calculation 3 2 2 2 3 2 2 2 3" xfId="54441"/>
    <cellStyle name="Calculation 3 2 2 2 3 2 2 3" xfId="30537"/>
    <cellStyle name="Calculation 3 2 2 2 3 2 2 4" xfId="47764"/>
    <cellStyle name="Calculation 3 2 2 2 3 2 3" xfId="9589"/>
    <cellStyle name="Calculation 3 2 2 2 3 2 3 2" xfId="27254"/>
    <cellStyle name="Calculation 3 2 2 2 3 2 3 3" xfId="44507"/>
    <cellStyle name="Calculation 3 2 2 2 3 2 4" xfId="16533"/>
    <cellStyle name="Calculation 3 2 2 2 3 2 4 2" xfId="34197"/>
    <cellStyle name="Calculation 3 2 2 2 3 2 4 3" xfId="51400"/>
    <cellStyle name="Calculation 3 2 2 2 3 2 5" xfId="23618"/>
    <cellStyle name="Calculation 3 2 2 2 3 2 6" xfId="40896"/>
    <cellStyle name="Calculation 3 2 2 2 3 3" xfId="7734"/>
    <cellStyle name="Calculation 3 2 2 2 3 3 2" xfId="25399"/>
    <cellStyle name="Calculation 3 2 2 2 3 3 3" xfId="42664"/>
    <cellStyle name="Calculation 3 2 2 2 3 4" xfId="14786"/>
    <cellStyle name="Calculation 3 2 2 2 3 4 2" xfId="32450"/>
    <cellStyle name="Calculation 3 2 2 2 3 4 3" xfId="49665"/>
    <cellStyle name="Calculation 3 2 2 2 3 5" xfId="21756"/>
    <cellStyle name="Calculation 3 2 2 2 3 6" xfId="39053"/>
    <cellStyle name="Calculation 3 2 2 2 4" xfId="4920"/>
    <cellStyle name="Calculation 3 2 2 2 4 2" xfId="11840"/>
    <cellStyle name="Calculation 3 2 2 2 4 2 2" xfId="18621"/>
    <cellStyle name="Calculation 3 2 2 2 4 2 2 2" xfId="36285"/>
    <cellStyle name="Calculation 3 2 2 2 4 2 2 3" xfId="53471"/>
    <cellStyle name="Calculation 3 2 2 2 4 2 3" xfId="29504"/>
    <cellStyle name="Calculation 3 2 2 2 4 2 4" xfId="46740"/>
    <cellStyle name="Calculation 3 2 2 2 4 3" xfId="8556"/>
    <cellStyle name="Calculation 3 2 2 2 4 3 2" xfId="26221"/>
    <cellStyle name="Calculation 3 2 2 2 4 3 3" xfId="43483"/>
    <cellStyle name="Calculation 3 2 2 2 4 4" xfId="15554"/>
    <cellStyle name="Calculation 3 2 2 2 4 4 2" xfId="33218"/>
    <cellStyle name="Calculation 3 2 2 2 4 4 3" xfId="50430"/>
    <cellStyle name="Calculation 3 2 2 2 4 5" xfId="22585"/>
    <cellStyle name="Calculation 3 2 2 2 4 6" xfId="39872"/>
    <cellStyle name="Calculation 3 2 2 2 5" xfId="10526"/>
    <cellStyle name="Calculation 3 2 2 2 5 2" xfId="17415"/>
    <cellStyle name="Calculation 3 2 2 2 5 2 2" xfId="35079"/>
    <cellStyle name="Calculation 3 2 2 2 5 2 3" xfId="52277"/>
    <cellStyle name="Calculation 3 2 2 2 5 3" xfId="28190"/>
    <cellStyle name="Calculation 3 2 2 2 5 4" xfId="45438"/>
    <cellStyle name="Calculation 3 2 2 2 6" xfId="6776"/>
    <cellStyle name="Calculation 3 2 2 2 6 2" xfId="24441"/>
    <cellStyle name="Calculation 3 2 2 2 6 3" xfId="41715"/>
    <cellStyle name="Calculation 3 2 2 2 7" xfId="13807"/>
    <cellStyle name="Calculation 3 2 2 2 7 2" xfId="31471"/>
    <cellStyle name="Calculation 3 2 2 2 7 3" xfId="48695"/>
    <cellStyle name="Calculation 3 2 2 2 8" xfId="20723"/>
    <cellStyle name="Calculation 3 2 2 2 9" xfId="38029"/>
    <cellStyle name="Calculation 3 2 2 3" xfId="3100"/>
    <cellStyle name="Calculation 3 2 2 3 2" xfId="3763"/>
    <cellStyle name="Calculation 3 2 2 3 2 2" xfId="5679"/>
    <cellStyle name="Calculation 3 2 2 3 2 2 2" xfId="12599"/>
    <cellStyle name="Calculation 3 2 2 3 2 2 2 2" xfId="19326"/>
    <cellStyle name="Calculation 3 2 2 3 2 2 2 2 2" xfId="36990"/>
    <cellStyle name="Calculation 3 2 2 3 2 2 2 2 3" xfId="54167"/>
    <cellStyle name="Calculation 3 2 2 3 2 2 2 3" xfId="30263"/>
    <cellStyle name="Calculation 3 2 2 3 2 2 2 4" xfId="47490"/>
    <cellStyle name="Calculation 3 2 2 3 2 2 3" xfId="9315"/>
    <cellStyle name="Calculation 3 2 2 3 2 2 3 2" xfId="26980"/>
    <cellStyle name="Calculation 3 2 2 3 2 2 3 3" xfId="44233"/>
    <cellStyle name="Calculation 3 2 2 3 2 2 4" xfId="16259"/>
    <cellStyle name="Calculation 3 2 2 3 2 2 4 2" xfId="33923"/>
    <cellStyle name="Calculation 3 2 2 3 2 2 4 3" xfId="51126"/>
    <cellStyle name="Calculation 3 2 2 3 2 2 5" xfId="23344"/>
    <cellStyle name="Calculation 3 2 2 3 2 2 6" xfId="40622"/>
    <cellStyle name="Calculation 3 2 2 3 2 3" xfId="11223"/>
    <cellStyle name="Calculation 3 2 2 3 2 3 2" xfId="18058"/>
    <cellStyle name="Calculation 3 2 2 3 2 3 2 2" xfId="35722"/>
    <cellStyle name="Calculation 3 2 2 3 2 3 2 3" xfId="52911"/>
    <cellStyle name="Calculation 3 2 2 3 2 3 3" xfId="28887"/>
    <cellStyle name="Calculation 3 2 2 3 2 3 4" xfId="46126"/>
    <cellStyle name="Calculation 3 2 2 3 2 4" xfId="7460"/>
    <cellStyle name="Calculation 3 2 2 3 2 4 2" xfId="25125"/>
    <cellStyle name="Calculation 3 2 2 3 2 4 3" xfId="42390"/>
    <cellStyle name="Calculation 3 2 2 3 2 5" xfId="14512"/>
    <cellStyle name="Calculation 3 2 2 3 2 5 2" xfId="32176"/>
    <cellStyle name="Calculation 3 2 2 3 2 5 3" xfId="49391"/>
    <cellStyle name="Calculation 3 2 2 3 2 6" xfId="21482"/>
    <cellStyle name="Calculation 3 2 2 3 2 7" xfId="38779"/>
    <cellStyle name="Calculation 3 2 2 3 3" xfId="4130"/>
    <cellStyle name="Calculation 3 2 2 3 3 2" xfId="6046"/>
    <cellStyle name="Calculation 3 2 2 3 3 2 2" xfId="12966"/>
    <cellStyle name="Calculation 3 2 2 3 3 2 2 2" xfId="19693"/>
    <cellStyle name="Calculation 3 2 2 3 3 2 2 2 2" xfId="37357"/>
    <cellStyle name="Calculation 3 2 2 3 3 2 2 2 3" xfId="54534"/>
    <cellStyle name="Calculation 3 2 2 3 3 2 2 3" xfId="30630"/>
    <cellStyle name="Calculation 3 2 2 3 3 2 2 4" xfId="47857"/>
    <cellStyle name="Calculation 3 2 2 3 3 2 3" xfId="9682"/>
    <cellStyle name="Calculation 3 2 2 3 3 2 3 2" xfId="27347"/>
    <cellStyle name="Calculation 3 2 2 3 3 2 3 3" xfId="44600"/>
    <cellStyle name="Calculation 3 2 2 3 3 2 4" xfId="16626"/>
    <cellStyle name="Calculation 3 2 2 3 3 2 4 2" xfId="34290"/>
    <cellStyle name="Calculation 3 2 2 3 3 2 4 3" xfId="51493"/>
    <cellStyle name="Calculation 3 2 2 3 3 2 5" xfId="23711"/>
    <cellStyle name="Calculation 3 2 2 3 3 2 6" xfId="40989"/>
    <cellStyle name="Calculation 3 2 2 3 3 3" xfId="7827"/>
    <cellStyle name="Calculation 3 2 2 3 3 3 2" xfId="25492"/>
    <cellStyle name="Calculation 3 2 2 3 3 3 3" xfId="42757"/>
    <cellStyle name="Calculation 3 2 2 3 3 4" xfId="14879"/>
    <cellStyle name="Calculation 3 2 2 3 3 4 2" xfId="32543"/>
    <cellStyle name="Calculation 3 2 2 3 3 4 3" xfId="49758"/>
    <cellStyle name="Calculation 3 2 2 3 3 5" xfId="21849"/>
    <cellStyle name="Calculation 3 2 2 3 3 6" xfId="39146"/>
    <cellStyle name="Calculation 3 2 2 3 4" xfId="5016"/>
    <cellStyle name="Calculation 3 2 2 3 4 2" xfId="11936"/>
    <cellStyle name="Calculation 3 2 2 3 4 2 2" xfId="18717"/>
    <cellStyle name="Calculation 3 2 2 3 4 2 2 2" xfId="36381"/>
    <cellStyle name="Calculation 3 2 2 3 4 2 2 3" xfId="53564"/>
    <cellStyle name="Calculation 3 2 2 3 4 2 3" xfId="29600"/>
    <cellStyle name="Calculation 3 2 2 3 4 2 4" xfId="46833"/>
    <cellStyle name="Calculation 3 2 2 3 4 3" xfId="8652"/>
    <cellStyle name="Calculation 3 2 2 3 4 3 2" xfId="26317"/>
    <cellStyle name="Calculation 3 2 2 3 4 3 3" xfId="43576"/>
    <cellStyle name="Calculation 3 2 2 3 4 4" xfId="15650"/>
    <cellStyle name="Calculation 3 2 2 3 4 4 2" xfId="33314"/>
    <cellStyle name="Calculation 3 2 2 3 4 4 3" xfId="50523"/>
    <cellStyle name="Calculation 3 2 2 3 4 5" xfId="22681"/>
    <cellStyle name="Calculation 3 2 2 3 4 6" xfId="39965"/>
    <cellStyle name="Calculation 3 2 2 3 5" xfId="10622"/>
    <cellStyle name="Calculation 3 2 2 3 5 2" xfId="17511"/>
    <cellStyle name="Calculation 3 2 2 3 5 2 2" xfId="35175"/>
    <cellStyle name="Calculation 3 2 2 3 5 2 3" xfId="52370"/>
    <cellStyle name="Calculation 3 2 2 3 5 3" xfId="28286"/>
    <cellStyle name="Calculation 3 2 2 3 5 4" xfId="45531"/>
    <cellStyle name="Calculation 3 2 2 3 6" xfId="6872"/>
    <cellStyle name="Calculation 3 2 2 3 6 2" xfId="24537"/>
    <cellStyle name="Calculation 3 2 2 3 6 3" xfId="41808"/>
    <cellStyle name="Calculation 3 2 2 3 7" xfId="13903"/>
    <cellStyle name="Calculation 3 2 2 3 7 2" xfId="31567"/>
    <cellStyle name="Calculation 3 2 2 3 7 3" xfId="48788"/>
    <cellStyle name="Calculation 3 2 2 3 8" xfId="20819"/>
    <cellStyle name="Calculation 3 2 2 3 9" xfId="38122"/>
    <cellStyle name="Calculation 3 2 2 4" xfId="3212"/>
    <cellStyle name="Calculation 3 2 2 4 2" xfId="4242"/>
    <cellStyle name="Calculation 3 2 2 4 2 2" xfId="6158"/>
    <cellStyle name="Calculation 3 2 2 4 2 2 2" xfId="13078"/>
    <cellStyle name="Calculation 3 2 2 4 2 2 2 2" xfId="19805"/>
    <cellStyle name="Calculation 3 2 2 4 2 2 2 2 2" xfId="37469"/>
    <cellStyle name="Calculation 3 2 2 4 2 2 2 2 3" xfId="54646"/>
    <cellStyle name="Calculation 3 2 2 4 2 2 2 3" xfId="30742"/>
    <cellStyle name="Calculation 3 2 2 4 2 2 2 4" xfId="47969"/>
    <cellStyle name="Calculation 3 2 2 4 2 2 3" xfId="9794"/>
    <cellStyle name="Calculation 3 2 2 4 2 2 3 2" xfId="27459"/>
    <cellStyle name="Calculation 3 2 2 4 2 2 3 3" xfId="44712"/>
    <cellStyle name="Calculation 3 2 2 4 2 2 4" xfId="16738"/>
    <cellStyle name="Calculation 3 2 2 4 2 2 4 2" xfId="34402"/>
    <cellStyle name="Calculation 3 2 2 4 2 2 4 3" xfId="51605"/>
    <cellStyle name="Calculation 3 2 2 4 2 2 5" xfId="23823"/>
    <cellStyle name="Calculation 3 2 2 4 2 2 6" xfId="41101"/>
    <cellStyle name="Calculation 3 2 2 4 2 3" xfId="7939"/>
    <cellStyle name="Calculation 3 2 2 4 2 3 2" xfId="25604"/>
    <cellStyle name="Calculation 3 2 2 4 2 3 3" xfId="42869"/>
    <cellStyle name="Calculation 3 2 2 4 2 4" xfId="14991"/>
    <cellStyle name="Calculation 3 2 2 4 2 4 2" xfId="32655"/>
    <cellStyle name="Calculation 3 2 2 4 2 4 3" xfId="49870"/>
    <cellStyle name="Calculation 3 2 2 4 2 5" xfId="21961"/>
    <cellStyle name="Calculation 3 2 2 4 2 6" xfId="39258"/>
    <cellStyle name="Calculation 3 2 2 4 3" xfId="5128"/>
    <cellStyle name="Calculation 3 2 2 4 3 2" xfId="12048"/>
    <cellStyle name="Calculation 3 2 2 4 3 2 2" xfId="18829"/>
    <cellStyle name="Calculation 3 2 2 4 3 2 2 2" xfId="36493"/>
    <cellStyle name="Calculation 3 2 2 4 3 2 2 3" xfId="53676"/>
    <cellStyle name="Calculation 3 2 2 4 3 2 3" xfId="29712"/>
    <cellStyle name="Calculation 3 2 2 4 3 2 4" xfId="46945"/>
    <cellStyle name="Calculation 3 2 2 4 3 3" xfId="8764"/>
    <cellStyle name="Calculation 3 2 2 4 3 3 2" xfId="26429"/>
    <cellStyle name="Calculation 3 2 2 4 3 3 3" xfId="43688"/>
    <cellStyle name="Calculation 3 2 2 4 3 4" xfId="15762"/>
    <cellStyle name="Calculation 3 2 2 4 3 4 2" xfId="33426"/>
    <cellStyle name="Calculation 3 2 2 4 3 4 3" xfId="50635"/>
    <cellStyle name="Calculation 3 2 2 4 3 5" xfId="22793"/>
    <cellStyle name="Calculation 3 2 2 4 3 6" xfId="40077"/>
    <cellStyle name="Calculation 3 2 2 4 4" xfId="10734"/>
    <cellStyle name="Calculation 3 2 2 4 4 2" xfId="17623"/>
    <cellStyle name="Calculation 3 2 2 4 4 2 2" xfId="35287"/>
    <cellStyle name="Calculation 3 2 2 4 4 2 3" xfId="52482"/>
    <cellStyle name="Calculation 3 2 2 4 4 3" xfId="28398"/>
    <cellStyle name="Calculation 3 2 2 4 4 4" xfId="45643"/>
    <cellStyle name="Calculation 3 2 2 4 5" xfId="6984"/>
    <cellStyle name="Calculation 3 2 2 4 5 2" xfId="24649"/>
    <cellStyle name="Calculation 3 2 2 4 5 3" xfId="41920"/>
    <cellStyle name="Calculation 3 2 2 4 6" xfId="14015"/>
    <cellStyle name="Calculation 3 2 2 4 6 2" xfId="31679"/>
    <cellStyle name="Calculation 3 2 2 4 6 3" xfId="48900"/>
    <cellStyle name="Calculation 3 2 2 4 7" xfId="20931"/>
    <cellStyle name="Calculation 3 2 2 4 8" xfId="38234"/>
    <cellStyle name="Calculation 3 2 2 5" xfId="3440"/>
    <cellStyle name="Calculation 3 2 2 5 2" xfId="5356"/>
    <cellStyle name="Calculation 3 2 2 5 2 2" xfId="12276"/>
    <cellStyle name="Calculation 3 2 2 5 2 2 2" xfId="19003"/>
    <cellStyle name="Calculation 3 2 2 5 2 2 2 2" xfId="36667"/>
    <cellStyle name="Calculation 3 2 2 5 2 2 2 3" xfId="53850"/>
    <cellStyle name="Calculation 3 2 2 5 2 2 3" xfId="29940"/>
    <cellStyle name="Calculation 3 2 2 5 2 2 4" xfId="47173"/>
    <cellStyle name="Calculation 3 2 2 5 2 3" xfId="8992"/>
    <cellStyle name="Calculation 3 2 2 5 2 3 2" xfId="26657"/>
    <cellStyle name="Calculation 3 2 2 5 2 3 3" xfId="43916"/>
    <cellStyle name="Calculation 3 2 2 5 2 4" xfId="15936"/>
    <cellStyle name="Calculation 3 2 2 5 2 4 2" xfId="33600"/>
    <cellStyle name="Calculation 3 2 2 5 2 4 3" xfId="50809"/>
    <cellStyle name="Calculation 3 2 2 5 2 5" xfId="23021"/>
    <cellStyle name="Calculation 3 2 2 5 2 6" xfId="40305"/>
    <cellStyle name="Calculation 3 2 2 5 3" xfId="10900"/>
    <cellStyle name="Calculation 3 2 2 5 3 2" xfId="17735"/>
    <cellStyle name="Calculation 3 2 2 5 3 2 2" xfId="35399"/>
    <cellStyle name="Calculation 3 2 2 5 3 2 3" xfId="52594"/>
    <cellStyle name="Calculation 3 2 2 5 3 3" xfId="28564"/>
    <cellStyle name="Calculation 3 2 2 5 3 4" xfId="45809"/>
    <cellStyle name="Calculation 3 2 2 5 4" xfId="7137"/>
    <cellStyle name="Calculation 3 2 2 5 4 2" xfId="24802"/>
    <cellStyle name="Calculation 3 2 2 5 4 3" xfId="42073"/>
    <cellStyle name="Calculation 3 2 2 5 5" xfId="14189"/>
    <cellStyle name="Calculation 3 2 2 5 5 2" xfId="31853"/>
    <cellStyle name="Calculation 3 2 2 5 5 3" xfId="49074"/>
    <cellStyle name="Calculation 3 2 2 5 6" xfId="21159"/>
    <cellStyle name="Calculation 3 2 2 5 7" xfId="38462"/>
    <cellStyle name="Calculation 3 2 2 6" xfId="3813"/>
    <cellStyle name="Calculation 3 2 2 6 2" xfId="5729"/>
    <cellStyle name="Calculation 3 2 2 6 2 2" xfId="12649"/>
    <cellStyle name="Calculation 3 2 2 6 2 2 2" xfId="19376"/>
    <cellStyle name="Calculation 3 2 2 6 2 2 2 2" xfId="37040"/>
    <cellStyle name="Calculation 3 2 2 6 2 2 2 3" xfId="54217"/>
    <cellStyle name="Calculation 3 2 2 6 2 2 3" xfId="30313"/>
    <cellStyle name="Calculation 3 2 2 6 2 2 4" xfId="47540"/>
    <cellStyle name="Calculation 3 2 2 6 2 3" xfId="9365"/>
    <cellStyle name="Calculation 3 2 2 6 2 3 2" xfId="27030"/>
    <cellStyle name="Calculation 3 2 2 6 2 3 3" xfId="44283"/>
    <cellStyle name="Calculation 3 2 2 6 2 4" xfId="16309"/>
    <cellStyle name="Calculation 3 2 2 6 2 4 2" xfId="33973"/>
    <cellStyle name="Calculation 3 2 2 6 2 4 3" xfId="51176"/>
    <cellStyle name="Calculation 3 2 2 6 2 5" xfId="23394"/>
    <cellStyle name="Calculation 3 2 2 6 2 6" xfId="40672"/>
    <cellStyle name="Calculation 3 2 2 6 3" xfId="7510"/>
    <cellStyle name="Calculation 3 2 2 6 3 2" xfId="25175"/>
    <cellStyle name="Calculation 3 2 2 6 3 3" xfId="42440"/>
    <cellStyle name="Calculation 3 2 2 6 4" xfId="14562"/>
    <cellStyle name="Calculation 3 2 2 6 4 2" xfId="32226"/>
    <cellStyle name="Calculation 3 2 2 6 4 3" xfId="49441"/>
    <cellStyle name="Calculation 3 2 2 6 5" xfId="21532"/>
    <cellStyle name="Calculation 3 2 2 6 6" xfId="38829"/>
    <cellStyle name="Calculation 3 2 2 7" xfId="4693"/>
    <cellStyle name="Calculation 3 2 2 7 2" xfId="11613"/>
    <cellStyle name="Calculation 3 2 2 7 2 2" xfId="18394"/>
    <cellStyle name="Calculation 3 2 2 7 2 2 2" xfId="36058"/>
    <cellStyle name="Calculation 3 2 2 7 2 2 3" xfId="53247"/>
    <cellStyle name="Calculation 3 2 2 7 2 3" xfId="29277"/>
    <cellStyle name="Calculation 3 2 2 7 2 4" xfId="46516"/>
    <cellStyle name="Calculation 3 2 2 7 3" xfId="8329"/>
    <cellStyle name="Calculation 3 2 2 7 3 2" xfId="25994"/>
    <cellStyle name="Calculation 3 2 2 7 3 3" xfId="43259"/>
    <cellStyle name="Calculation 3 2 2 7 4" xfId="15327"/>
    <cellStyle name="Calculation 3 2 2 7 4 2" xfId="32991"/>
    <cellStyle name="Calculation 3 2 2 7 4 3" xfId="50206"/>
    <cellStyle name="Calculation 3 2 2 7 5" xfId="22358"/>
    <cellStyle name="Calculation 3 2 2 7 6" xfId="39648"/>
    <cellStyle name="Calculation 3 2 2 8" xfId="10299"/>
    <cellStyle name="Calculation 3 2 2 8 2" xfId="17188"/>
    <cellStyle name="Calculation 3 2 2 8 2 2" xfId="34852"/>
    <cellStyle name="Calculation 3 2 2 8 2 3" xfId="52053"/>
    <cellStyle name="Calculation 3 2 2 8 3" xfId="27963"/>
    <cellStyle name="Calculation 3 2 2 8 4" xfId="45214"/>
    <cellStyle name="Calculation 3 2 2 9" xfId="6549"/>
    <cellStyle name="Calculation 3 2 2 9 2" xfId="24214"/>
    <cellStyle name="Calculation 3 2 2 9 3" xfId="41491"/>
    <cellStyle name="Calculation 3 2 3" xfId="2797"/>
    <cellStyle name="Calculation 3 2 3 2" xfId="3460"/>
    <cellStyle name="Calculation 3 2 3 2 2" xfId="5376"/>
    <cellStyle name="Calculation 3 2 3 2 2 2" xfId="12296"/>
    <cellStyle name="Calculation 3 2 3 2 2 2 2" xfId="19023"/>
    <cellStyle name="Calculation 3 2 3 2 2 2 2 2" xfId="36687"/>
    <cellStyle name="Calculation 3 2 3 2 2 2 2 3" xfId="53867"/>
    <cellStyle name="Calculation 3 2 3 2 2 2 3" xfId="29960"/>
    <cellStyle name="Calculation 3 2 3 2 2 2 4" xfId="47190"/>
    <cellStyle name="Calculation 3 2 3 2 2 3" xfId="9012"/>
    <cellStyle name="Calculation 3 2 3 2 2 3 2" xfId="26677"/>
    <cellStyle name="Calculation 3 2 3 2 2 3 3" xfId="43933"/>
    <cellStyle name="Calculation 3 2 3 2 2 4" xfId="15956"/>
    <cellStyle name="Calculation 3 2 3 2 2 4 2" xfId="33620"/>
    <cellStyle name="Calculation 3 2 3 2 2 4 3" xfId="50826"/>
    <cellStyle name="Calculation 3 2 3 2 2 5" xfId="23041"/>
    <cellStyle name="Calculation 3 2 3 2 2 6" xfId="40322"/>
    <cellStyle name="Calculation 3 2 3 2 3" xfId="10920"/>
    <cellStyle name="Calculation 3 2 3 2 3 2" xfId="17755"/>
    <cellStyle name="Calculation 3 2 3 2 3 2 2" xfId="35419"/>
    <cellStyle name="Calculation 3 2 3 2 3 2 3" xfId="52611"/>
    <cellStyle name="Calculation 3 2 3 2 3 3" xfId="28584"/>
    <cellStyle name="Calculation 3 2 3 2 3 4" xfId="45826"/>
    <cellStyle name="Calculation 3 2 3 2 4" xfId="7157"/>
    <cellStyle name="Calculation 3 2 3 2 4 2" xfId="24822"/>
    <cellStyle name="Calculation 3 2 3 2 4 3" xfId="42090"/>
    <cellStyle name="Calculation 3 2 3 2 5" xfId="14209"/>
    <cellStyle name="Calculation 3 2 3 2 5 2" xfId="31873"/>
    <cellStyle name="Calculation 3 2 3 2 5 3" xfId="49091"/>
    <cellStyle name="Calculation 3 2 3 2 6" xfId="21179"/>
    <cellStyle name="Calculation 3 2 3 2 7" xfId="38479"/>
    <cellStyle name="Calculation 3 2 3 3" xfId="3830"/>
    <cellStyle name="Calculation 3 2 3 3 2" xfId="5746"/>
    <cellStyle name="Calculation 3 2 3 3 2 2" xfId="12666"/>
    <cellStyle name="Calculation 3 2 3 3 2 2 2" xfId="19393"/>
    <cellStyle name="Calculation 3 2 3 3 2 2 2 2" xfId="37057"/>
    <cellStyle name="Calculation 3 2 3 3 2 2 2 3" xfId="54234"/>
    <cellStyle name="Calculation 3 2 3 3 2 2 3" xfId="30330"/>
    <cellStyle name="Calculation 3 2 3 3 2 2 4" xfId="47557"/>
    <cellStyle name="Calculation 3 2 3 3 2 3" xfId="9382"/>
    <cellStyle name="Calculation 3 2 3 3 2 3 2" xfId="27047"/>
    <cellStyle name="Calculation 3 2 3 3 2 3 3" xfId="44300"/>
    <cellStyle name="Calculation 3 2 3 3 2 4" xfId="16326"/>
    <cellStyle name="Calculation 3 2 3 3 2 4 2" xfId="33990"/>
    <cellStyle name="Calculation 3 2 3 3 2 4 3" xfId="51193"/>
    <cellStyle name="Calculation 3 2 3 3 2 5" xfId="23411"/>
    <cellStyle name="Calculation 3 2 3 3 2 6" xfId="40689"/>
    <cellStyle name="Calculation 3 2 3 3 3" xfId="7527"/>
    <cellStyle name="Calculation 3 2 3 3 3 2" xfId="25192"/>
    <cellStyle name="Calculation 3 2 3 3 3 3" xfId="42457"/>
    <cellStyle name="Calculation 3 2 3 3 4" xfId="14579"/>
    <cellStyle name="Calculation 3 2 3 3 4 2" xfId="32243"/>
    <cellStyle name="Calculation 3 2 3 3 4 3" xfId="49458"/>
    <cellStyle name="Calculation 3 2 3 3 5" xfId="21549"/>
    <cellStyle name="Calculation 3 2 3 3 6" xfId="38846"/>
    <cellStyle name="Calculation 3 2 3 4" xfId="4713"/>
    <cellStyle name="Calculation 3 2 3 4 2" xfId="11633"/>
    <cellStyle name="Calculation 3 2 3 4 2 2" xfId="18414"/>
    <cellStyle name="Calculation 3 2 3 4 2 2 2" xfId="36078"/>
    <cellStyle name="Calculation 3 2 3 4 2 2 3" xfId="53264"/>
    <cellStyle name="Calculation 3 2 3 4 2 3" xfId="29297"/>
    <cellStyle name="Calculation 3 2 3 4 2 4" xfId="46533"/>
    <cellStyle name="Calculation 3 2 3 4 3" xfId="8349"/>
    <cellStyle name="Calculation 3 2 3 4 3 2" xfId="26014"/>
    <cellStyle name="Calculation 3 2 3 4 3 3" xfId="43276"/>
    <cellStyle name="Calculation 3 2 3 4 4" xfId="15347"/>
    <cellStyle name="Calculation 3 2 3 4 4 2" xfId="33011"/>
    <cellStyle name="Calculation 3 2 3 4 4 3" xfId="50223"/>
    <cellStyle name="Calculation 3 2 3 4 5" xfId="22378"/>
    <cellStyle name="Calculation 3 2 3 4 6" xfId="39665"/>
    <cellStyle name="Calculation 3 2 3 5" xfId="10319"/>
    <cellStyle name="Calculation 3 2 3 5 2" xfId="17208"/>
    <cellStyle name="Calculation 3 2 3 5 2 2" xfId="34872"/>
    <cellStyle name="Calculation 3 2 3 5 2 3" xfId="52070"/>
    <cellStyle name="Calculation 3 2 3 5 3" xfId="27983"/>
    <cellStyle name="Calculation 3 2 3 5 4" xfId="45231"/>
    <cellStyle name="Calculation 3 2 3 6" xfId="6569"/>
    <cellStyle name="Calculation 3 2 3 6 2" xfId="24234"/>
    <cellStyle name="Calculation 3 2 3 6 3" xfId="41508"/>
    <cellStyle name="Calculation 3 2 3 7" xfId="13600"/>
    <cellStyle name="Calculation 3 2 3 7 2" xfId="31264"/>
    <cellStyle name="Calculation 3 2 3 7 3" xfId="48488"/>
    <cellStyle name="Calculation 3 2 3 8" xfId="20516"/>
    <cellStyle name="Calculation 3 2 3 9" xfId="37822"/>
    <cellStyle name="Calculation 3 2 4" xfId="4391"/>
    <cellStyle name="Calculation 3 2 4 2" xfId="6255"/>
    <cellStyle name="Calculation 3 2 4 2 2" xfId="13174"/>
    <cellStyle name="Calculation 3 2 4 2 2 2" xfId="19847"/>
    <cellStyle name="Calculation 3 2 4 2 2 2 2" xfId="37511"/>
    <cellStyle name="Calculation 3 2 4 2 2 2 3" xfId="54688"/>
    <cellStyle name="Calculation 3 2 4 2 2 3" xfId="30838"/>
    <cellStyle name="Calculation 3 2 4 2 2 4" xfId="48065"/>
    <cellStyle name="Calculation 3 2 4 2 3" xfId="9890"/>
    <cellStyle name="Calculation 3 2 4 2 3 2" xfId="27555"/>
    <cellStyle name="Calculation 3 2 4 2 3 3" xfId="44808"/>
    <cellStyle name="Calculation 3 2 4 2 4" xfId="16780"/>
    <cellStyle name="Calculation 3 2 4 2 4 2" xfId="34444"/>
    <cellStyle name="Calculation 3 2 4 2 4 3" xfId="51647"/>
    <cellStyle name="Calculation 3 2 4 2 5" xfId="23920"/>
    <cellStyle name="Calculation 3 2 4 2 6" xfId="41197"/>
    <cellStyle name="Calculation 3 2 4 3" xfId="11319"/>
    <cellStyle name="Calculation 3 2 4 3 2" xfId="18100"/>
    <cellStyle name="Calculation 3 2 4 3 2 2" xfId="35764"/>
    <cellStyle name="Calculation 3 2 4 3 2 3" xfId="52953"/>
    <cellStyle name="Calculation 3 2 4 3 3" xfId="28983"/>
    <cellStyle name="Calculation 3 2 4 3 4" xfId="46222"/>
    <cellStyle name="Calculation 3 2 4 4" xfId="8035"/>
    <cellStyle name="Calculation 3 2 4 4 2" xfId="25700"/>
    <cellStyle name="Calculation 3 2 4 4 3" xfId="42965"/>
    <cellStyle name="Calculation 3 2 4 5" xfId="15033"/>
    <cellStyle name="Calculation 3 2 4 5 2" xfId="32697"/>
    <cellStyle name="Calculation 3 2 4 5 3" xfId="49912"/>
    <cellStyle name="Calculation 3 2 4 6" xfId="22064"/>
    <cellStyle name="Calculation 3 2 4 7" xfId="39354"/>
    <cellStyle name="Calculation 3 2 5" xfId="4399"/>
    <cellStyle name="Calculation 3 2 5 2" xfId="6263"/>
    <cellStyle name="Calculation 3 2 5 2 2" xfId="13182"/>
    <cellStyle name="Calculation 3 2 5 2 2 2" xfId="19855"/>
    <cellStyle name="Calculation 3 2 5 2 2 2 2" xfId="37519"/>
    <cellStyle name="Calculation 3 2 5 2 2 2 3" xfId="54696"/>
    <cellStyle name="Calculation 3 2 5 2 2 3" xfId="30846"/>
    <cellStyle name="Calculation 3 2 5 2 2 4" xfId="48073"/>
    <cellStyle name="Calculation 3 2 5 2 3" xfId="9898"/>
    <cellStyle name="Calculation 3 2 5 2 3 2" xfId="27563"/>
    <cellStyle name="Calculation 3 2 5 2 3 3" xfId="44816"/>
    <cellStyle name="Calculation 3 2 5 2 4" xfId="16788"/>
    <cellStyle name="Calculation 3 2 5 2 4 2" xfId="34452"/>
    <cellStyle name="Calculation 3 2 5 2 4 3" xfId="51655"/>
    <cellStyle name="Calculation 3 2 5 2 5" xfId="23928"/>
    <cellStyle name="Calculation 3 2 5 2 6" xfId="41205"/>
    <cellStyle name="Calculation 3 2 5 3" xfId="11327"/>
    <cellStyle name="Calculation 3 2 5 3 2" xfId="18108"/>
    <cellStyle name="Calculation 3 2 5 3 2 2" xfId="35772"/>
    <cellStyle name="Calculation 3 2 5 3 2 3" xfId="52961"/>
    <cellStyle name="Calculation 3 2 5 3 3" xfId="28991"/>
    <cellStyle name="Calculation 3 2 5 3 4" xfId="46230"/>
    <cellStyle name="Calculation 3 2 5 4" xfId="8043"/>
    <cellStyle name="Calculation 3 2 5 4 2" xfId="25708"/>
    <cellStyle name="Calculation 3 2 5 4 3" xfId="42973"/>
    <cellStyle name="Calculation 3 2 5 5" xfId="15041"/>
    <cellStyle name="Calculation 3 2 5 5 2" xfId="32705"/>
    <cellStyle name="Calculation 3 2 5 5 3" xfId="49920"/>
    <cellStyle name="Calculation 3 2 5 6" xfId="22072"/>
    <cellStyle name="Calculation 3 2 5 7" xfId="39362"/>
    <cellStyle name="Calculation 3 2 6" xfId="10092"/>
    <cellStyle name="Calculation 3 2 6 2" xfId="16981"/>
    <cellStyle name="Calculation 3 2 6 2 2" xfId="34645"/>
    <cellStyle name="Calculation 3 2 6 2 3" xfId="51846"/>
    <cellStyle name="Calculation 3 2 6 3" xfId="27756"/>
    <cellStyle name="Calculation 3 2 6 4" xfId="45007"/>
    <cellStyle name="Calculation 3 2 7" xfId="13373"/>
    <cellStyle name="Calculation 3 2 7 2" xfId="31037"/>
    <cellStyle name="Calculation 3 2 7 3" xfId="48264"/>
    <cellStyle name="Calculation 3 2 8" xfId="20136"/>
    <cellStyle name="Calculation 3 2 9" xfId="22029"/>
    <cellStyle name="Calculation 3 3" xfId="2776"/>
    <cellStyle name="Calculation 3 3 10" xfId="13581"/>
    <cellStyle name="Calculation 3 3 10 2" xfId="31245"/>
    <cellStyle name="Calculation 3 3 10 3" xfId="48472"/>
    <cellStyle name="Calculation 3 3 11" xfId="20497"/>
    <cellStyle name="Calculation 3 3 12" xfId="37806"/>
    <cellStyle name="Calculation 3 3 2" xfId="3005"/>
    <cellStyle name="Calculation 3 3 2 2" xfId="3668"/>
    <cellStyle name="Calculation 3 3 2 2 2" xfId="5584"/>
    <cellStyle name="Calculation 3 3 2 2 2 2" xfId="12504"/>
    <cellStyle name="Calculation 3 3 2 2 2 2 2" xfId="19231"/>
    <cellStyle name="Calculation 3 3 2 2 2 2 2 2" xfId="36895"/>
    <cellStyle name="Calculation 3 3 2 2 2 2 2 3" xfId="54075"/>
    <cellStyle name="Calculation 3 3 2 2 2 2 3" xfId="30168"/>
    <cellStyle name="Calculation 3 3 2 2 2 2 4" xfId="47398"/>
    <cellStyle name="Calculation 3 3 2 2 2 3" xfId="9220"/>
    <cellStyle name="Calculation 3 3 2 2 2 3 2" xfId="26885"/>
    <cellStyle name="Calculation 3 3 2 2 2 3 3" xfId="44141"/>
    <cellStyle name="Calculation 3 3 2 2 2 4" xfId="16164"/>
    <cellStyle name="Calculation 3 3 2 2 2 4 2" xfId="33828"/>
    <cellStyle name="Calculation 3 3 2 2 2 4 3" xfId="51034"/>
    <cellStyle name="Calculation 3 3 2 2 2 5" xfId="23249"/>
    <cellStyle name="Calculation 3 3 2 2 2 6" xfId="40530"/>
    <cellStyle name="Calculation 3 3 2 2 3" xfId="11128"/>
    <cellStyle name="Calculation 3 3 2 2 3 2" xfId="17963"/>
    <cellStyle name="Calculation 3 3 2 2 3 2 2" xfId="35627"/>
    <cellStyle name="Calculation 3 3 2 2 3 2 3" xfId="52819"/>
    <cellStyle name="Calculation 3 3 2 2 3 3" xfId="28792"/>
    <cellStyle name="Calculation 3 3 2 2 3 4" xfId="46034"/>
    <cellStyle name="Calculation 3 3 2 2 4" xfId="7365"/>
    <cellStyle name="Calculation 3 3 2 2 4 2" xfId="25030"/>
    <cellStyle name="Calculation 3 3 2 2 4 3" xfId="42298"/>
    <cellStyle name="Calculation 3 3 2 2 5" xfId="14417"/>
    <cellStyle name="Calculation 3 3 2 2 5 2" xfId="32081"/>
    <cellStyle name="Calculation 3 3 2 2 5 3" xfId="49299"/>
    <cellStyle name="Calculation 3 3 2 2 6" xfId="21387"/>
    <cellStyle name="Calculation 3 3 2 2 7" xfId="38687"/>
    <cellStyle name="Calculation 3 3 2 3" xfId="4038"/>
    <cellStyle name="Calculation 3 3 2 3 2" xfId="5954"/>
    <cellStyle name="Calculation 3 3 2 3 2 2" xfId="12874"/>
    <cellStyle name="Calculation 3 3 2 3 2 2 2" xfId="19601"/>
    <cellStyle name="Calculation 3 3 2 3 2 2 2 2" xfId="37265"/>
    <cellStyle name="Calculation 3 3 2 3 2 2 2 3" xfId="54442"/>
    <cellStyle name="Calculation 3 3 2 3 2 2 3" xfId="30538"/>
    <cellStyle name="Calculation 3 3 2 3 2 2 4" xfId="47765"/>
    <cellStyle name="Calculation 3 3 2 3 2 3" xfId="9590"/>
    <cellStyle name="Calculation 3 3 2 3 2 3 2" xfId="27255"/>
    <cellStyle name="Calculation 3 3 2 3 2 3 3" xfId="44508"/>
    <cellStyle name="Calculation 3 3 2 3 2 4" xfId="16534"/>
    <cellStyle name="Calculation 3 3 2 3 2 4 2" xfId="34198"/>
    <cellStyle name="Calculation 3 3 2 3 2 4 3" xfId="51401"/>
    <cellStyle name="Calculation 3 3 2 3 2 5" xfId="23619"/>
    <cellStyle name="Calculation 3 3 2 3 2 6" xfId="40897"/>
    <cellStyle name="Calculation 3 3 2 3 3" xfId="7735"/>
    <cellStyle name="Calculation 3 3 2 3 3 2" xfId="25400"/>
    <cellStyle name="Calculation 3 3 2 3 3 3" xfId="42665"/>
    <cellStyle name="Calculation 3 3 2 3 4" xfId="14787"/>
    <cellStyle name="Calculation 3 3 2 3 4 2" xfId="32451"/>
    <cellStyle name="Calculation 3 3 2 3 4 3" xfId="49666"/>
    <cellStyle name="Calculation 3 3 2 3 5" xfId="21757"/>
    <cellStyle name="Calculation 3 3 2 3 6" xfId="39054"/>
    <cellStyle name="Calculation 3 3 2 4" xfId="4921"/>
    <cellStyle name="Calculation 3 3 2 4 2" xfId="11841"/>
    <cellStyle name="Calculation 3 3 2 4 2 2" xfId="18622"/>
    <cellStyle name="Calculation 3 3 2 4 2 2 2" xfId="36286"/>
    <cellStyle name="Calculation 3 3 2 4 2 2 3" xfId="53472"/>
    <cellStyle name="Calculation 3 3 2 4 2 3" xfId="29505"/>
    <cellStyle name="Calculation 3 3 2 4 2 4" xfId="46741"/>
    <cellStyle name="Calculation 3 3 2 4 3" xfId="8557"/>
    <cellStyle name="Calculation 3 3 2 4 3 2" xfId="26222"/>
    <cellStyle name="Calculation 3 3 2 4 3 3" xfId="43484"/>
    <cellStyle name="Calculation 3 3 2 4 4" xfId="15555"/>
    <cellStyle name="Calculation 3 3 2 4 4 2" xfId="33219"/>
    <cellStyle name="Calculation 3 3 2 4 4 3" xfId="50431"/>
    <cellStyle name="Calculation 3 3 2 4 5" xfId="22586"/>
    <cellStyle name="Calculation 3 3 2 4 6" xfId="39873"/>
    <cellStyle name="Calculation 3 3 2 5" xfId="10527"/>
    <cellStyle name="Calculation 3 3 2 5 2" xfId="17416"/>
    <cellStyle name="Calculation 3 3 2 5 2 2" xfId="35080"/>
    <cellStyle name="Calculation 3 3 2 5 2 3" xfId="52278"/>
    <cellStyle name="Calculation 3 3 2 5 3" xfId="28191"/>
    <cellStyle name="Calculation 3 3 2 5 4" xfId="45439"/>
    <cellStyle name="Calculation 3 3 2 6" xfId="6777"/>
    <cellStyle name="Calculation 3 3 2 6 2" xfId="24442"/>
    <cellStyle name="Calculation 3 3 2 6 3" xfId="41716"/>
    <cellStyle name="Calculation 3 3 2 7" xfId="13808"/>
    <cellStyle name="Calculation 3 3 2 7 2" xfId="31472"/>
    <cellStyle name="Calculation 3 3 2 7 3" xfId="48696"/>
    <cellStyle name="Calculation 3 3 2 8" xfId="20724"/>
    <cellStyle name="Calculation 3 3 2 9" xfId="38030"/>
    <cellStyle name="Calculation 3 3 3" xfId="3101"/>
    <cellStyle name="Calculation 3 3 3 2" xfId="3764"/>
    <cellStyle name="Calculation 3 3 3 2 2" xfId="5680"/>
    <cellStyle name="Calculation 3 3 3 2 2 2" xfId="12600"/>
    <cellStyle name="Calculation 3 3 3 2 2 2 2" xfId="19327"/>
    <cellStyle name="Calculation 3 3 3 2 2 2 2 2" xfId="36991"/>
    <cellStyle name="Calculation 3 3 3 2 2 2 2 3" xfId="54168"/>
    <cellStyle name="Calculation 3 3 3 2 2 2 3" xfId="30264"/>
    <cellStyle name="Calculation 3 3 3 2 2 2 4" xfId="47491"/>
    <cellStyle name="Calculation 3 3 3 2 2 3" xfId="9316"/>
    <cellStyle name="Calculation 3 3 3 2 2 3 2" xfId="26981"/>
    <cellStyle name="Calculation 3 3 3 2 2 3 3" xfId="44234"/>
    <cellStyle name="Calculation 3 3 3 2 2 4" xfId="16260"/>
    <cellStyle name="Calculation 3 3 3 2 2 4 2" xfId="33924"/>
    <cellStyle name="Calculation 3 3 3 2 2 4 3" xfId="51127"/>
    <cellStyle name="Calculation 3 3 3 2 2 5" xfId="23345"/>
    <cellStyle name="Calculation 3 3 3 2 2 6" xfId="40623"/>
    <cellStyle name="Calculation 3 3 3 2 3" xfId="11224"/>
    <cellStyle name="Calculation 3 3 3 2 3 2" xfId="18059"/>
    <cellStyle name="Calculation 3 3 3 2 3 2 2" xfId="35723"/>
    <cellStyle name="Calculation 3 3 3 2 3 2 3" xfId="52912"/>
    <cellStyle name="Calculation 3 3 3 2 3 3" xfId="28888"/>
    <cellStyle name="Calculation 3 3 3 2 3 4" xfId="46127"/>
    <cellStyle name="Calculation 3 3 3 2 4" xfId="7461"/>
    <cellStyle name="Calculation 3 3 3 2 4 2" xfId="25126"/>
    <cellStyle name="Calculation 3 3 3 2 4 3" xfId="42391"/>
    <cellStyle name="Calculation 3 3 3 2 5" xfId="14513"/>
    <cellStyle name="Calculation 3 3 3 2 5 2" xfId="32177"/>
    <cellStyle name="Calculation 3 3 3 2 5 3" xfId="49392"/>
    <cellStyle name="Calculation 3 3 3 2 6" xfId="21483"/>
    <cellStyle name="Calculation 3 3 3 2 7" xfId="38780"/>
    <cellStyle name="Calculation 3 3 3 3" xfId="4131"/>
    <cellStyle name="Calculation 3 3 3 3 2" xfId="6047"/>
    <cellStyle name="Calculation 3 3 3 3 2 2" xfId="12967"/>
    <cellStyle name="Calculation 3 3 3 3 2 2 2" xfId="19694"/>
    <cellStyle name="Calculation 3 3 3 3 2 2 2 2" xfId="37358"/>
    <cellStyle name="Calculation 3 3 3 3 2 2 2 3" xfId="54535"/>
    <cellStyle name="Calculation 3 3 3 3 2 2 3" xfId="30631"/>
    <cellStyle name="Calculation 3 3 3 3 2 2 4" xfId="47858"/>
    <cellStyle name="Calculation 3 3 3 3 2 3" xfId="9683"/>
    <cellStyle name="Calculation 3 3 3 3 2 3 2" xfId="27348"/>
    <cellStyle name="Calculation 3 3 3 3 2 3 3" xfId="44601"/>
    <cellStyle name="Calculation 3 3 3 3 2 4" xfId="16627"/>
    <cellStyle name="Calculation 3 3 3 3 2 4 2" xfId="34291"/>
    <cellStyle name="Calculation 3 3 3 3 2 4 3" xfId="51494"/>
    <cellStyle name="Calculation 3 3 3 3 2 5" xfId="23712"/>
    <cellStyle name="Calculation 3 3 3 3 2 6" xfId="40990"/>
    <cellStyle name="Calculation 3 3 3 3 3" xfId="7828"/>
    <cellStyle name="Calculation 3 3 3 3 3 2" xfId="25493"/>
    <cellStyle name="Calculation 3 3 3 3 3 3" xfId="42758"/>
    <cellStyle name="Calculation 3 3 3 3 4" xfId="14880"/>
    <cellStyle name="Calculation 3 3 3 3 4 2" xfId="32544"/>
    <cellStyle name="Calculation 3 3 3 3 4 3" xfId="49759"/>
    <cellStyle name="Calculation 3 3 3 3 5" xfId="21850"/>
    <cellStyle name="Calculation 3 3 3 3 6" xfId="39147"/>
    <cellStyle name="Calculation 3 3 3 4" xfId="5017"/>
    <cellStyle name="Calculation 3 3 3 4 2" xfId="11937"/>
    <cellStyle name="Calculation 3 3 3 4 2 2" xfId="18718"/>
    <cellStyle name="Calculation 3 3 3 4 2 2 2" xfId="36382"/>
    <cellStyle name="Calculation 3 3 3 4 2 2 3" xfId="53565"/>
    <cellStyle name="Calculation 3 3 3 4 2 3" xfId="29601"/>
    <cellStyle name="Calculation 3 3 3 4 2 4" xfId="46834"/>
    <cellStyle name="Calculation 3 3 3 4 3" xfId="8653"/>
    <cellStyle name="Calculation 3 3 3 4 3 2" xfId="26318"/>
    <cellStyle name="Calculation 3 3 3 4 3 3" xfId="43577"/>
    <cellStyle name="Calculation 3 3 3 4 4" xfId="15651"/>
    <cellStyle name="Calculation 3 3 3 4 4 2" xfId="33315"/>
    <cellStyle name="Calculation 3 3 3 4 4 3" xfId="50524"/>
    <cellStyle name="Calculation 3 3 3 4 5" xfId="22682"/>
    <cellStyle name="Calculation 3 3 3 4 6" xfId="39966"/>
    <cellStyle name="Calculation 3 3 3 5" xfId="10623"/>
    <cellStyle name="Calculation 3 3 3 5 2" xfId="17512"/>
    <cellStyle name="Calculation 3 3 3 5 2 2" xfId="35176"/>
    <cellStyle name="Calculation 3 3 3 5 2 3" xfId="52371"/>
    <cellStyle name="Calculation 3 3 3 5 3" xfId="28287"/>
    <cellStyle name="Calculation 3 3 3 5 4" xfId="45532"/>
    <cellStyle name="Calculation 3 3 3 6" xfId="6873"/>
    <cellStyle name="Calculation 3 3 3 6 2" xfId="24538"/>
    <cellStyle name="Calculation 3 3 3 6 3" xfId="41809"/>
    <cellStyle name="Calculation 3 3 3 7" xfId="13904"/>
    <cellStyle name="Calculation 3 3 3 7 2" xfId="31568"/>
    <cellStyle name="Calculation 3 3 3 7 3" xfId="48789"/>
    <cellStyle name="Calculation 3 3 3 8" xfId="20820"/>
    <cellStyle name="Calculation 3 3 3 9" xfId="38123"/>
    <cellStyle name="Calculation 3 3 4" xfId="3213"/>
    <cellStyle name="Calculation 3 3 4 2" xfId="4243"/>
    <cellStyle name="Calculation 3 3 4 2 2" xfId="6159"/>
    <cellStyle name="Calculation 3 3 4 2 2 2" xfId="13079"/>
    <cellStyle name="Calculation 3 3 4 2 2 2 2" xfId="19806"/>
    <cellStyle name="Calculation 3 3 4 2 2 2 2 2" xfId="37470"/>
    <cellStyle name="Calculation 3 3 4 2 2 2 2 3" xfId="54647"/>
    <cellStyle name="Calculation 3 3 4 2 2 2 3" xfId="30743"/>
    <cellStyle name="Calculation 3 3 4 2 2 2 4" xfId="47970"/>
    <cellStyle name="Calculation 3 3 4 2 2 3" xfId="9795"/>
    <cellStyle name="Calculation 3 3 4 2 2 3 2" xfId="27460"/>
    <cellStyle name="Calculation 3 3 4 2 2 3 3" xfId="44713"/>
    <cellStyle name="Calculation 3 3 4 2 2 4" xfId="16739"/>
    <cellStyle name="Calculation 3 3 4 2 2 4 2" xfId="34403"/>
    <cellStyle name="Calculation 3 3 4 2 2 4 3" xfId="51606"/>
    <cellStyle name="Calculation 3 3 4 2 2 5" xfId="23824"/>
    <cellStyle name="Calculation 3 3 4 2 2 6" xfId="41102"/>
    <cellStyle name="Calculation 3 3 4 2 3" xfId="7940"/>
    <cellStyle name="Calculation 3 3 4 2 3 2" xfId="25605"/>
    <cellStyle name="Calculation 3 3 4 2 3 3" xfId="42870"/>
    <cellStyle name="Calculation 3 3 4 2 4" xfId="14992"/>
    <cellStyle name="Calculation 3 3 4 2 4 2" xfId="32656"/>
    <cellStyle name="Calculation 3 3 4 2 4 3" xfId="49871"/>
    <cellStyle name="Calculation 3 3 4 2 5" xfId="21962"/>
    <cellStyle name="Calculation 3 3 4 2 6" xfId="39259"/>
    <cellStyle name="Calculation 3 3 4 3" xfId="5129"/>
    <cellStyle name="Calculation 3 3 4 3 2" xfId="12049"/>
    <cellStyle name="Calculation 3 3 4 3 2 2" xfId="18830"/>
    <cellStyle name="Calculation 3 3 4 3 2 2 2" xfId="36494"/>
    <cellStyle name="Calculation 3 3 4 3 2 2 3" xfId="53677"/>
    <cellStyle name="Calculation 3 3 4 3 2 3" xfId="29713"/>
    <cellStyle name="Calculation 3 3 4 3 2 4" xfId="46946"/>
    <cellStyle name="Calculation 3 3 4 3 3" xfId="8765"/>
    <cellStyle name="Calculation 3 3 4 3 3 2" xfId="26430"/>
    <cellStyle name="Calculation 3 3 4 3 3 3" xfId="43689"/>
    <cellStyle name="Calculation 3 3 4 3 4" xfId="15763"/>
    <cellStyle name="Calculation 3 3 4 3 4 2" xfId="33427"/>
    <cellStyle name="Calculation 3 3 4 3 4 3" xfId="50636"/>
    <cellStyle name="Calculation 3 3 4 3 5" xfId="22794"/>
    <cellStyle name="Calculation 3 3 4 3 6" xfId="40078"/>
    <cellStyle name="Calculation 3 3 4 4" xfId="10735"/>
    <cellStyle name="Calculation 3 3 4 4 2" xfId="17624"/>
    <cellStyle name="Calculation 3 3 4 4 2 2" xfId="35288"/>
    <cellStyle name="Calculation 3 3 4 4 2 3" xfId="52483"/>
    <cellStyle name="Calculation 3 3 4 4 3" xfId="28399"/>
    <cellStyle name="Calculation 3 3 4 4 4" xfId="45644"/>
    <cellStyle name="Calculation 3 3 4 5" xfId="6985"/>
    <cellStyle name="Calculation 3 3 4 5 2" xfId="24650"/>
    <cellStyle name="Calculation 3 3 4 5 3" xfId="41921"/>
    <cellStyle name="Calculation 3 3 4 6" xfId="14016"/>
    <cellStyle name="Calculation 3 3 4 6 2" xfId="31680"/>
    <cellStyle name="Calculation 3 3 4 6 3" xfId="48901"/>
    <cellStyle name="Calculation 3 3 4 7" xfId="20932"/>
    <cellStyle name="Calculation 3 3 4 8" xfId="38235"/>
    <cellStyle name="Calculation 3 3 5" xfId="3441"/>
    <cellStyle name="Calculation 3 3 5 2" xfId="5357"/>
    <cellStyle name="Calculation 3 3 5 2 2" xfId="12277"/>
    <cellStyle name="Calculation 3 3 5 2 2 2" xfId="19004"/>
    <cellStyle name="Calculation 3 3 5 2 2 2 2" xfId="36668"/>
    <cellStyle name="Calculation 3 3 5 2 2 2 3" xfId="53851"/>
    <cellStyle name="Calculation 3 3 5 2 2 3" xfId="29941"/>
    <cellStyle name="Calculation 3 3 5 2 2 4" xfId="47174"/>
    <cellStyle name="Calculation 3 3 5 2 3" xfId="8993"/>
    <cellStyle name="Calculation 3 3 5 2 3 2" xfId="26658"/>
    <cellStyle name="Calculation 3 3 5 2 3 3" xfId="43917"/>
    <cellStyle name="Calculation 3 3 5 2 4" xfId="15937"/>
    <cellStyle name="Calculation 3 3 5 2 4 2" xfId="33601"/>
    <cellStyle name="Calculation 3 3 5 2 4 3" xfId="50810"/>
    <cellStyle name="Calculation 3 3 5 2 5" xfId="23022"/>
    <cellStyle name="Calculation 3 3 5 2 6" xfId="40306"/>
    <cellStyle name="Calculation 3 3 5 3" xfId="10901"/>
    <cellStyle name="Calculation 3 3 5 3 2" xfId="17736"/>
    <cellStyle name="Calculation 3 3 5 3 2 2" xfId="35400"/>
    <cellStyle name="Calculation 3 3 5 3 2 3" xfId="52595"/>
    <cellStyle name="Calculation 3 3 5 3 3" xfId="28565"/>
    <cellStyle name="Calculation 3 3 5 3 4" xfId="45810"/>
    <cellStyle name="Calculation 3 3 5 4" xfId="7138"/>
    <cellStyle name="Calculation 3 3 5 4 2" xfId="24803"/>
    <cellStyle name="Calculation 3 3 5 4 3" xfId="42074"/>
    <cellStyle name="Calculation 3 3 5 5" xfId="14190"/>
    <cellStyle name="Calculation 3 3 5 5 2" xfId="31854"/>
    <cellStyle name="Calculation 3 3 5 5 3" xfId="49075"/>
    <cellStyle name="Calculation 3 3 5 6" xfId="21160"/>
    <cellStyle name="Calculation 3 3 5 7" xfId="38463"/>
    <cellStyle name="Calculation 3 3 6" xfId="3814"/>
    <cellStyle name="Calculation 3 3 6 2" xfId="5730"/>
    <cellStyle name="Calculation 3 3 6 2 2" xfId="12650"/>
    <cellStyle name="Calculation 3 3 6 2 2 2" xfId="19377"/>
    <cellStyle name="Calculation 3 3 6 2 2 2 2" xfId="37041"/>
    <cellStyle name="Calculation 3 3 6 2 2 2 3" xfId="54218"/>
    <cellStyle name="Calculation 3 3 6 2 2 3" xfId="30314"/>
    <cellStyle name="Calculation 3 3 6 2 2 4" xfId="47541"/>
    <cellStyle name="Calculation 3 3 6 2 3" xfId="9366"/>
    <cellStyle name="Calculation 3 3 6 2 3 2" xfId="27031"/>
    <cellStyle name="Calculation 3 3 6 2 3 3" xfId="44284"/>
    <cellStyle name="Calculation 3 3 6 2 4" xfId="16310"/>
    <cellStyle name="Calculation 3 3 6 2 4 2" xfId="33974"/>
    <cellStyle name="Calculation 3 3 6 2 4 3" xfId="51177"/>
    <cellStyle name="Calculation 3 3 6 2 5" xfId="23395"/>
    <cellStyle name="Calculation 3 3 6 2 6" xfId="40673"/>
    <cellStyle name="Calculation 3 3 6 3" xfId="7511"/>
    <cellStyle name="Calculation 3 3 6 3 2" xfId="25176"/>
    <cellStyle name="Calculation 3 3 6 3 3" xfId="42441"/>
    <cellStyle name="Calculation 3 3 6 4" xfId="14563"/>
    <cellStyle name="Calculation 3 3 6 4 2" xfId="32227"/>
    <cellStyle name="Calculation 3 3 6 4 3" xfId="49442"/>
    <cellStyle name="Calculation 3 3 6 5" xfId="21533"/>
    <cellStyle name="Calculation 3 3 6 6" xfId="38830"/>
    <cellStyle name="Calculation 3 3 7" xfId="4694"/>
    <cellStyle name="Calculation 3 3 7 2" xfId="11614"/>
    <cellStyle name="Calculation 3 3 7 2 2" xfId="18395"/>
    <cellStyle name="Calculation 3 3 7 2 2 2" xfId="36059"/>
    <cellStyle name="Calculation 3 3 7 2 2 3" xfId="53248"/>
    <cellStyle name="Calculation 3 3 7 2 3" xfId="29278"/>
    <cellStyle name="Calculation 3 3 7 2 4" xfId="46517"/>
    <cellStyle name="Calculation 3 3 7 3" xfId="8330"/>
    <cellStyle name="Calculation 3 3 7 3 2" xfId="25995"/>
    <cellStyle name="Calculation 3 3 7 3 3" xfId="43260"/>
    <cellStyle name="Calculation 3 3 7 4" xfId="15328"/>
    <cellStyle name="Calculation 3 3 7 4 2" xfId="32992"/>
    <cellStyle name="Calculation 3 3 7 4 3" xfId="50207"/>
    <cellStyle name="Calculation 3 3 7 5" xfId="22359"/>
    <cellStyle name="Calculation 3 3 7 6" xfId="39649"/>
    <cellStyle name="Calculation 3 3 8" xfId="10300"/>
    <cellStyle name="Calculation 3 3 8 2" xfId="17189"/>
    <cellStyle name="Calculation 3 3 8 2 2" xfId="34853"/>
    <cellStyle name="Calculation 3 3 8 2 3" xfId="52054"/>
    <cellStyle name="Calculation 3 3 8 3" xfId="27964"/>
    <cellStyle name="Calculation 3 3 8 4" xfId="45215"/>
    <cellStyle name="Calculation 3 3 9" xfId="6550"/>
    <cellStyle name="Calculation 3 3 9 2" xfId="24215"/>
    <cellStyle name="Calculation 3 3 9 3" xfId="41492"/>
    <cellStyle name="Calculation 3 4" xfId="2796"/>
    <cellStyle name="Calculation 3 4 2" xfId="3459"/>
    <cellStyle name="Calculation 3 4 2 2" xfId="5375"/>
    <cellStyle name="Calculation 3 4 2 2 2" xfId="12295"/>
    <cellStyle name="Calculation 3 4 2 2 2 2" xfId="19022"/>
    <cellStyle name="Calculation 3 4 2 2 2 2 2" xfId="36686"/>
    <cellStyle name="Calculation 3 4 2 2 2 2 3" xfId="53866"/>
    <cellStyle name="Calculation 3 4 2 2 2 3" xfId="29959"/>
    <cellStyle name="Calculation 3 4 2 2 2 4" xfId="47189"/>
    <cellStyle name="Calculation 3 4 2 2 3" xfId="9011"/>
    <cellStyle name="Calculation 3 4 2 2 3 2" xfId="26676"/>
    <cellStyle name="Calculation 3 4 2 2 3 3" xfId="43932"/>
    <cellStyle name="Calculation 3 4 2 2 4" xfId="15955"/>
    <cellStyle name="Calculation 3 4 2 2 4 2" xfId="33619"/>
    <cellStyle name="Calculation 3 4 2 2 4 3" xfId="50825"/>
    <cellStyle name="Calculation 3 4 2 2 5" xfId="23040"/>
    <cellStyle name="Calculation 3 4 2 2 6" xfId="40321"/>
    <cellStyle name="Calculation 3 4 2 3" xfId="10919"/>
    <cellStyle name="Calculation 3 4 2 3 2" xfId="17754"/>
    <cellStyle name="Calculation 3 4 2 3 2 2" xfId="35418"/>
    <cellStyle name="Calculation 3 4 2 3 2 3" xfId="52610"/>
    <cellStyle name="Calculation 3 4 2 3 3" xfId="28583"/>
    <cellStyle name="Calculation 3 4 2 3 4" xfId="45825"/>
    <cellStyle name="Calculation 3 4 2 4" xfId="7156"/>
    <cellStyle name="Calculation 3 4 2 4 2" xfId="24821"/>
    <cellStyle name="Calculation 3 4 2 4 3" xfId="42089"/>
    <cellStyle name="Calculation 3 4 2 5" xfId="14208"/>
    <cellStyle name="Calculation 3 4 2 5 2" xfId="31872"/>
    <cellStyle name="Calculation 3 4 2 5 3" xfId="49090"/>
    <cellStyle name="Calculation 3 4 2 6" xfId="21178"/>
    <cellStyle name="Calculation 3 4 2 7" xfId="38478"/>
    <cellStyle name="Calculation 3 4 3" xfId="3829"/>
    <cellStyle name="Calculation 3 4 3 2" xfId="5745"/>
    <cellStyle name="Calculation 3 4 3 2 2" xfId="12665"/>
    <cellStyle name="Calculation 3 4 3 2 2 2" xfId="19392"/>
    <cellStyle name="Calculation 3 4 3 2 2 2 2" xfId="37056"/>
    <cellStyle name="Calculation 3 4 3 2 2 2 3" xfId="54233"/>
    <cellStyle name="Calculation 3 4 3 2 2 3" xfId="30329"/>
    <cellStyle name="Calculation 3 4 3 2 2 4" xfId="47556"/>
    <cellStyle name="Calculation 3 4 3 2 3" xfId="9381"/>
    <cellStyle name="Calculation 3 4 3 2 3 2" xfId="27046"/>
    <cellStyle name="Calculation 3 4 3 2 3 3" xfId="44299"/>
    <cellStyle name="Calculation 3 4 3 2 4" xfId="16325"/>
    <cellStyle name="Calculation 3 4 3 2 4 2" xfId="33989"/>
    <cellStyle name="Calculation 3 4 3 2 4 3" xfId="51192"/>
    <cellStyle name="Calculation 3 4 3 2 5" xfId="23410"/>
    <cellStyle name="Calculation 3 4 3 2 6" xfId="40688"/>
    <cellStyle name="Calculation 3 4 3 3" xfId="7526"/>
    <cellStyle name="Calculation 3 4 3 3 2" xfId="25191"/>
    <cellStyle name="Calculation 3 4 3 3 3" xfId="42456"/>
    <cellStyle name="Calculation 3 4 3 4" xfId="14578"/>
    <cellStyle name="Calculation 3 4 3 4 2" xfId="32242"/>
    <cellStyle name="Calculation 3 4 3 4 3" xfId="49457"/>
    <cellStyle name="Calculation 3 4 3 5" xfId="21548"/>
    <cellStyle name="Calculation 3 4 3 6" xfId="38845"/>
    <cellStyle name="Calculation 3 4 4" xfId="4712"/>
    <cellStyle name="Calculation 3 4 4 2" xfId="11632"/>
    <cellStyle name="Calculation 3 4 4 2 2" xfId="18413"/>
    <cellStyle name="Calculation 3 4 4 2 2 2" xfId="36077"/>
    <cellStyle name="Calculation 3 4 4 2 2 3" xfId="53263"/>
    <cellStyle name="Calculation 3 4 4 2 3" xfId="29296"/>
    <cellStyle name="Calculation 3 4 4 2 4" xfId="46532"/>
    <cellStyle name="Calculation 3 4 4 3" xfId="8348"/>
    <cellStyle name="Calculation 3 4 4 3 2" xfId="26013"/>
    <cellStyle name="Calculation 3 4 4 3 3" xfId="43275"/>
    <cellStyle name="Calculation 3 4 4 4" xfId="15346"/>
    <cellStyle name="Calculation 3 4 4 4 2" xfId="33010"/>
    <cellStyle name="Calculation 3 4 4 4 3" xfId="50222"/>
    <cellStyle name="Calculation 3 4 4 5" xfId="22377"/>
    <cellStyle name="Calculation 3 4 4 6" xfId="39664"/>
    <cellStyle name="Calculation 3 4 5" xfId="10318"/>
    <cellStyle name="Calculation 3 4 5 2" xfId="17207"/>
    <cellStyle name="Calculation 3 4 5 2 2" xfId="34871"/>
    <cellStyle name="Calculation 3 4 5 2 3" xfId="52069"/>
    <cellStyle name="Calculation 3 4 5 3" xfId="27982"/>
    <cellStyle name="Calculation 3 4 5 4" xfId="45230"/>
    <cellStyle name="Calculation 3 4 6" xfId="6568"/>
    <cellStyle name="Calculation 3 4 6 2" xfId="24233"/>
    <cellStyle name="Calculation 3 4 6 3" xfId="41507"/>
    <cellStyle name="Calculation 3 4 7" xfId="13599"/>
    <cellStyle name="Calculation 3 4 7 2" xfId="31263"/>
    <cellStyle name="Calculation 3 4 7 3" xfId="48487"/>
    <cellStyle name="Calculation 3 4 8" xfId="20515"/>
    <cellStyle name="Calculation 3 4 9" xfId="37821"/>
    <cellStyle name="Calculation 3 5" xfId="4390"/>
    <cellStyle name="Calculation 3 5 2" xfId="6254"/>
    <cellStyle name="Calculation 3 5 2 2" xfId="13173"/>
    <cellStyle name="Calculation 3 5 2 2 2" xfId="19846"/>
    <cellStyle name="Calculation 3 5 2 2 2 2" xfId="37510"/>
    <cellStyle name="Calculation 3 5 2 2 2 3" xfId="54687"/>
    <cellStyle name="Calculation 3 5 2 2 3" xfId="30837"/>
    <cellStyle name="Calculation 3 5 2 2 4" xfId="48064"/>
    <cellStyle name="Calculation 3 5 2 3" xfId="9889"/>
    <cellStyle name="Calculation 3 5 2 3 2" xfId="27554"/>
    <cellStyle name="Calculation 3 5 2 3 3" xfId="44807"/>
    <cellStyle name="Calculation 3 5 2 4" xfId="16779"/>
    <cellStyle name="Calculation 3 5 2 4 2" xfId="34443"/>
    <cellStyle name="Calculation 3 5 2 4 3" xfId="51646"/>
    <cellStyle name="Calculation 3 5 2 5" xfId="23919"/>
    <cellStyle name="Calculation 3 5 2 6" xfId="41196"/>
    <cellStyle name="Calculation 3 5 3" xfId="11318"/>
    <cellStyle name="Calculation 3 5 3 2" xfId="18099"/>
    <cellStyle name="Calculation 3 5 3 2 2" xfId="35763"/>
    <cellStyle name="Calculation 3 5 3 2 3" xfId="52952"/>
    <cellStyle name="Calculation 3 5 3 3" xfId="28982"/>
    <cellStyle name="Calculation 3 5 3 4" xfId="46221"/>
    <cellStyle name="Calculation 3 5 4" xfId="8034"/>
    <cellStyle name="Calculation 3 5 4 2" xfId="25699"/>
    <cellStyle name="Calculation 3 5 4 3" xfId="42964"/>
    <cellStyle name="Calculation 3 5 5" xfId="15032"/>
    <cellStyle name="Calculation 3 5 5 2" xfId="32696"/>
    <cellStyle name="Calculation 3 5 5 3" xfId="49911"/>
    <cellStyle name="Calculation 3 5 6" xfId="22063"/>
    <cellStyle name="Calculation 3 5 7" xfId="39353"/>
    <cellStyle name="Calculation 3 6" xfId="4398"/>
    <cellStyle name="Calculation 3 6 2" xfId="6262"/>
    <cellStyle name="Calculation 3 6 2 2" xfId="13181"/>
    <cellStyle name="Calculation 3 6 2 2 2" xfId="19854"/>
    <cellStyle name="Calculation 3 6 2 2 2 2" xfId="37518"/>
    <cellStyle name="Calculation 3 6 2 2 2 3" xfId="54695"/>
    <cellStyle name="Calculation 3 6 2 2 3" xfId="30845"/>
    <cellStyle name="Calculation 3 6 2 2 4" xfId="48072"/>
    <cellStyle name="Calculation 3 6 2 3" xfId="9897"/>
    <cellStyle name="Calculation 3 6 2 3 2" xfId="27562"/>
    <cellStyle name="Calculation 3 6 2 3 3" xfId="44815"/>
    <cellStyle name="Calculation 3 6 2 4" xfId="16787"/>
    <cellStyle name="Calculation 3 6 2 4 2" xfId="34451"/>
    <cellStyle name="Calculation 3 6 2 4 3" xfId="51654"/>
    <cellStyle name="Calculation 3 6 2 5" xfId="23927"/>
    <cellStyle name="Calculation 3 6 2 6" xfId="41204"/>
    <cellStyle name="Calculation 3 6 3" xfId="11326"/>
    <cellStyle name="Calculation 3 6 3 2" xfId="18107"/>
    <cellStyle name="Calculation 3 6 3 2 2" xfId="35771"/>
    <cellStyle name="Calculation 3 6 3 2 3" xfId="52960"/>
    <cellStyle name="Calculation 3 6 3 3" xfId="28990"/>
    <cellStyle name="Calculation 3 6 3 4" xfId="46229"/>
    <cellStyle name="Calculation 3 6 4" xfId="8042"/>
    <cellStyle name="Calculation 3 6 4 2" xfId="25707"/>
    <cellStyle name="Calculation 3 6 4 3" xfId="42972"/>
    <cellStyle name="Calculation 3 6 5" xfId="15040"/>
    <cellStyle name="Calculation 3 6 5 2" xfId="32704"/>
    <cellStyle name="Calculation 3 6 5 3" xfId="49919"/>
    <cellStyle name="Calculation 3 6 6" xfId="22071"/>
    <cellStyle name="Calculation 3 6 7" xfId="39361"/>
    <cellStyle name="Calculation 3 7" xfId="10091"/>
    <cellStyle name="Calculation 3 7 2" xfId="16980"/>
    <cellStyle name="Calculation 3 7 2 2" xfId="34644"/>
    <cellStyle name="Calculation 3 7 2 3" xfId="51845"/>
    <cellStyle name="Calculation 3 7 3" xfId="27755"/>
    <cellStyle name="Calculation 3 7 4" xfId="45006"/>
    <cellStyle name="Calculation 3 8" xfId="13372"/>
    <cellStyle name="Calculation 3 8 2" xfId="31036"/>
    <cellStyle name="Calculation 3 8 3" xfId="48263"/>
    <cellStyle name="Calculation 3 9" xfId="20135"/>
    <cellStyle name="CapAdv_Box" xfId="453"/>
    <cellStyle name="Check Cell 2" xfId="454"/>
    <cellStyle name="Check Cell 2 2" xfId="455"/>
    <cellStyle name="Check Cell 2 2 2" xfId="456"/>
    <cellStyle name="Check Cell 2 3" xfId="457"/>
    <cellStyle name="Check Cell 2 3 2" xfId="458"/>
    <cellStyle name="Check Cell 2 4" xfId="459"/>
    <cellStyle name="Check Cell 2 4 2" xfId="460"/>
    <cellStyle name="Check Cell 2 5" xfId="461"/>
    <cellStyle name="Check Cell 2 5 2" xfId="462"/>
    <cellStyle name="Check Cell 2 5 3" xfId="463"/>
    <cellStyle name="Check Cell 2 6" xfId="464"/>
    <cellStyle name="Check Cell 2 7" xfId="465"/>
    <cellStyle name="Check Cell 2 8" xfId="466"/>
    <cellStyle name="Check Cell 3" xfId="467"/>
    <cellStyle name="Check Cell 3 2" xfId="468"/>
    <cellStyle name="Comma" xfId="2" builtinId="3"/>
    <cellStyle name="Comma 10" xfId="469"/>
    <cellStyle name="Comma 10 2" xfId="470"/>
    <cellStyle name="Comma 11" xfId="471"/>
    <cellStyle name="Comma 12" xfId="472"/>
    <cellStyle name="Comma 12 2" xfId="473"/>
    <cellStyle name="Comma 13" xfId="32"/>
    <cellStyle name="Comma 14" xfId="474"/>
    <cellStyle name="Comma 14 2" xfId="475"/>
    <cellStyle name="Comma 15" xfId="2643"/>
    <cellStyle name="Comma 15 2" xfId="2785"/>
    <cellStyle name="Comma 15 3" xfId="20390"/>
    <cellStyle name="Comma 16" xfId="476"/>
    <cellStyle name="Comma 16 2" xfId="477"/>
    <cellStyle name="Comma 17" xfId="2644"/>
    <cellStyle name="Comma 17 2" xfId="20391"/>
    <cellStyle name="Comma 18" xfId="478"/>
    <cellStyle name="Comma 18 2" xfId="479"/>
    <cellStyle name="Comma 2" xfId="12"/>
    <cellStyle name="Comma 2 10" xfId="480"/>
    <cellStyle name="Comma 2 11" xfId="481"/>
    <cellStyle name="Comma 2 12" xfId="482"/>
    <cellStyle name="Comma 2 13" xfId="483"/>
    <cellStyle name="Comma 2 14" xfId="484"/>
    <cellStyle name="Comma 2 15" xfId="485"/>
    <cellStyle name="Comma 2 16" xfId="486"/>
    <cellStyle name="Comma 2 17" xfId="487"/>
    <cellStyle name="Comma 2 18" xfId="488"/>
    <cellStyle name="Comma 2 19" xfId="489"/>
    <cellStyle name="Comma 2 2" xfId="490"/>
    <cellStyle name="Comma 2 2 2" xfId="4253"/>
    <cellStyle name="Comma 2 2 2 2" xfId="54881"/>
    <cellStyle name="Comma 2 2 2 3" xfId="54880"/>
    <cellStyle name="Comma 2 2 3" xfId="54882"/>
    <cellStyle name="Comma 2 2 4" xfId="54879"/>
    <cellStyle name="Comma 2 20" xfId="491"/>
    <cellStyle name="Comma 2 21" xfId="492"/>
    <cellStyle name="Comma 2 22" xfId="493"/>
    <cellStyle name="Comma 2 23" xfId="494"/>
    <cellStyle name="Comma 2 24" xfId="495"/>
    <cellStyle name="Comma 2 25" xfId="496"/>
    <cellStyle name="Comma 2 26" xfId="497"/>
    <cellStyle name="Comma 2 27" xfId="498"/>
    <cellStyle name="Comma 2 28" xfId="499"/>
    <cellStyle name="Comma 2 29" xfId="500"/>
    <cellStyle name="Comma 2 3" xfId="501"/>
    <cellStyle name="Comma 2 3 2" xfId="502"/>
    <cellStyle name="Comma 2 3 2 2" xfId="2256"/>
    <cellStyle name="Comma 2 3 2 3" xfId="2273"/>
    <cellStyle name="Comma 2 3 2 4" xfId="2292"/>
    <cellStyle name="Comma 2 3 2 5" xfId="2345"/>
    <cellStyle name="Comma 2 3 2 6" xfId="2402"/>
    <cellStyle name="Comma 2 3 2 7" xfId="2453"/>
    <cellStyle name="Comma 2 3 2 8" xfId="2502"/>
    <cellStyle name="Comma 2 3 3" xfId="503"/>
    <cellStyle name="Comma 2 3 3 2" xfId="2293"/>
    <cellStyle name="Comma 2 3 3 3" xfId="2346"/>
    <cellStyle name="Comma 2 3 3 4" xfId="2403"/>
    <cellStyle name="Comma 2 3 3 5" xfId="2454"/>
    <cellStyle name="Comma 2 3 3 6" xfId="2503"/>
    <cellStyle name="Comma 2 3 4" xfId="2291"/>
    <cellStyle name="Comma 2 3 5" xfId="2344"/>
    <cellStyle name="Comma 2 3 6" xfId="2401"/>
    <cellStyle name="Comma 2 3 7" xfId="2452"/>
    <cellStyle name="Comma 2 3 8" xfId="2501"/>
    <cellStyle name="Comma 2 30" xfId="504"/>
    <cellStyle name="Comma 2 31" xfId="505"/>
    <cellStyle name="Comma 2 32" xfId="506"/>
    <cellStyle name="Comma 2 33" xfId="507"/>
    <cellStyle name="Comma 2 34" xfId="508"/>
    <cellStyle name="Comma 2 35" xfId="509"/>
    <cellStyle name="Comma 2 36" xfId="510"/>
    <cellStyle name="Comma 2 37" xfId="511"/>
    <cellStyle name="Comma 2 38" xfId="512"/>
    <cellStyle name="Comma 2 39" xfId="513"/>
    <cellStyle name="Comma 2 4" xfId="514"/>
    <cellStyle name="Comma 2 4 2" xfId="2294"/>
    <cellStyle name="Comma 2 4 3" xfId="2347"/>
    <cellStyle name="Comma 2 4 4" xfId="2404"/>
    <cellStyle name="Comma 2 4 5" xfId="2455"/>
    <cellStyle name="Comma 2 4 6" xfId="2504"/>
    <cellStyle name="Comma 2 40" xfId="515"/>
    <cellStyle name="Comma 2 41" xfId="516"/>
    <cellStyle name="Comma 2 42" xfId="517"/>
    <cellStyle name="Comma 2 43" xfId="518"/>
    <cellStyle name="Comma 2 44" xfId="519"/>
    <cellStyle name="Comma 2 45" xfId="2260"/>
    <cellStyle name="Comma 2 45 2" xfId="2505"/>
    <cellStyle name="Comma 2 45 3" xfId="4333"/>
    <cellStyle name="Comma 2 46" xfId="2264"/>
    <cellStyle name="Comma 2 47" xfId="2268"/>
    <cellStyle name="Comma 2 47 2" xfId="2379"/>
    <cellStyle name="Comma 2 48" xfId="2278"/>
    <cellStyle name="Comma 2 49" xfId="2331"/>
    <cellStyle name="Comma 2 5" xfId="520"/>
    <cellStyle name="Comma 2 5 2" xfId="2295"/>
    <cellStyle name="Comma 2 5 3" xfId="2348"/>
    <cellStyle name="Comma 2 5 4" xfId="2405"/>
    <cellStyle name="Comma 2 5 5" xfId="2456"/>
    <cellStyle name="Comma 2 5 6" xfId="2506"/>
    <cellStyle name="Comma 2 50" xfId="2388"/>
    <cellStyle name="Comma 2 51" xfId="2439"/>
    <cellStyle name="Comma 2 52" xfId="2617"/>
    <cellStyle name="Comma 2 53" xfId="36"/>
    <cellStyle name="Comma 2 54" xfId="20043"/>
    <cellStyle name="Comma 2 6" xfId="521"/>
    <cellStyle name="Comma 2 7" xfId="522"/>
    <cellStyle name="Comma 2 8" xfId="523"/>
    <cellStyle name="Comma 2 9" xfId="524"/>
    <cellStyle name="Comma 20" xfId="525"/>
    <cellStyle name="Comma 20 2" xfId="526"/>
    <cellStyle name="Comma 22" xfId="527"/>
    <cellStyle name="Comma 22 2" xfId="528"/>
    <cellStyle name="Comma 24" xfId="529"/>
    <cellStyle name="Comma 24 2" xfId="530"/>
    <cellStyle name="Comma 26" xfId="531"/>
    <cellStyle name="Comma 26 2" xfId="532"/>
    <cellStyle name="Comma 28" xfId="533"/>
    <cellStyle name="Comma 28 2" xfId="534"/>
    <cellStyle name="Comma 3" xfId="15"/>
    <cellStyle name="Comma 3 2" xfId="536"/>
    <cellStyle name="Comma 3 2 2" xfId="54884"/>
    <cellStyle name="Comma 3 2 3" xfId="54883"/>
    <cellStyle name="Comma 3 3" xfId="537"/>
    <cellStyle name="Comma 3 3 2" xfId="54885"/>
    <cellStyle name="Comma 3 4" xfId="2507"/>
    <cellStyle name="Comma 3 5" xfId="535"/>
    <cellStyle name="Comma 3 6" xfId="20046"/>
    <cellStyle name="Comma 4" xfId="18"/>
    <cellStyle name="Comma 4 2" xfId="539"/>
    <cellStyle name="Comma 4 2 2" xfId="54887"/>
    <cellStyle name="Comma 4 3" xfId="540"/>
    <cellStyle name="Comma 4 4" xfId="2508"/>
    <cellStyle name="Comma 4 5" xfId="538"/>
    <cellStyle name="Comma 4 6" xfId="20049"/>
    <cellStyle name="Comma 4 7" xfId="54886"/>
    <cellStyle name="Comma 5" xfId="21"/>
    <cellStyle name="Comma 5 10" xfId="20052"/>
    <cellStyle name="Comma 5 11" xfId="54888"/>
    <cellStyle name="Comma 5 2" xfId="542"/>
    <cellStyle name="Comma 5 2 2" xfId="2297"/>
    <cellStyle name="Comma 5 2 3" xfId="2350"/>
    <cellStyle name="Comma 5 2 4" xfId="2407"/>
    <cellStyle name="Comma 5 2 5" xfId="2458"/>
    <cellStyle name="Comma 5 2 6" xfId="2510"/>
    <cellStyle name="Comma 5 3" xfId="543"/>
    <cellStyle name="Comma 5 3 2" xfId="2298"/>
    <cellStyle name="Comma 5 3 3" xfId="2351"/>
    <cellStyle name="Comma 5 3 4" xfId="2408"/>
    <cellStyle name="Comma 5 3 5" xfId="2459"/>
    <cellStyle name="Comma 5 3 6" xfId="2511"/>
    <cellStyle name="Comma 5 4" xfId="2296"/>
    <cellStyle name="Comma 5 5" xfId="2349"/>
    <cellStyle name="Comma 5 6" xfId="2406"/>
    <cellStyle name="Comma 5 7" xfId="2457"/>
    <cellStyle name="Comma 5 8" xfId="2509"/>
    <cellStyle name="Comma 5 9" xfId="541"/>
    <cellStyle name="Comma 6" xfId="24"/>
    <cellStyle name="Comma 6 2" xfId="545"/>
    <cellStyle name="Comma 6 2 2" xfId="54889"/>
    <cellStyle name="Comma 6 3" xfId="2299"/>
    <cellStyle name="Comma 6 4" xfId="2352"/>
    <cellStyle name="Comma 6 5" xfId="2409"/>
    <cellStyle name="Comma 6 6" xfId="2460"/>
    <cellStyle name="Comma 6 7" xfId="2512"/>
    <cellStyle name="Comma 6 8" xfId="544"/>
    <cellStyle name="Comma 6 9" xfId="20055"/>
    <cellStyle name="Comma 7" xfId="27"/>
    <cellStyle name="Comma 7 10" xfId="54890"/>
    <cellStyle name="Comma 7 2" xfId="547"/>
    <cellStyle name="Comma 7 2 2" xfId="2301"/>
    <cellStyle name="Comma 7 2 3" xfId="2354"/>
    <cellStyle name="Comma 7 2 4" xfId="2411"/>
    <cellStyle name="Comma 7 2 5" xfId="2462"/>
    <cellStyle name="Comma 7 2 6" xfId="2514"/>
    <cellStyle name="Comma 7 3" xfId="2300"/>
    <cellStyle name="Comma 7 4" xfId="2353"/>
    <cellStyle name="Comma 7 5" xfId="2410"/>
    <cellStyle name="Comma 7 6" xfId="2461"/>
    <cellStyle name="Comma 7 7" xfId="2513"/>
    <cellStyle name="Comma 7 8" xfId="546"/>
    <cellStyle name="Comma 7 9" xfId="20058"/>
    <cellStyle name="Comma 8" xfId="30"/>
    <cellStyle name="Comma 8 2" xfId="549"/>
    <cellStyle name="Comma 8 3" xfId="548"/>
    <cellStyle name="Comma 8 4" xfId="20061"/>
    <cellStyle name="Comma 9" xfId="550"/>
    <cellStyle name="Comma0" xfId="551"/>
    <cellStyle name="Comma0 2" xfId="552"/>
    <cellStyle name="Comma0 2 2" xfId="553"/>
    <cellStyle name="Comma0 2 2 2" xfId="554"/>
    <cellStyle name="Comma0 2 2 2 2" xfId="555"/>
    <cellStyle name="Comma0 2 2 3" xfId="556"/>
    <cellStyle name="Comma0 2 2 3 2" xfId="557"/>
    <cellStyle name="Comma0 2 2 4" xfId="558"/>
    <cellStyle name="Comma0 2 2 4 2" xfId="559"/>
    <cellStyle name="Comma0 2 3" xfId="560"/>
    <cellStyle name="Comma0 2 3 2" xfId="561"/>
    <cellStyle name="Comma0 2 3 2 2" xfId="562"/>
    <cellStyle name="Comma0 2 3 3" xfId="563"/>
    <cellStyle name="Comma0 2 3 3 2" xfId="564"/>
    <cellStyle name="Comma0 2 4" xfId="565"/>
    <cellStyle name="Comma0 2 4 2" xfId="566"/>
    <cellStyle name="Comma0 2 5" xfId="567"/>
    <cellStyle name="Comma0 2 6" xfId="568"/>
    <cellStyle name="Comma0 3" xfId="569"/>
    <cellStyle name="Comma0 3 2" xfId="570"/>
    <cellStyle name="Comma0 4" xfId="571"/>
    <cellStyle name="Comma0 4 2" xfId="572"/>
    <cellStyle name="Comma0 5" xfId="573"/>
    <cellStyle name="Comma0 5 2" xfId="574"/>
    <cellStyle name="Comma0 6" xfId="575"/>
    <cellStyle name="Comma0 7" xfId="2515"/>
    <cellStyle name="Comment" xfId="576"/>
    <cellStyle name="Currency" xfId="3" builtinId="4"/>
    <cellStyle name="Currency 10" xfId="2488"/>
    <cellStyle name="Currency 10 2" xfId="2628"/>
    <cellStyle name="Currency 10 2 2" xfId="54891"/>
    <cellStyle name="Currency 11" xfId="2622"/>
    <cellStyle name="Currency 11 2" xfId="2671"/>
    <cellStyle name="Currency 11 3" xfId="20380"/>
    <cellStyle name="Currency 12" xfId="2625"/>
    <cellStyle name="Currency 12 2" xfId="54892"/>
    <cellStyle name="Currency 13" xfId="2631"/>
    <cellStyle name="Currency 14" xfId="2634"/>
    <cellStyle name="Currency 15" xfId="2637"/>
    <cellStyle name="Currency 16" xfId="2640"/>
    <cellStyle name="Currency 17" xfId="33"/>
    <cellStyle name="Currency 2" xfId="35"/>
    <cellStyle name="Currency 2 10" xfId="577"/>
    <cellStyle name="Currency 2 11" xfId="578"/>
    <cellStyle name="Currency 2 12" xfId="579"/>
    <cellStyle name="Currency 2 13" xfId="580"/>
    <cellStyle name="Currency 2 14" xfId="581"/>
    <cellStyle name="Currency 2 15" xfId="582"/>
    <cellStyle name="Currency 2 16" xfId="583"/>
    <cellStyle name="Currency 2 17" xfId="584"/>
    <cellStyle name="Currency 2 18" xfId="585"/>
    <cellStyle name="Currency 2 19" xfId="586"/>
    <cellStyle name="Currency 2 2" xfId="587"/>
    <cellStyle name="Currency 2 2 2" xfId="54894"/>
    <cellStyle name="Currency 2 2 2 2" xfId="54895"/>
    <cellStyle name="Currency 2 2 3" xfId="54896"/>
    <cellStyle name="Currency 2 2 4" xfId="54893"/>
    <cellStyle name="Currency 2 20" xfId="588"/>
    <cellStyle name="Currency 2 21" xfId="589"/>
    <cellStyle name="Currency 2 22" xfId="590"/>
    <cellStyle name="Currency 2 23" xfId="591"/>
    <cellStyle name="Currency 2 24" xfId="592"/>
    <cellStyle name="Currency 2 25" xfId="593"/>
    <cellStyle name="Currency 2 26" xfId="594"/>
    <cellStyle name="Currency 2 27" xfId="595"/>
    <cellStyle name="Currency 2 28" xfId="2254"/>
    <cellStyle name="Currency 2 28 2" xfId="2271"/>
    <cellStyle name="Currency 2 28 3" xfId="2516"/>
    <cellStyle name="Currency 2 28 4" xfId="4332"/>
    <cellStyle name="Currency 2 29" xfId="2259"/>
    <cellStyle name="Currency 2 3" xfId="596"/>
    <cellStyle name="Currency 2 3 2" xfId="54897"/>
    <cellStyle name="Currency 2 30" xfId="2263"/>
    <cellStyle name="Currency 2 31" xfId="2267"/>
    <cellStyle name="Currency 2 31 2" xfId="2381"/>
    <cellStyle name="Currency 2 32" xfId="2276"/>
    <cellStyle name="Currency 2 33" xfId="2329"/>
    <cellStyle name="Currency 2 34" xfId="2386"/>
    <cellStyle name="Currency 2 35" xfId="2437"/>
    <cellStyle name="Currency 2 36" xfId="2616"/>
    <cellStyle name="Currency 2 37" xfId="4257"/>
    <cellStyle name="Currency 2 4" xfId="597"/>
    <cellStyle name="Currency 2 4 2" xfId="54898"/>
    <cellStyle name="Currency 2 5" xfId="598"/>
    <cellStyle name="Currency 2 6" xfId="599"/>
    <cellStyle name="Currency 2 7" xfId="600"/>
    <cellStyle name="Currency 2 8" xfId="601"/>
    <cellStyle name="Currency 2 9" xfId="602"/>
    <cellStyle name="Currency 3" xfId="603"/>
    <cellStyle name="Currency 3 2" xfId="604"/>
    <cellStyle name="Currency 3 2 2" xfId="54899"/>
    <cellStyle name="Currency 3 3" xfId="605"/>
    <cellStyle name="Currency 3 3 2" xfId="54900"/>
    <cellStyle name="Currency 3 4" xfId="606"/>
    <cellStyle name="Currency 3 5" xfId="2517"/>
    <cellStyle name="Currency 3 6" xfId="4313"/>
    <cellStyle name="Currency 32" xfId="607"/>
    <cellStyle name="Currency 4" xfId="608"/>
    <cellStyle name="Currency 4 2" xfId="2519"/>
    <cellStyle name="Currency 4 2 2" xfId="54901"/>
    <cellStyle name="Currency 4 3" xfId="2520"/>
    <cellStyle name="Currency 4 3 2" xfId="54902"/>
    <cellStyle name="Currency 4 4" xfId="2518"/>
    <cellStyle name="Currency 4 5" xfId="4314"/>
    <cellStyle name="Currency 5" xfId="609"/>
    <cellStyle name="Currency 5 2" xfId="2302"/>
    <cellStyle name="Currency 5 2 2" xfId="2522"/>
    <cellStyle name="Currency 5 2 3" xfId="4334"/>
    <cellStyle name="Currency 5 3" xfId="2355"/>
    <cellStyle name="Currency 5 3 2" xfId="2523"/>
    <cellStyle name="Currency 5 3 3" xfId="4347"/>
    <cellStyle name="Currency 5 4" xfId="2412"/>
    <cellStyle name="Currency 5 5" xfId="2463"/>
    <cellStyle name="Currency 5 6" xfId="2521"/>
    <cellStyle name="Currency 5 7" xfId="4315"/>
    <cellStyle name="Currency 6" xfId="610"/>
    <cellStyle name="Currency 6 2" xfId="2303"/>
    <cellStyle name="Currency 6 2 2" xfId="2525"/>
    <cellStyle name="Currency 6 2 3" xfId="4335"/>
    <cellStyle name="Currency 6 3" xfId="2356"/>
    <cellStyle name="Currency 6 4" xfId="2413"/>
    <cellStyle name="Currency 6 5" xfId="2464"/>
    <cellStyle name="Currency 6 6" xfId="2524"/>
    <cellStyle name="Currency 6 7" xfId="4316"/>
    <cellStyle name="Currency 7" xfId="2526"/>
    <cellStyle name="Currency 7 2" xfId="2527"/>
    <cellStyle name="Currency 8" xfId="2528"/>
    <cellStyle name="Currency 8 2" xfId="2529"/>
    <cellStyle name="Currency 9" xfId="2530"/>
    <cellStyle name="Currency 9 2" xfId="2531"/>
    <cellStyle name="Currency 9 3" xfId="54903"/>
    <cellStyle name="Currency0" xfId="611"/>
    <cellStyle name="Currency0 2" xfId="612"/>
    <cellStyle name="Currency0 2 2" xfId="613"/>
    <cellStyle name="Currency0 2 2 2" xfId="614"/>
    <cellStyle name="Currency0 2 2 2 2" xfId="615"/>
    <cellStyle name="Currency0 2 2 3" xfId="616"/>
    <cellStyle name="Currency0 2 2 3 2" xfId="617"/>
    <cellStyle name="Currency0 2 2 4" xfId="618"/>
    <cellStyle name="Currency0 2 2 4 2" xfId="619"/>
    <cellStyle name="Currency0 2 3" xfId="620"/>
    <cellStyle name="Currency0 2 3 2" xfId="621"/>
    <cellStyle name="Currency0 2 3 2 2" xfId="622"/>
    <cellStyle name="Currency0 2 3 3" xfId="623"/>
    <cellStyle name="Currency0 2 3 3 2" xfId="624"/>
    <cellStyle name="Currency0 2 4" xfId="625"/>
    <cellStyle name="Currency0 2 4 2" xfId="626"/>
    <cellStyle name="Currency0 2 5" xfId="627"/>
    <cellStyle name="Currency0 2 6" xfId="628"/>
    <cellStyle name="Currency0 3" xfId="629"/>
    <cellStyle name="Currency0 3 2" xfId="630"/>
    <cellStyle name="Currency0 4" xfId="631"/>
    <cellStyle name="Currency0 4 2" xfId="632"/>
    <cellStyle name="Currency0 5" xfId="633"/>
    <cellStyle name="Currency0 5 2" xfId="634"/>
    <cellStyle name="Currency0 6" xfId="635"/>
    <cellStyle name="Currency0 7" xfId="2532"/>
    <cellStyle name="Date" xfId="636"/>
    <cellStyle name="Date 2" xfId="637"/>
    <cellStyle name="Date 2 2" xfId="638"/>
    <cellStyle name="Date 2 2 2" xfId="639"/>
    <cellStyle name="Date 2 2 2 2" xfId="640"/>
    <cellStyle name="Date 2 2 3" xfId="641"/>
    <cellStyle name="Date 2 2 3 2" xfId="642"/>
    <cellStyle name="Date 2 2 4" xfId="643"/>
    <cellStyle name="Date 2 2 4 2" xfId="644"/>
    <cellStyle name="Date 2 3" xfId="645"/>
    <cellStyle name="Date 2 3 2" xfId="646"/>
    <cellStyle name="Date 2 3 2 2" xfId="647"/>
    <cellStyle name="Date 2 3 3" xfId="648"/>
    <cellStyle name="Date 2 3 3 2" xfId="649"/>
    <cellStyle name="Date 2 4" xfId="650"/>
    <cellStyle name="Date 2 4 2" xfId="651"/>
    <cellStyle name="Date 2 5" xfId="652"/>
    <cellStyle name="Date 2 6" xfId="653"/>
    <cellStyle name="Date 3" xfId="654"/>
    <cellStyle name="Date 3 2" xfId="655"/>
    <cellStyle name="Date 4" xfId="656"/>
    <cellStyle name="Date 4 2" xfId="657"/>
    <cellStyle name="Date 5" xfId="658"/>
    <cellStyle name="Date 5 2" xfId="659"/>
    <cellStyle name="Date 6" xfId="660"/>
    <cellStyle name="Date 7" xfId="2533"/>
    <cellStyle name="Explanatory Text 2" xfId="661"/>
    <cellStyle name="Explanatory Text 2 2" xfId="662"/>
    <cellStyle name="Explanatory Text 2 2 2" xfId="663"/>
    <cellStyle name="Explanatory Text 2 3" xfId="664"/>
    <cellStyle name="Explanatory Text 2 3 2" xfId="665"/>
    <cellStyle name="Explanatory Text 2 4" xfId="666"/>
    <cellStyle name="Explanatory Text 2 4 2" xfId="667"/>
    <cellStyle name="Explanatory Text 2 5" xfId="668"/>
    <cellStyle name="Explanatory Text 2 5 2" xfId="669"/>
    <cellStyle name="Explanatory Text 2 5 3" xfId="670"/>
    <cellStyle name="Explanatory Text 2 6" xfId="671"/>
    <cellStyle name="Explanatory Text 2 7" xfId="672"/>
    <cellStyle name="Explanatory Text 2 8" xfId="673"/>
    <cellStyle name="Explanatory Text 3" xfId="674"/>
    <cellStyle name="Explanatory Text 3 2" xfId="675"/>
    <cellStyle name="Fixed" xfId="676"/>
    <cellStyle name="Fixed 2" xfId="677"/>
    <cellStyle name="Fixed 2 2" xfId="678"/>
    <cellStyle name="Fixed 2 2 2" xfId="679"/>
    <cellStyle name="Fixed 2 2 2 2" xfId="680"/>
    <cellStyle name="Fixed 2 2 3" xfId="681"/>
    <cellStyle name="Fixed 2 2 3 2" xfId="682"/>
    <cellStyle name="Fixed 2 2 4" xfId="683"/>
    <cellStyle name="Fixed 2 2 4 2" xfId="684"/>
    <cellStyle name="Fixed 2 3" xfId="685"/>
    <cellStyle name="Fixed 2 3 2" xfId="686"/>
    <cellStyle name="Fixed 2 3 2 2" xfId="687"/>
    <cellStyle name="Fixed 2 3 3" xfId="688"/>
    <cellStyle name="Fixed 2 3 3 2" xfId="689"/>
    <cellStyle name="Fixed 2 4" xfId="690"/>
    <cellStyle name="Fixed 2 4 2" xfId="691"/>
    <cellStyle name="Fixed 2 5" xfId="692"/>
    <cellStyle name="Fixed 2 6" xfId="693"/>
    <cellStyle name="Fixed 3" xfId="694"/>
    <cellStyle name="Fixed 3 2" xfId="695"/>
    <cellStyle name="Fixed 4" xfId="696"/>
    <cellStyle name="Fixed 4 2" xfId="697"/>
    <cellStyle name="Fixed 5" xfId="698"/>
    <cellStyle name="Fixed 5 2" xfId="699"/>
    <cellStyle name="Fixed 6" xfId="700"/>
    <cellStyle name="Fixed 7" xfId="2534"/>
    <cellStyle name="Flag" xfId="701"/>
    <cellStyle name="Followed Hyperlink 2" xfId="54904"/>
    <cellStyle name="Good 2" xfId="702"/>
    <cellStyle name="Good 2 2" xfId="703"/>
    <cellStyle name="Good 2 2 2" xfId="704"/>
    <cellStyle name="Good 2 3" xfId="705"/>
    <cellStyle name="Good 2 3 2" xfId="706"/>
    <cellStyle name="Good 2 4" xfId="707"/>
    <cellStyle name="Good 2 4 2" xfId="708"/>
    <cellStyle name="Good 2 5" xfId="709"/>
    <cellStyle name="Good 2 5 2" xfId="710"/>
    <cellStyle name="Good 2 5 3" xfId="711"/>
    <cellStyle name="Good 2 6" xfId="712"/>
    <cellStyle name="Good 2 7" xfId="713"/>
    <cellStyle name="Good 2 8" xfId="714"/>
    <cellStyle name="Good 3" xfId="715"/>
    <cellStyle name="Good 3 2" xfId="716"/>
    <cellStyle name="Heading 1 2" xfId="717"/>
    <cellStyle name="Heading 1 2 10" xfId="54905"/>
    <cellStyle name="Heading 1 2 2" xfId="718"/>
    <cellStyle name="Heading 1 2 2 2" xfId="719"/>
    <cellStyle name="Heading 1 2 2 2 2" xfId="720"/>
    <cellStyle name="Heading 1 2 2 3" xfId="721"/>
    <cellStyle name="Heading 1 2 2 3 2" xfId="722"/>
    <cellStyle name="Heading 1 2 2 4" xfId="723"/>
    <cellStyle name="Heading 1 2 2 4 2" xfId="724"/>
    <cellStyle name="Heading 1 2 3" xfId="725"/>
    <cellStyle name="Heading 1 2 3 2" xfId="726"/>
    <cellStyle name="Heading 1 2 3 2 2" xfId="727"/>
    <cellStyle name="Heading 1 2 3 3" xfId="728"/>
    <cellStyle name="Heading 1 2 3 3 2" xfId="729"/>
    <cellStyle name="Heading 1 2 4" xfId="730"/>
    <cellStyle name="Heading 1 2 4 2" xfId="731"/>
    <cellStyle name="Heading 1 2 5" xfId="732"/>
    <cellStyle name="Heading 1 2 6" xfId="733"/>
    <cellStyle name="Heading 1 2 7" xfId="734"/>
    <cellStyle name="Heading 1 2 8" xfId="735"/>
    <cellStyle name="Heading 1 2 9" xfId="2535"/>
    <cellStyle name="Heading 1 2_CPTCODE" xfId="736"/>
    <cellStyle name="Heading 1 3" xfId="737"/>
    <cellStyle name="Heading 1 3 2" xfId="738"/>
    <cellStyle name="Heading 1 3 2 2" xfId="739"/>
    <cellStyle name="Heading 1 3 3" xfId="740"/>
    <cellStyle name="Heading 1 3 3 2" xfId="741"/>
    <cellStyle name="Heading 1 3 4" xfId="742"/>
    <cellStyle name="Heading 1 3 5" xfId="743"/>
    <cellStyle name="Heading 1 4" xfId="744"/>
    <cellStyle name="Heading 1 4 2" xfId="745"/>
    <cellStyle name="Heading 1 4 2 2" xfId="746"/>
    <cellStyle name="Heading 1 4 3" xfId="747"/>
    <cellStyle name="Heading 1 4 4" xfId="748"/>
    <cellStyle name="Heading 1 5" xfId="749"/>
    <cellStyle name="Heading 1 5 2" xfId="750"/>
    <cellStyle name="Heading 1 6" xfId="751"/>
    <cellStyle name="Heading 1 6 2" xfId="752"/>
    <cellStyle name="Heading 1 6 2 2" xfId="753"/>
    <cellStyle name="Heading 1 6 3" xfId="754"/>
    <cellStyle name="Heading 1 6 4" xfId="755"/>
    <cellStyle name="Heading 1 6 5" xfId="756"/>
    <cellStyle name="Heading 1 6 6" xfId="757"/>
    <cellStyle name="Heading 1 6 7" xfId="758"/>
    <cellStyle name="Heading 1 6 8" xfId="759"/>
    <cellStyle name="Heading 1 6_Report" xfId="760"/>
    <cellStyle name="Heading 1 7" xfId="761"/>
    <cellStyle name="Heading 1 7 2" xfId="762"/>
    <cellStyle name="Heading 1 8" xfId="763"/>
    <cellStyle name="Heading 2 2" xfId="764"/>
    <cellStyle name="Heading 2 2 10" xfId="54906"/>
    <cellStyle name="Heading 2 2 2" xfId="765"/>
    <cellStyle name="Heading 2 2 2 2" xfId="766"/>
    <cellStyle name="Heading 2 2 2 2 2" xfId="767"/>
    <cellStyle name="Heading 2 2 2 3" xfId="768"/>
    <cellStyle name="Heading 2 2 2 3 2" xfId="769"/>
    <cellStyle name="Heading 2 2 2 4" xfId="770"/>
    <cellStyle name="Heading 2 2 2 4 2" xfId="771"/>
    <cellStyle name="Heading 2 2 3" xfId="772"/>
    <cellStyle name="Heading 2 2 3 2" xfId="773"/>
    <cellStyle name="Heading 2 2 3 2 2" xfId="774"/>
    <cellStyle name="Heading 2 2 3 3" xfId="775"/>
    <cellStyle name="Heading 2 2 3 3 2" xfId="776"/>
    <cellStyle name="Heading 2 2 4" xfId="777"/>
    <cellStyle name="Heading 2 2 4 2" xfId="778"/>
    <cellStyle name="Heading 2 2 5" xfId="779"/>
    <cellStyle name="Heading 2 2 6" xfId="780"/>
    <cellStyle name="Heading 2 2 7" xfId="781"/>
    <cellStyle name="Heading 2 2 8" xfId="782"/>
    <cellStyle name="Heading 2 2 9" xfId="2536"/>
    <cellStyle name="Heading 2 2_CPTCODE" xfId="783"/>
    <cellStyle name="Heading 2 3" xfId="784"/>
    <cellStyle name="Heading 2 3 2" xfId="785"/>
    <cellStyle name="Heading 2 3 2 2" xfId="786"/>
    <cellStyle name="Heading 2 3 3" xfId="787"/>
    <cellStyle name="Heading 2 3 3 2" xfId="788"/>
    <cellStyle name="Heading 2 3 4" xfId="789"/>
    <cellStyle name="Heading 2 3 5" xfId="790"/>
    <cellStyle name="Heading 2 4" xfId="791"/>
    <cellStyle name="Heading 2 4 2" xfId="792"/>
    <cellStyle name="Heading 2 4 2 2" xfId="793"/>
    <cellStyle name="Heading 2 4 3" xfId="794"/>
    <cellStyle name="Heading 2 4 4" xfId="795"/>
    <cellStyle name="Heading 2 5" xfId="796"/>
    <cellStyle name="Heading 2 5 2" xfId="797"/>
    <cellStyle name="Heading 2 6" xfId="798"/>
    <cellStyle name="Heading 2 6 2" xfId="799"/>
    <cellStyle name="Heading 2 6 2 2" xfId="800"/>
    <cellStyle name="Heading 2 6 3" xfId="801"/>
    <cellStyle name="Heading 2 6 4" xfId="802"/>
    <cellStyle name="Heading 2 6 5" xfId="803"/>
    <cellStyle name="Heading 2 6 6" xfId="804"/>
    <cellStyle name="Heading 2 6 7" xfId="805"/>
    <cellStyle name="Heading 2 6 8" xfId="806"/>
    <cellStyle name="Heading 2 6_Report" xfId="807"/>
    <cellStyle name="Heading 2 7" xfId="808"/>
    <cellStyle name="Heading 2 7 2" xfId="809"/>
    <cellStyle name="Heading 2 8" xfId="810"/>
    <cellStyle name="Heading 3 2" xfId="811"/>
    <cellStyle name="Heading 3 2 2" xfId="812"/>
    <cellStyle name="Heading 3 2 2 2" xfId="813"/>
    <cellStyle name="Heading 3 2 3" xfId="814"/>
    <cellStyle name="Heading 3 2 3 2" xfId="815"/>
    <cellStyle name="Heading 3 2 4" xfId="816"/>
    <cellStyle name="Heading 3 2 4 2" xfId="817"/>
    <cellStyle name="Heading 3 2 5" xfId="818"/>
    <cellStyle name="Heading 3 2 5 2" xfId="819"/>
    <cellStyle name="Heading 3 2 5 3" xfId="820"/>
    <cellStyle name="Heading 3 2 6" xfId="821"/>
    <cellStyle name="Heading 3 2 7" xfId="822"/>
    <cellStyle name="Heading 3 2 8" xfId="823"/>
    <cellStyle name="Heading 3 2 9" xfId="54907"/>
    <cellStyle name="Heading 3 3" xfId="824"/>
    <cellStyle name="Heading 3 3 2" xfId="825"/>
    <cellStyle name="Heading 4 2" xfId="826"/>
    <cellStyle name="Heading 4 2 2" xfId="827"/>
    <cellStyle name="Heading 4 2 2 2" xfId="828"/>
    <cellStyle name="Heading 4 2 3" xfId="829"/>
    <cellStyle name="Heading 4 2 3 2" xfId="830"/>
    <cellStyle name="Heading 4 2 4" xfId="831"/>
    <cellStyle name="Heading 4 2 4 2" xfId="832"/>
    <cellStyle name="Heading 4 2 5" xfId="833"/>
    <cellStyle name="Heading 4 2 5 2" xfId="834"/>
    <cellStyle name="Heading 4 2 5 3" xfId="835"/>
    <cellStyle name="Heading 4 2 6" xfId="836"/>
    <cellStyle name="Heading 4 2 7" xfId="837"/>
    <cellStyle name="Heading 4 2 8" xfId="838"/>
    <cellStyle name="Heading 4 3" xfId="839"/>
    <cellStyle name="Heading 4 3 2" xfId="840"/>
    <cellStyle name="Hyperlink" xfId="55199" builtinId="8"/>
    <cellStyle name="Hyperlink 2" xfId="841"/>
    <cellStyle name="Hyperlink 2 2" xfId="842"/>
    <cellStyle name="Hyperlink 2 3" xfId="843"/>
    <cellStyle name="Hyperlink 2 4" xfId="844"/>
    <cellStyle name="Hyperlink 2 5" xfId="4254"/>
    <cellStyle name="Hyperlink 2 6" xfId="54908"/>
    <cellStyle name="Hyperlink 3" xfId="54909"/>
    <cellStyle name="Hyperlink 3 2" xfId="54910"/>
    <cellStyle name="Hyperlink 4" xfId="54911"/>
    <cellStyle name="Hyperlink 5" xfId="54912"/>
    <cellStyle name="Hyperlink 6" xfId="54913"/>
    <cellStyle name="Hyperlink 7" xfId="845"/>
    <cellStyle name="Hyperlink 7 2" xfId="54914"/>
    <cellStyle name="Hyperlink 8" xfId="846"/>
    <cellStyle name="Hyperlink 8 2" xfId="54915"/>
    <cellStyle name="Hyperlink 9" xfId="847"/>
    <cellStyle name="Hyperlink 9 2" xfId="54916"/>
    <cellStyle name="Input 2" xfId="848"/>
    <cellStyle name="Input 2 2" xfId="849"/>
    <cellStyle name="Input 2 2 10" xfId="20189"/>
    <cellStyle name="Input 2 2 11" xfId="20206"/>
    <cellStyle name="Input 2 2 2" xfId="850"/>
    <cellStyle name="Input 2 2 3" xfId="851"/>
    <cellStyle name="Input 2 2 4" xfId="2774"/>
    <cellStyle name="Input 2 2 4 10" xfId="13579"/>
    <cellStyle name="Input 2 2 4 10 2" xfId="31243"/>
    <cellStyle name="Input 2 2 4 10 3" xfId="48470"/>
    <cellStyle name="Input 2 2 4 11" xfId="20495"/>
    <cellStyle name="Input 2 2 4 12" xfId="37804"/>
    <cellStyle name="Input 2 2 4 2" xfId="3003"/>
    <cellStyle name="Input 2 2 4 2 2" xfId="3666"/>
    <cellStyle name="Input 2 2 4 2 2 2" xfId="5582"/>
    <cellStyle name="Input 2 2 4 2 2 2 2" xfId="12502"/>
    <cellStyle name="Input 2 2 4 2 2 2 2 2" xfId="19229"/>
    <cellStyle name="Input 2 2 4 2 2 2 2 2 2" xfId="36893"/>
    <cellStyle name="Input 2 2 4 2 2 2 2 2 3" xfId="54073"/>
    <cellStyle name="Input 2 2 4 2 2 2 2 3" xfId="30166"/>
    <cellStyle name="Input 2 2 4 2 2 2 2 4" xfId="47396"/>
    <cellStyle name="Input 2 2 4 2 2 2 3" xfId="9218"/>
    <cellStyle name="Input 2 2 4 2 2 2 3 2" xfId="26883"/>
    <cellStyle name="Input 2 2 4 2 2 2 3 3" xfId="44139"/>
    <cellStyle name="Input 2 2 4 2 2 2 4" xfId="16162"/>
    <cellStyle name="Input 2 2 4 2 2 2 4 2" xfId="33826"/>
    <cellStyle name="Input 2 2 4 2 2 2 4 3" xfId="51032"/>
    <cellStyle name="Input 2 2 4 2 2 2 5" xfId="23247"/>
    <cellStyle name="Input 2 2 4 2 2 2 6" xfId="40528"/>
    <cellStyle name="Input 2 2 4 2 2 3" xfId="11126"/>
    <cellStyle name="Input 2 2 4 2 2 3 2" xfId="17961"/>
    <cellStyle name="Input 2 2 4 2 2 3 2 2" xfId="35625"/>
    <cellStyle name="Input 2 2 4 2 2 3 2 3" xfId="52817"/>
    <cellStyle name="Input 2 2 4 2 2 3 3" xfId="28790"/>
    <cellStyle name="Input 2 2 4 2 2 3 4" xfId="46032"/>
    <cellStyle name="Input 2 2 4 2 2 4" xfId="7363"/>
    <cellStyle name="Input 2 2 4 2 2 4 2" xfId="25028"/>
    <cellStyle name="Input 2 2 4 2 2 4 3" xfId="42296"/>
    <cellStyle name="Input 2 2 4 2 2 5" xfId="14415"/>
    <cellStyle name="Input 2 2 4 2 2 5 2" xfId="32079"/>
    <cellStyle name="Input 2 2 4 2 2 5 3" xfId="49297"/>
    <cellStyle name="Input 2 2 4 2 2 6" xfId="21385"/>
    <cellStyle name="Input 2 2 4 2 2 7" xfId="38685"/>
    <cellStyle name="Input 2 2 4 2 3" xfId="4036"/>
    <cellStyle name="Input 2 2 4 2 3 2" xfId="5952"/>
    <cellStyle name="Input 2 2 4 2 3 2 2" xfId="12872"/>
    <cellStyle name="Input 2 2 4 2 3 2 2 2" xfId="19599"/>
    <cellStyle name="Input 2 2 4 2 3 2 2 2 2" xfId="37263"/>
    <cellStyle name="Input 2 2 4 2 3 2 2 2 3" xfId="54440"/>
    <cellStyle name="Input 2 2 4 2 3 2 2 3" xfId="30536"/>
    <cellStyle name="Input 2 2 4 2 3 2 2 4" xfId="47763"/>
    <cellStyle name="Input 2 2 4 2 3 2 3" xfId="9588"/>
    <cellStyle name="Input 2 2 4 2 3 2 3 2" xfId="27253"/>
    <cellStyle name="Input 2 2 4 2 3 2 3 3" xfId="44506"/>
    <cellStyle name="Input 2 2 4 2 3 2 4" xfId="16532"/>
    <cellStyle name="Input 2 2 4 2 3 2 4 2" xfId="34196"/>
    <cellStyle name="Input 2 2 4 2 3 2 4 3" xfId="51399"/>
    <cellStyle name="Input 2 2 4 2 3 2 5" xfId="23617"/>
    <cellStyle name="Input 2 2 4 2 3 2 6" xfId="40895"/>
    <cellStyle name="Input 2 2 4 2 3 3" xfId="7733"/>
    <cellStyle name="Input 2 2 4 2 3 3 2" xfId="25398"/>
    <cellStyle name="Input 2 2 4 2 3 3 3" xfId="42663"/>
    <cellStyle name="Input 2 2 4 2 3 4" xfId="14785"/>
    <cellStyle name="Input 2 2 4 2 3 4 2" xfId="32449"/>
    <cellStyle name="Input 2 2 4 2 3 4 3" xfId="49664"/>
    <cellStyle name="Input 2 2 4 2 3 5" xfId="21755"/>
    <cellStyle name="Input 2 2 4 2 3 6" xfId="39052"/>
    <cellStyle name="Input 2 2 4 2 4" xfId="4919"/>
    <cellStyle name="Input 2 2 4 2 4 2" xfId="11839"/>
    <cellStyle name="Input 2 2 4 2 4 2 2" xfId="18620"/>
    <cellStyle name="Input 2 2 4 2 4 2 2 2" xfId="36284"/>
    <cellStyle name="Input 2 2 4 2 4 2 2 3" xfId="53470"/>
    <cellStyle name="Input 2 2 4 2 4 2 3" xfId="29503"/>
    <cellStyle name="Input 2 2 4 2 4 2 4" xfId="46739"/>
    <cellStyle name="Input 2 2 4 2 4 3" xfId="8555"/>
    <cellStyle name="Input 2 2 4 2 4 3 2" xfId="26220"/>
    <cellStyle name="Input 2 2 4 2 4 3 3" xfId="43482"/>
    <cellStyle name="Input 2 2 4 2 4 4" xfId="15553"/>
    <cellStyle name="Input 2 2 4 2 4 4 2" xfId="33217"/>
    <cellStyle name="Input 2 2 4 2 4 4 3" xfId="50429"/>
    <cellStyle name="Input 2 2 4 2 4 5" xfId="22584"/>
    <cellStyle name="Input 2 2 4 2 4 6" xfId="39871"/>
    <cellStyle name="Input 2 2 4 2 5" xfId="10525"/>
    <cellStyle name="Input 2 2 4 2 5 2" xfId="17414"/>
    <cellStyle name="Input 2 2 4 2 5 2 2" xfId="35078"/>
    <cellStyle name="Input 2 2 4 2 5 2 3" xfId="52276"/>
    <cellStyle name="Input 2 2 4 2 5 3" xfId="28189"/>
    <cellStyle name="Input 2 2 4 2 5 4" xfId="45437"/>
    <cellStyle name="Input 2 2 4 2 6" xfId="6775"/>
    <cellStyle name="Input 2 2 4 2 6 2" xfId="24440"/>
    <cellStyle name="Input 2 2 4 2 6 3" xfId="41714"/>
    <cellStyle name="Input 2 2 4 2 7" xfId="13806"/>
    <cellStyle name="Input 2 2 4 2 7 2" xfId="31470"/>
    <cellStyle name="Input 2 2 4 2 7 3" xfId="48694"/>
    <cellStyle name="Input 2 2 4 2 8" xfId="20722"/>
    <cellStyle name="Input 2 2 4 2 9" xfId="38028"/>
    <cellStyle name="Input 2 2 4 3" xfId="3099"/>
    <cellStyle name="Input 2 2 4 3 2" xfId="3762"/>
    <cellStyle name="Input 2 2 4 3 2 2" xfId="5678"/>
    <cellStyle name="Input 2 2 4 3 2 2 2" xfId="12598"/>
    <cellStyle name="Input 2 2 4 3 2 2 2 2" xfId="19325"/>
    <cellStyle name="Input 2 2 4 3 2 2 2 2 2" xfId="36989"/>
    <cellStyle name="Input 2 2 4 3 2 2 2 2 3" xfId="54166"/>
    <cellStyle name="Input 2 2 4 3 2 2 2 3" xfId="30262"/>
    <cellStyle name="Input 2 2 4 3 2 2 2 4" xfId="47489"/>
    <cellStyle name="Input 2 2 4 3 2 2 3" xfId="9314"/>
    <cellStyle name="Input 2 2 4 3 2 2 3 2" xfId="26979"/>
    <cellStyle name="Input 2 2 4 3 2 2 3 3" xfId="44232"/>
    <cellStyle name="Input 2 2 4 3 2 2 4" xfId="16258"/>
    <cellStyle name="Input 2 2 4 3 2 2 4 2" xfId="33922"/>
    <cellStyle name="Input 2 2 4 3 2 2 4 3" xfId="51125"/>
    <cellStyle name="Input 2 2 4 3 2 2 5" xfId="23343"/>
    <cellStyle name="Input 2 2 4 3 2 2 6" xfId="40621"/>
    <cellStyle name="Input 2 2 4 3 2 3" xfId="11222"/>
    <cellStyle name="Input 2 2 4 3 2 3 2" xfId="18057"/>
    <cellStyle name="Input 2 2 4 3 2 3 2 2" xfId="35721"/>
    <cellStyle name="Input 2 2 4 3 2 3 2 3" xfId="52910"/>
    <cellStyle name="Input 2 2 4 3 2 3 3" xfId="28886"/>
    <cellStyle name="Input 2 2 4 3 2 3 4" xfId="46125"/>
    <cellStyle name="Input 2 2 4 3 2 4" xfId="7459"/>
    <cellStyle name="Input 2 2 4 3 2 4 2" xfId="25124"/>
    <cellStyle name="Input 2 2 4 3 2 4 3" xfId="42389"/>
    <cellStyle name="Input 2 2 4 3 2 5" xfId="14511"/>
    <cellStyle name="Input 2 2 4 3 2 5 2" xfId="32175"/>
    <cellStyle name="Input 2 2 4 3 2 5 3" xfId="49390"/>
    <cellStyle name="Input 2 2 4 3 2 6" xfId="21481"/>
    <cellStyle name="Input 2 2 4 3 2 7" xfId="38778"/>
    <cellStyle name="Input 2 2 4 3 3" xfId="4129"/>
    <cellStyle name="Input 2 2 4 3 3 2" xfId="6045"/>
    <cellStyle name="Input 2 2 4 3 3 2 2" xfId="12965"/>
    <cellStyle name="Input 2 2 4 3 3 2 2 2" xfId="19692"/>
    <cellStyle name="Input 2 2 4 3 3 2 2 2 2" xfId="37356"/>
    <cellStyle name="Input 2 2 4 3 3 2 2 2 3" xfId="54533"/>
    <cellStyle name="Input 2 2 4 3 3 2 2 3" xfId="30629"/>
    <cellStyle name="Input 2 2 4 3 3 2 2 4" xfId="47856"/>
    <cellStyle name="Input 2 2 4 3 3 2 3" xfId="9681"/>
    <cellStyle name="Input 2 2 4 3 3 2 3 2" xfId="27346"/>
    <cellStyle name="Input 2 2 4 3 3 2 3 3" xfId="44599"/>
    <cellStyle name="Input 2 2 4 3 3 2 4" xfId="16625"/>
    <cellStyle name="Input 2 2 4 3 3 2 4 2" xfId="34289"/>
    <cellStyle name="Input 2 2 4 3 3 2 4 3" xfId="51492"/>
    <cellStyle name="Input 2 2 4 3 3 2 5" xfId="23710"/>
    <cellStyle name="Input 2 2 4 3 3 2 6" xfId="40988"/>
    <cellStyle name="Input 2 2 4 3 3 3" xfId="7826"/>
    <cellStyle name="Input 2 2 4 3 3 3 2" xfId="25491"/>
    <cellStyle name="Input 2 2 4 3 3 3 3" xfId="42756"/>
    <cellStyle name="Input 2 2 4 3 3 4" xfId="14878"/>
    <cellStyle name="Input 2 2 4 3 3 4 2" xfId="32542"/>
    <cellStyle name="Input 2 2 4 3 3 4 3" xfId="49757"/>
    <cellStyle name="Input 2 2 4 3 3 5" xfId="21848"/>
    <cellStyle name="Input 2 2 4 3 3 6" xfId="39145"/>
    <cellStyle name="Input 2 2 4 3 4" xfId="5015"/>
    <cellStyle name="Input 2 2 4 3 4 2" xfId="11935"/>
    <cellStyle name="Input 2 2 4 3 4 2 2" xfId="18716"/>
    <cellStyle name="Input 2 2 4 3 4 2 2 2" xfId="36380"/>
    <cellStyle name="Input 2 2 4 3 4 2 2 3" xfId="53563"/>
    <cellStyle name="Input 2 2 4 3 4 2 3" xfId="29599"/>
    <cellStyle name="Input 2 2 4 3 4 2 4" xfId="46832"/>
    <cellStyle name="Input 2 2 4 3 4 3" xfId="8651"/>
    <cellStyle name="Input 2 2 4 3 4 3 2" xfId="26316"/>
    <cellStyle name="Input 2 2 4 3 4 3 3" xfId="43575"/>
    <cellStyle name="Input 2 2 4 3 4 4" xfId="15649"/>
    <cellStyle name="Input 2 2 4 3 4 4 2" xfId="33313"/>
    <cellStyle name="Input 2 2 4 3 4 4 3" xfId="50522"/>
    <cellStyle name="Input 2 2 4 3 4 5" xfId="22680"/>
    <cellStyle name="Input 2 2 4 3 4 6" xfId="39964"/>
    <cellStyle name="Input 2 2 4 3 5" xfId="10621"/>
    <cellStyle name="Input 2 2 4 3 5 2" xfId="17510"/>
    <cellStyle name="Input 2 2 4 3 5 2 2" xfId="35174"/>
    <cellStyle name="Input 2 2 4 3 5 2 3" xfId="52369"/>
    <cellStyle name="Input 2 2 4 3 5 3" xfId="28285"/>
    <cellStyle name="Input 2 2 4 3 5 4" xfId="45530"/>
    <cellStyle name="Input 2 2 4 3 6" xfId="6871"/>
    <cellStyle name="Input 2 2 4 3 6 2" xfId="24536"/>
    <cellStyle name="Input 2 2 4 3 6 3" xfId="41807"/>
    <cellStyle name="Input 2 2 4 3 7" xfId="13902"/>
    <cellStyle name="Input 2 2 4 3 7 2" xfId="31566"/>
    <cellStyle name="Input 2 2 4 3 7 3" xfId="48787"/>
    <cellStyle name="Input 2 2 4 3 8" xfId="20818"/>
    <cellStyle name="Input 2 2 4 3 9" xfId="38121"/>
    <cellStyle name="Input 2 2 4 4" xfId="3211"/>
    <cellStyle name="Input 2 2 4 4 2" xfId="4241"/>
    <cellStyle name="Input 2 2 4 4 2 2" xfId="6157"/>
    <cellStyle name="Input 2 2 4 4 2 2 2" xfId="13077"/>
    <cellStyle name="Input 2 2 4 4 2 2 2 2" xfId="19804"/>
    <cellStyle name="Input 2 2 4 4 2 2 2 2 2" xfId="37468"/>
    <cellStyle name="Input 2 2 4 4 2 2 2 2 3" xfId="54645"/>
    <cellStyle name="Input 2 2 4 4 2 2 2 3" xfId="30741"/>
    <cellStyle name="Input 2 2 4 4 2 2 2 4" xfId="47968"/>
    <cellStyle name="Input 2 2 4 4 2 2 3" xfId="9793"/>
    <cellStyle name="Input 2 2 4 4 2 2 3 2" xfId="27458"/>
    <cellStyle name="Input 2 2 4 4 2 2 3 3" xfId="44711"/>
    <cellStyle name="Input 2 2 4 4 2 2 4" xfId="16737"/>
    <cellStyle name="Input 2 2 4 4 2 2 4 2" xfId="34401"/>
    <cellStyle name="Input 2 2 4 4 2 2 4 3" xfId="51604"/>
    <cellStyle name="Input 2 2 4 4 2 2 5" xfId="23822"/>
    <cellStyle name="Input 2 2 4 4 2 2 6" xfId="41100"/>
    <cellStyle name="Input 2 2 4 4 2 3" xfId="7938"/>
    <cellStyle name="Input 2 2 4 4 2 3 2" xfId="25603"/>
    <cellStyle name="Input 2 2 4 4 2 3 3" xfId="42868"/>
    <cellStyle name="Input 2 2 4 4 2 4" xfId="14990"/>
    <cellStyle name="Input 2 2 4 4 2 4 2" xfId="32654"/>
    <cellStyle name="Input 2 2 4 4 2 4 3" xfId="49869"/>
    <cellStyle name="Input 2 2 4 4 2 5" xfId="21960"/>
    <cellStyle name="Input 2 2 4 4 2 6" xfId="39257"/>
    <cellStyle name="Input 2 2 4 4 3" xfId="5127"/>
    <cellStyle name="Input 2 2 4 4 3 2" xfId="12047"/>
    <cellStyle name="Input 2 2 4 4 3 2 2" xfId="18828"/>
    <cellStyle name="Input 2 2 4 4 3 2 2 2" xfId="36492"/>
    <cellStyle name="Input 2 2 4 4 3 2 2 3" xfId="53675"/>
    <cellStyle name="Input 2 2 4 4 3 2 3" xfId="29711"/>
    <cellStyle name="Input 2 2 4 4 3 2 4" xfId="46944"/>
    <cellStyle name="Input 2 2 4 4 3 3" xfId="8763"/>
    <cellStyle name="Input 2 2 4 4 3 3 2" xfId="26428"/>
    <cellStyle name="Input 2 2 4 4 3 3 3" xfId="43687"/>
    <cellStyle name="Input 2 2 4 4 3 4" xfId="15761"/>
    <cellStyle name="Input 2 2 4 4 3 4 2" xfId="33425"/>
    <cellStyle name="Input 2 2 4 4 3 4 3" xfId="50634"/>
    <cellStyle name="Input 2 2 4 4 3 5" xfId="22792"/>
    <cellStyle name="Input 2 2 4 4 3 6" xfId="40076"/>
    <cellStyle name="Input 2 2 4 4 4" xfId="10733"/>
    <cellStyle name="Input 2 2 4 4 4 2" xfId="17622"/>
    <cellStyle name="Input 2 2 4 4 4 2 2" xfId="35286"/>
    <cellStyle name="Input 2 2 4 4 4 2 3" xfId="52481"/>
    <cellStyle name="Input 2 2 4 4 4 3" xfId="28397"/>
    <cellStyle name="Input 2 2 4 4 4 4" xfId="45642"/>
    <cellStyle name="Input 2 2 4 4 5" xfId="6983"/>
    <cellStyle name="Input 2 2 4 4 5 2" xfId="24648"/>
    <cellStyle name="Input 2 2 4 4 5 3" xfId="41919"/>
    <cellStyle name="Input 2 2 4 4 6" xfId="14014"/>
    <cellStyle name="Input 2 2 4 4 6 2" xfId="31678"/>
    <cellStyle name="Input 2 2 4 4 6 3" xfId="48899"/>
    <cellStyle name="Input 2 2 4 4 7" xfId="20930"/>
    <cellStyle name="Input 2 2 4 4 8" xfId="38233"/>
    <cellStyle name="Input 2 2 4 5" xfId="3439"/>
    <cellStyle name="Input 2 2 4 5 2" xfId="5355"/>
    <cellStyle name="Input 2 2 4 5 2 2" xfId="12275"/>
    <cellStyle name="Input 2 2 4 5 2 2 2" xfId="19002"/>
    <cellStyle name="Input 2 2 4 5 2 2 2 2" xfId="36666"/>
    <cellStyle name="Input 2 2 4 5 2 2 2 3" xfId="53849"/>
    <cellStyle name="Input 2 2 4 5 2 2 3" xfId="29939"/>
    <cellStyle name="Input 2 2 4 5 2 2 4" xfId="47172"/>
    <cellStyle name="Input 2 2 4 5 2 3" xfId="8991"/>
    <cellStyle name="Input 2 2 4 5 2 3 2" xfId="26656"/>
    <cellStyle name="Input 2 2 4 5 2 3 3" xfId="43915"/>
    <cellStyle name="Input 2 2 4 5 2 4" xfId="15935"/>
    <cellStyle name="Input 2 2 4 5 2 4 2" xfId="33599"/>
    <cellStyle name="Input 2 2 4 5 2 4 3" xfId="50808"/>
    <cellStyle name="Input 2 2 4 5 2 5" xfId="23020"/>
    <cellStyle name="Input 2 2 4 5 2 6" xfId="40304"/>
    <cellStyle name="Input 2 2 4 5 3" xfId="10899"/>
    <cellStyle name="Input 2 2 4 5 3 2" xfId="17734"/>
    <cellStyle name="Input 2 2 4 5 3 2 2" xfId="35398"/>
    <cellStyle name="Input 2 2 4 5 3 2 3" xfId="52593"/>
    <cellStyle name="Input 2 2 4 5 3 3" xfId="28563"/>
    <cellStyle name="Input 2 2 4 5 3 4" xfId="45808"/>
    <cellStyle name="Input 2 2 4 5 4" xfId="7136"/>
    <cellStyle name="Input 2 2 4 5 4 2" xfId="24801"/>
    <cellStyle name="Input 2 2 4 5 4 3" xfId="42072"/>
    <cellStyle name="Input 2 2 4 5 5" xfId="14188"/>
    <cellStyle name="Input 2 2 4 5 5 2" xfId="31852"/>
    <cellStyle name="Input 2 2 4 5 5 3" xfId="49073"/>
    <cellStyle name="Input 2 2 4 5 6" xfId="21158"/>
    <cellStyle name="Input 2 2 4 5 7" xfId="38461"/>
    <cellStyle name="Input 2 2 4 6" xfId="3812"/>
    <cellStyle name="Input 2 2 4 6 2" xfId="5728"/>
    <cellStyle name="Input 2 2 4 6 2 2" xfId="12648"/>
    <cellStyle name="Input 2 2 4 6 2 2 2" xfId="19375"/>
    <cellStyle name="Input 2 2 4 6 2 2 2 2" xfId="37039"/>
    <cellStyle name="Input 2 2 4 6 2 2 2 3" xfId="54216"/>
    <cellStyle name="Input 2 2 4 6 2 2 3" xfId="30312"/>
    <cellStyle name="Input 2 2 4 6 2 2 4" xfId="47539"/>
    <cellStyle name="Input 2 2 4 6 2 3" xfId="9364"/>
    <cellStyle name="Input 2 2 4 6 2 3 2" xfId="27029"/>
    <cellStyle name="Input 2 2 4 6 2 3 3" xfId="44282"/>
    <cellStyle name="Input 2 2 4 6 2 4" xfId="16308"/>
    <cellStyle name="Input 2 2 4 6 2 4 2" xfId="33972"/>
    <cellStyle name="Input 2 2 4 6 2 4 3" xfId="51175"/>
    <cellStyle name="Input 2 2 4 6 2 5" xfId="23393"/>
    <cellStyle name="Input 2 2 4 6 2 6" xfId="40671"/>
    <cellStyle name="Input 2 2 4 6 3" xfId="7509"/>
    <cellStyle name="Input 2 2 4 6 3 2" xfId="25174"/>
    <cellStyle name="Input 2 2 4 6 3 3" xfId="42439"/>
    <cellStyle name="Input 2 2 4 6 4" xfId="14561"/>
    <cellStyle name="Input 2 2 4 6 4 2" xfId="32225"/>
    <cellStyle name="Input 2 2 4 6 4 3" xfId="49440"/>
    <cellStyle name="Input 2 2 4 6 5" xfId="21531"/>
    <cellStyle name="Input 2 2 4 6 6" xfId="38828"/>
    <cellStyle name="Input 2 2 4 7" xfId="4692"/>
    <cellStyle name="Input 2 2 4 7 2" xfId="11612"/>
    <cellStyle name="Input 2 2 4 7 2 2" xfId="18393"/>
    <cellStyle name="Input 2 2 4 7 2 2 2" xfId="36057"/>
    <cellStyle name="Input 2 2 4 7 2 2 3" xfId="53246"/>
    <cellStyle name="Input 2 2 4 7 2 3" xfId="29276"/>
    <cellStyle name="Input 2 2 4 7 2 4" xfId="46515"/>
    <cellStyle name="Input 2 2 4 7 3" xfId="8328"/>
    <cellStyle name="Input 2 2 4 7 3 2" xfId="25993"/>
    <cellStyle name="Input 2 2 4 7 3 3" xfId="43258"/>
    <cellStyle name="Input 2 2 4 7 4" xfId="15326"/>
    <cellStyle name="Input 2 2 4 7 4 2" xfId="32990"/>
    <cellStyle name="Input 2 2 4 7 4 3" xfId="50205"/>
    <cellStyle name="Input 2 2 4 7 5" xfId="22357"/>
    <cellStyle name="Input 2 2 4 7 6" xfId="39647"/>
    <cellStyle name="Input 2 2 4 8" xfId="10298"/>
    <cellStyle name="Input 2 2 4 8 2" xfId="17187"/>
    <cellStyle name="Input 2 2 4 8 2 2" xfId="34851"/>
    <cellStyle name="Input 2 2 4 8 2 3" xfId="52052"/>
    <cellStyle name="Input 2 2 4 8 3" xfId="27962"/>
    <cellStyle name="Input 2 2 4 8 4" xfId="45213"/>
    <cellStyle name="Input 2 2 4 9" xfId="6548"/>
    <cellStyle name="Input 2 2 4 9 2" xfId="24213"/>
    <cellStyle name="Input 2 2 4 9 3" xfId="41490"/>
    <cellStyle name="Input 2 2 5" xfId="2798"/>
    <cellStyle name="Input 2 2 5 2" xfId="3461"/>
    <cellStyle name="Input 2 2 5 2 2" xfId="5377"/>
    <cellStyle name="Input 2 2 5 2 2 2" xfId="12297"/>
    <cellStyle name="Input 2 2 5 2 2 2 2" xfId="19024"/>
    <cellStyle name="Input 2 2 5 2 2 2 2 2" xfId="36688"/>
    <cellStyle name="Input 2 2 5 2 2 2 2 3" xfId="53868"/>
    <cellStyle name="Input 2 2 5 2 2 2 3" xfId="29961"/>
    <cellStyle name="Input 2 2 5 2 2 2 4" xfId="47191"/>
    <cellStyle name="Input 2 2 5 2 2 3" xfId="9013"/>
    <cellStyle name="Input 2 2 5 2 2 3 2" xfId="26678"/>
    <cellStyle name="Input 2 2 5 2 2 3 3" xfId="43934"/>
    <cellStyle name="Input 2 2 5 2 2 4" xfId="15957"/>
    <cellStyle name="Input 2 2 5 2 2 4 2" xfId="33621"/>
    <cellStyle name="Input 2 2 5 2 2 4 3" xfId="50827"/>
    <cellStyle name="Input 2 2 5 2 2 5" xfId="23042"/>
    <cellStyle name="Input 2 2 5 2 2 6" xfId="40323"/>
    <cellStyle name="Input 2 2 5 2 3" xfId="10921"/>
    <cellStyle name="Input 2 2 5 2 3 2" xfId="17756"/>
    <cellStyle name="Input 2 2 5 2 3 2 2" xfId="35420"/>
    <cellStyle name="Input 2 2 5 2 3 2 3" xfId="52612"/>
    <cellStyle name="Input 2 2 5 2 3 3" xfId="28585"/>
    <cellStyle name="Input 2 2 5 2 3 4" xfId="45827"/>
    <cellStyle name="Input 2 2 5 2 4" xfId="7158"/>
    <cellStyle name="Input 2 2 5 2 4 2" xfId="24823"/>
    <cellStyle name="Input 2 2 5 2 4 3" xfId="42091"/>
    <cellStyle name="Input 2 2 5 2 5" xfId="14210"/>
    <cellStyle name="Input 2 2 5 2 5 2" xfId="31874"/>
    <cellStyle name="Input 2 2 5 2 5 3" xfId="49092"/>
    <cellStyle name="Input 2 2 5 2 6" xfId="21180"/>
    <cellStyle name="Input 2 2 5 2 7" xfId="38480"/>
    <cellStyle name="Input 2 2 5 3" xfId="3831"/>
    <cellStyle name="Input 2 2 5 3 2" xfId="5747"/>
    <cellStyle name="Input 2 2 5 3 2 2" xfId="12667"/>
    <cellStyle name="Input 2 2 5 3 2 2 2" xfId="19394"/>
    <cellStyle name="Input 2 2 5 3 2 2 2 2" xfId="37058"/>
    <cellStyle name="Input 2 2 5 3 2 2 2 3" xfId="54235"/>
    <cellStyle name="Input 2 2 5 3 2 2 3" xfId="30331"/>
    <cellStyle name="Input 2 2 5 3 2 2 4" xfId="47558"/>
    <cellStyle name="Input 2 2 5 3 2 3" xfId="9383"/>
    <cellStyle name="Input 2 2 5 3 2 3 2" xfId="27048"/>
    <cellStyle name="Input 2 2 5 3 2 3 3" xfId="44301"/>
    <cellStyle name="Input 2 2 5 3 2 4" xfId="16327"/>
    <cellStyle name="Input 2 2 5 3 2 4 2" xfId="33991"/>
    <cellStyle name="Input 2 2 5 3 2 4 3" xfId="51194"/>
    <cellStyle name="Input 2 2 5 3 2 5" xfId="23412"/>
    <cellStyle name="Input 2 2 5 3 2 6" xfId="40690"/>
    <cellStyle name="Input 2 2 5 3 3" xfId="7528"/>
    <cellStyle name="Input 2 2 5 3 3 2" xfId="25193"/>
    <cellStyle name="Input 2 2 5 3 3 3" xfId="42458"/>
    <cellStyle name="Input 2 2 5 3 4" xfId="14580"/>
    <cellStyle name="Input 2 2 5 3 4 2" xfId="32244"/>
    <cellStyle name="Input 2 2 5 3 4 3" xfId="49459"/>
    <cellStyle name="Input 2 2 5 3 5" xfId="21550"/>
    <cellStyle name="Input 2 2 5 3 6" xfId="38847"/>
    <cellStyle name="Input 2 2 5 4" xfId="4714"/>
    <cellStyle name="Input 2 2 5 4 2" xfId="11634"/>
    <cellStyle name="Input 2 2 5 4 2 2" xfId="18415"/>
    <cellStyle name="Input 2 2 5 4 2 2 2" xfId="36079"/>
    <cellStyle name="Input 2 2 5 4 2 2 3" xfId="53265"/>
    <cellStyle name="Input 2 2 5 4 2 3" xfId="29298"/>
    <cellStyle name="Input 2 2 5 4 2 4" xfId="46534"/>
    <cellStyle name="Input 2 2 5 4 3" xfId="8350"/>
    <cellStyle name="Input 2 2 5 4 3 2" xfId="26015"/>
    <cellStyle name="Input 2 2 5 4 3 3" xfId="43277"/>
    <cellStyle name="Input 2 2 5 4 4" xfId="15348"/>
    <cellStyle name="Input 2 2 5 4 4 2" xfId="33012"/>
    <cellStyle name="Input 2 2 5 4 4 3" xfId="50224"/>
    <cellStyle name="Input 2 2 5 4 5" xfId="22379"/>
    <cellStyle name="Input 2 2 5 4 6" xfId="39666"/>
    <cellStyle name="Input 2 2 5 5" xfId="10320"/>
    <cellStyle name="Input 2 2 5 5 2" xfId="17209"/>
    <cellStyle name="Input 2 2 5 5 2 2" xfId="34873"/>
    <cellStyle name="Input 2 2 5 5 2 3" xfId="52071"/>
    <cellStyle name="Input 2 2 5 5 3" xfId="27984"/>
    <cellStyle name="Input 2 2 5 5 4" xfId="45232"/>
    <cellStyle name="Input 2 2 5 6" xfId="6570"/>
    <cellStyle name="Input 2 2 5 6 2" xfId="24235"/>
    <cellStyle name="Input 2 2 5 6 3" xfId="41509"/>
    <cellStyle name="Input 2 2 5 7" xfId="13601"/>
    <cellStyle name="Input 2 2 5 7 2" xfId="31265"/>
    <cellStyle name="Input 2 2 5 7 3" xfId="48489"/>
    <cellStyle name="Input 2 2 5 8" xfId="20517"/>
    <cellStyle name="Input 2 2 5 9" xfId="37823"/>
    <cellStyle name="Input 2 2 6" xfId="4409"/>
    <cellStyle name="Input 2 2 6 2" xfId="6273"/>
    <cellStyle name="Input 2 2 6 2 2" xfId="13192"/>
    <cellStyle name="Input 2 2 6 2 2 2" xfId="19865"/>
    <cellStyle name="Input 2 2 6 2 2 2 2" xfId="37529"/>
    <cellStyle name="Input 2 2 6 2 2 2 3" xfId="54706"/>
    <cellStyle name="Input 2 2 6 2 2 3" xfId="30856"/>
    <cellStyle name="Input 2 2 6 2 2 4" xfId="48083"/>
    <cellStyle name="Input 2 2 6 2 3" xfId="9908"/>
    <cellStyle name="Input 2 2 6 2 3 2" xfId="27573"/>
    <cellStyle name="Input 2 2 6 2 3 3" xfId="44826"/>
    <cellStyle name="Input 2 2 6 2 4" xfId="16798"/>
    <cellStyle name="Input 2 2 6 2 4 2" xfId="34462"/>
    <cellStyle name="Input 2 2 6 2 4 3" xfId="51665"/>
    <cellStyle name="Input 2 2 6 2 5" xfId="23938"/>
    <cellStyle name="Input 2 2 6 2 6" xfId="41215"/>
    <cellStyle name="Input 2 2 6 3" xfId="11337"/>
    <cellStyle name="Input 2 2 6 3 2" xfId="18118"/>
    <cellStyle name="Input 2 2 6 3 2 2" xfId="35782"/>
    <cellStyle name="Input 2 2 6 3 2 3" xfId="52971"/>
    <cellStyle name="Input 2 2 6 3 3" xfId="29001"/>
    <cellStyle name="Input 2 2 6 3 4" xfId="46240"/>
    <cellStyle name="Input 2 2 6 4" xfId="8053"/>
    <cellStyle name="Input 2 2 6 4 2" xfId="25718"/>
    <cellStyle name="Input 2 2 6 4 3" xfId="42983"/>
    <cellStyle name="Input 2 2 6 5" xfId="15051"/>
    <cellStyle name="Input 2 2 6 5 2" xfId="32715"/>
    <cellStyle name="Input 2 2 6 5 3" xfId="49930"/>
    <cellStyle name="Input 2 2 6 6" xfId="22082"/>
    <cellStyle name="Input 2 2 6 7" xfId="39372"/>
    <cellStyle name="Input 2 2 7" xfId="4400"/>
    <cellStyle name="Input 2 2 7 2" xfId="6264"/>
    <cellStyle name="Input 2 2 7 2 2" xfId="13183"/>
    <cellStyle name="Input 2 2 7 2 2 2" xfId="19856"/>
    <cellStyle name="Input 2 2 7 2 2 2 2" xfId="37520"/>
    <cellStyle name="Input 2 2 7 2 2 2 3" xfId="54697"/>
    <cellStyle name="Input 2 2 7 2 2 3" xfId="30847"/>
    <cellStyle name="Input 2 2 7 2 2 4" xfId="48074"/>
    <cellStyle name="Input 2 2 7 2 3" xfId="9899"/>
    <cellStyle name="Input 2 2 7 2 3 2" xfId="27564"/>
    <cellStyle name="Input 2 2 7 2 3 3" xfId="44817"/>
    <cellStyle name="Input 2 2 7 2 4" xfId="16789"/>
    <cellStyle name="Input 2 2 7 2 4 2" xfId="34453"/>
    <cellStyle name="Input 2 2 7 2 4 3" xfId="51656"/>
    <cellStyle name="Input 2 2 7 2 5" xfId="23929"/>
    <cellStyle name="Input 2 2 7 2 6" xfId="41206"/>
    <cellStyle name="Input 2 2 7 3" xfId="11328"/>
    <cellStyle name="Input 2 2 7 3 2" xfId="18109"/>
    <cellStyle name="Input 2 2 7 3 2 2" xfId="35773"/>
    <cellStyle name="Input 2 2 7 3 2 3" xfId="52962"/>
    <cellStyle name="Input 2 2 7 3 3" xfId="28992"/>
    <cellStyle name="Input 2 2 7 3 4" xfId="46231"/>
    <cellStyle name="Input 2 2 7 4" xfId="8044"/>
    <cellStyle name="Input 2 2 7 4 2" xfId="25709"/>
    <cellStyle name="Input 2 2 7 4 3" xfId="42974"/>
    <cellStyle name="Input 2 2 7 5" xfId="15042"/>
    <cellStyle name="Input 2 2 7 5 2" xfId="32706"/>
    <cellStyle name="Input 2 2 7 5 3" xfId="49921"/>
    <cellStyle name="Input 2 2 7 6" xfId="22073"/>
    <cellStyle name="Input 2 2 7 7" xfId="39363"/>
    <cellStyle name="Input 2 2 8" xfId="10093"/>
    <cellStyle name="Input 2 2 8 2" xfId="16982"/>
    <cellStyle name="Input 2 2 8 2 2" xfId="34646"/>
    <cellStyle name="Input 2 2 8 2 3" xfId="51847"/>
    <cellStyle name="Input 2 2 8 3" xfId="27757"/>
    <cellStyle name="Input 2 2 8 4" xfId="45008"/>
    <cellStyle name="Input 2 2 9" xfId="13374"/>
    <cellStyle name="Input 2 2 9 2" xfId="31038"/>
    <cellStyle name="Input 2 2 9 3" xfId="48265"/>
    <cellStyle name="Input 2 3" xfId="852"/>
    <cellStyle name="Input 2 3 10" xfId="20190"/>
    <cellStyle name="Input 2 3 11" xfId="20205"/>
    <cellStyle name="Input 2 3 2" xfId="853"/>
    <cellStyle name="Input 2 3 3" xfId="854"/>
    <cellStyle name="Input 2 3 4" xfId="2773"/>
    <cellStyle name="Input 2 3 4 10" xfId="13578"/>
    <cellStyle name="Input 2 3 4 10 2" xfId="31242"/>
    <cellStyle name="Input 2 3 4 10 3" xfId="48469"/>
    <cellStyle name="Input 2 3 4 11" xfId="20494"/>
    <cellStyle name="Input 2 3 4 12" xfId="37803"/>
    <cellStyle name="Input 2 3 4 2" xfId="3002"/>
    <cellStyle name="Input 2 3 4 2 2" xfId="3665"/>
    <cellStyle name="Input 2 3 4 2 2 2" xfId="5581"/>
    <cellStyle name="Input 2 3 4 2 2 2 2" xfId="12501"/>
    <cellStyle name="Input 2 3 4 2 2 2 2 2" xfId="19228"/>
    <cellStyle name="Input 2 3 4 2 2 2 2 2 2" xfId="36892"/>
    <cellStyle name="Input 2 3 4 2 2 2 2 2 3" xfId="54072"/>
    <cellStyle name="Input 2 3 4 2 2 2 2 3" xfId="30165"/>
    <cellStyle name="Input 2 3 4 2 2 2 2 4" xfId="47395"/>
    <cellStyle name="Input 2 3 4 2 2 2 3" xfId="9217"/>
    <cellStyle name="Input 2 3 4 2 2 2 3 2" xfId="26882"/>
    <cellStyle name="Input 2 3 4 2 2 2 3 3" xfId="44138"/>
    <cellStyle name="Input 2 3 4 2 2 2 4" xfId="16161"/>
    <cellStyle name="Input 2 3 4 2 2 2 4 2" xfId="33825"/>
    <cellStyle name="Input 2 3 4 2 2 2 4 3" xfId="51031"/>
    <cellStyle name="Input 2 3 4 2 2 2 5" xfId="23246"/>
    <cellStyle name="Input 2 3 4 2 2 2 6" xfId="40527"/>
    <cellStyle name="Input 2 3 4 2 2 3" xfId="11125"/>
    <cellStyle name="Input 2 3 4 2 2 3 2" xfId="17960"/>
    <cellStyle name="Input 2 3 4 2 2 3 2 2" xfId="35624"/>
    <cellStyle name="Input 2 3 4 2 2 3 2 3" xfId="52816"/>
    <cellStyle name="Input 2 3 4 2 2 3 3" xfId="28789"/>
    <cellStyle name="Input 2 3 4 2 2 3 4" xfId="46031"/>
    <cellStyle name="Input 2 3 4 2 2 4" xfId="7362"/>
    <cellStyle name="Input 2 3 4 2 2 4 2" xfId="25027"/>
    <cellStyle name="Input 2 3 4 2 2 4 3" xfId="42295"/>
    <cellStyle name="Input 2 3 4 2 2 5" xfId="14414"/>
    <cellStyle name="Input 2 3 4 2 2 5 2" xfId="32078"/>
    <cellStyle name="Input 2 3 4 2 2 5 3" xfId="49296"/>
    <cellStyle name="Input 2 3 4 2 2 6" xfId="21384"/>
    <cellStyle name="Input 2 3 4 2 2 7" xfId="38684"/>
    <cellStyle name="Input 2 3 4 2 3" xfId="4035"/>
    <cellStyle name="Input 2 3 4 2 3 2" xfId="5951"/>
    <cellStyle name="Input 2 3 4 2 3 2 2" xfId="12871"/>
    <cellStyle name="Input 2 3 4 2 3 2 2 2" xfId="19598"/>
    <cellStyle name="Input 2 3 4 2 3 2 2 2 2" xfId="37262"/>
    <cellStyle name="Input 2 3 4 2 3 2 2 2 3" xfId="54439"/>
    <cellStyle name="Input 2 3 4 2 3 2 2 3" xfId="30535"/>
    <cellStyle name="Input 2 3 4 2 3 2 2 4" xfId="47762"/>
    <cellStyle name="Input 2 3 4 2 3 2 3" xfId="9587"/>
    <cellStyle name="Input 2 3 4 2 3 2 3 2" xfId="27252"/>
    <cellStyle name="Input 2 3 4 2 3 2 3 3" xfId="44505"/>
    <cellStyle name="Input 2 3 4 2 3 2 4" xfId="16531"/>
    <cellStyle name="Input 2 3 4 2 3 2 4 2" xfId="34195"/>
    <cellStyle name="Input 2 3 4 2 3 2 4 3" xfId="51398"/>
    <cellStyle name="Input 2 3 4 2 3 2 5" xfId="23616"/>
    <cellStyle name="Input 2 3 4 2 3 2 6" xfId="40894"/>
    <cellStyle name="Input 2 3 4 2 3 3" xfId="7732"/>
    <cellStyle name="Input 2 3 4 2 3 3 2" xfId="25397"/>
    <cellStyle name="Input 2 3 4 2 3 3 3" xfId="42662"/>
    <cellStyle name="Input 2 3 4 2 3 4" xfId="14784"/>
    <cellStyle name="Input 2 3 4 2 3 4 2" xfId="32448"/>
    <cellStyle name="Input 2 3 4 2 3 4 3" xfId="49663"/>
    <cellStyle name="Input 2 3 4 2 3 5" xfId="21754"/>
    <cellStyle name="Input 2 3 4 2 3 6" xfId="39051"/>
    <cellStyle name="Input 2 3 4 2 4" xfId="4918"/>
    <cellStyle name="Input 2 3 4 2 4 2" xfId="11838"/>
    <cellStyle name="Input 2 3 4 2 4 2 2" xfId="18619"/>
    <cellStyle name="Input 2 3 4 2 4 2 2 2" xfId="36283"/>
    <cellStyle name="Input 2 3 4 2 4 2 2 3" xfId="53469"/>
    <cellStyle name="Input 2 3 4 2 4 2 3" xfId="29502"/>
    <cellStyle name="Input 2 3 4 2 4 2 4" xfId="46738"/>
    <cellStyle name="Input 2 3 4 2 4 3" xfId="8554"/>
    <cellStyle name="Input 2 3 4 2 4 3 2" xfId="26219"/>
    <cellStyle name="Input 2 3 4 2 4 3 3" xfId="43481"/>
    <cellStyle name="Input 2 3 4 2 4 4" xfId="15552"/>
    <cellStyle name="Input 2 3 4 2 4 4 2" xfId="33216"/>
    <cellStyle name="Input 2 3 4 2 4 4 3" xfId="50428"/>
    <cellStyle name="Input 2 3 4 2 4 5" xfId="22583"/>
    <cellStyle name="Input 2 3 4 2 4 6" xfId="39870"/>
    <cellStyle name="Input 2 3 4 2 5" xfId="10524"/>
    <cellStyle name="Input 2 3 4 2 5 2" xfId="17413"/>
    <cellStyle name="Input 2 3 4 2 5 2 2" xfId="35077"/>
    <cellStyle name="Input 2 3 4 2 5 2 3" xfId="52275"/>
    <cellStyle name="Input 2 3 4 2 5 3" xfId="28188"/>
    <cellStyle name="Input 2 3 4 2 5 4" xfId="45436"/>
    <cellStyle name="Input 2 3 4 2 6" xfId="6774"/>
    <cellStyle name="Input 2 3 4 2 6 2" xfId="24439"/>
    <cellStyle name="Input 2 3 4 2 6 3" xfId="41713"/>
    <cellStyle name="Input 2 3 4 2 7" xfId="13805"/>
    <cellStyle name="Input 2 3 4 2 7 2" xfId="31469"/>
    <cellStyle name="Input 2 3 4 2 7 3" xfId="48693"/>
    <cellStyle name="Input 2 3 4 2 8" xfId="20721"/>
    <cellStyle name="Input 2 3 4 2 9" xfId="38027"/>
    <cellStyle name="Input 2 3 4 3" xfId="3098"/>
    <cellStyle name="Input 2 3 4 3 2" xfId="3761"/>
    <cellStyle name="Input 2 3 4 3 2 2" xfId="5677"/>
    <cellStyle name="Input 2 3 4 3 2 2 2" xfId="12597"/>
    <cellStyle name="Input 2 3 4 3 2 2 2 2" xfId="19324"/>
    <cellStyle name="Input 2 3 4 3 2 2 2 2 2" xfId="36988"/>
    <cellStyle name="Input 2 3 4 3 2 2 2 2 3" xfId="54165"/>
    <cellStyle name="Input 2 3 4 3 2 2 2 3" xfId="30261"/>
    <cellStyle name="Input 2 3 4 3 2 2 2 4" xfId="47488"/>
    <cellStyle name="Input 2 3 4 3 2 2 3" xfId="9313"/>
    <cellStyle name="Input 2 3 4 3 2 2 3 2" xfId="26978"/>
    <cellStyle name="Input 2 3 4 3 2 2 3 3" xfId="44231"/>
    <cellStyle name="Input 2 3 4 3 2 2 4" xfId="16257"/>
    <cellStyle name="Input 2 3 4 3 2 2 4 2" xfId="33921"/>
    <cellStyle name="Input 2 3 4 3 2 2 4 3" xfId="51124"/>
    <cellStyle name="Input 2 3 4 3 2 2 5" xfId="23342"/>
    <cellStyle name="Input 2 3 4 3 2 2 6" xfId="40620"/>
    <cellStyle name="Input 2 3 4 3 2 3" xfId="11221"/>
    <cellStyle name="Input 2 3 4 3 2 3 2" xfId="18056"/>
    <cellStyle name="Input 2 3 4 3 2 3 2 2" xfId="35720"/>
    <cellStyle name="Input 2 3 4 3 2 3 2 3" xfId="52909"/>
    <cellStyle name="Input 2 3 4 3 2 3 3" xfId="28885"/>
    <cellStyle name="Input 2 3 4 3 2 3 4" xfId="46124"/>
    <cellStyle name="Input 2 3 4 3 2 4" xfId="7458"/>
    <cellStyle name="Input 2 3 4 3 2 4 2" xfId="25123"/>
    <cellStyle name="Input 2 3 4 3 2 4 3" xfId="42388"/>
    <cellStyle name="Input 2 3 4 3 2 5" xfId="14510"/>
    <cellStyle name="Input 2 3 4 3 2 5 2" xfId="32174"/>
    <cellStyle name="Input 2 3 4 3 2 5 3" xfId="49389"/>
    <cellStyle name="Input 2 3 4 3 2 6" xfId="21480"/>
    <cellStyle name="Input 2 3 4 3 2 7" xfId="38777"/>
    <cellStyle name="Input 2 3 4 3 3" xfId="4128"/>
    <cellStyle name="Input 2 3 4 3 3 2" xfId="6044"/>
    <cellStyle name="Input 2 3 4 3 3 2 2" xfId="12964"/>
    <cellStyle name="Input 2 3 4 3 3 2 2 2" xfId="19691"/>
    <cellStyle name="Input 2 3 4 3 3 2 2 2 2" xfId="37355"/>
    <cellStyle name="Input 2 3 4 3 3 2 2 2 3" xfId="54532"/>
    <cellStyle name="Input 2 3 4 3 3 2 2 3" xfId="30628"/>
    <cellStyle name="Input 2 3 4 3 3 2 2 4" xfId="47855"/>
    <cellStyle name="Input 2 3 4 3 3 2 3" xfId="9680"/>
    <cellStyle name="Input 2 3 4 3 3 2 3 2" xfId="27345"/>
    <cellStyle name="Input 2 3 4 3 3 2 3 3" xfId="44598"/>
    <cellStyle name="Input 2 3 4 3 3 2 4" xfId="16624"/>
    <cellStyle name="Input 2 3 4 3 3 2 4 2" xfId="34288"/>
    <cellStyle name="Input 2 3 4 3 3 2 4 3" xfId="51491"/>
    <cellStyle name="Input 2 3 4 3 3 2 5" xfId="23709"/>
    <cellStyle name="Input 2 3 4 3 3 2 6" xfId="40987"/>
    <cellStyle name="Input 2 3 4 3 3 3" xfId="7825"/>
    <cellStyle name="Input 2 3 4 3 3 3 2" xfId="25490"/>
    <cellStyle name="Input 2 3 4 3 3 3 3" xfId="42755"/>
    <cellStyle name="Input 2 3 4 3 3 4" xfId="14877"/>
    <cellStyle name="Input 2 3 4 3 3 4 2" xfId="32541"/>
    <cellStyle name="Input 2 3 4 3 3 4 3" xfId="49756"/>
    <cellStyle name="Input 2 3 4 3 3 5" xfId="21847"/>
    <cellStyle name="Input 2 3 4 3 3 6" xfId="39144"/>
    <cellStyle name="Input 2 3 4 3 4" xfId="5014"/>
    <cellStyle name="Input 2 3 4 3 4 2" xfId="11934"/>
    <cellStyle name="Input 2 3 4 3 4 2 2" xfId="18715"/>
    <cellStyle name="Input 2 3 4 3 4 2 2 2" xfId="36379"/>
    <cellStyle name="Input 2 3 4 3 4 2 2 3" xfId="53562"/>
    <cellStyle name="Input 2 3 4 3 4 2 3" xfId="29598"/>
    <cellStyle name="Input 2 3 4 3 4 2 4" xfId="46831"/>
    <cellStyle name="Input 2 3 4 3 4 3" xfId="8650"/>
    <cellStyle name="Input 2 3 4 3 4 3 2" xfId="26315"/>
    <cellStyle name="Input 2 3 4 3 4 3 3" xfId="43574"/>
    <cellStyle name="Input 2 3 4 3 4 4" xfId="15648"/>
    <cellStyle name="Input 2 3 4 3 4 4 2" xfId="33312"/>
    <cellStyle name="Input 2 3 4 3 4 4 3" xfId="50521"/>
    <cellStyle name="Input 2 3 4 3 4 5" xfId="22679"/>
    <cellStyle name="Input 2 3 4 3 4 6" xfId="39963"/>
    <cellStyle name="Input 2 3 4 3 5" xfId="10620"/>
    <cellStyle name="Input 2 3 4 3 5 2" xfId="17509"/>
    <cellStyle name="Input 2 3 4 3 5 2 2" xfId="35173"/>
    <cellStyle name="Input 2 3 4 3 5 2 3" xfId="52368"/>
    <cellStyle name="Input 2 3 4 3 5 3" xfId="28284"/>
    <cellStyle name="Input 2 3 4 3 5 4" xfId="45529"/>
    <cellStyle name="Input 2 3 4 3 6" xfId="6870"/>
    <cellStyle name="Input 2 3 4 3 6 2" xfId="24535"/>
    <cellStyle name="Input 2 3 4 3 6 3" xfId="41806"/>
    <cellStyle name="Input 2 3 4 3 7" xfId="13901"/>
    <cellStyle name="Input 2 3 4 3 7 2" xfId="31565"/>
    <cellStyle name="Input 2 3 4 3 7 3" xfId="48786"/>
    <cellStyle name="Input 2 3 4 3 8" xfId="20817"/>
    <cellStyle name="Input 2 3 4 3 9" xfId="38120"/>
    <cellStyle name="Input 2 3 4 4" xfId="3210"/>
    <cellStyle name="Input 2 3 4 4 2" xfId="4240"/>
    <cellStyle name="Input 2 3 4 4 2 2" xfId="6156"/>
    <cellStyle name="Input 2 3 4 4 2 2 2" xfId="13076"/>
    <cellStyle name="Input 2 3 4 4 2 2 2 2" xfId="19803"/>
    <cellStyle name="Input 2 3 4 4 2 2 2 2 2" xfId="37467"/>
    <cellStyle name="Input 2 3 4 4 2 2 2 2 3" xfId="54644"/>
    <cellStyle name="Input 2 3 4 4 2 2 2 3" xfId="30740"/>
    <cellStyle name="Input 2 3 4 4 2 2 2 4" xfId="47967"/>
    <cellStyle name="Input 2 3 4 4 2 2 3" xfId="9792"/>
    <cellStyle name="Input 2 3 4 4 2 2 3 2" xfId="27457"/>
    <cellStyle name="Input 2 3 4 4 2 2 3 3" xfId="44710"/>
    <cellStyle name="Input 2 3 4 4 2 2 4" xfId="16736"/>
    <cellStyle name="Input 2 3 4 4 2 2 4 2" xfId="34400"/>
    <cellStyle name="Input 2 3 4 4 2 2 4 3" xfId="51603"/>
    <cellStyle name="Input 2 3 4 4 2 2 5" xfId="23821"/>
    <cellStyle name="Input 2 3 4 4 2 2 6" xfId="41099"/>
    <cellStyle name="Input 2 3 4 4 2 3" xfId="7937"/>
    <cellStyle name="Input 2 3 4 4 2 3 2" xfId="25602"/>
    <cellStyle name="Input 2 3 4 4 2 3 3" xfId="42867"/>
    <cellStyle name="Input 2 3 4 4 2 4" xfId="14989"/>
    <cellStyle name="Input 2 3 4 4 2 4 2" xfId="32653"/>
    <cellStyle name="Input 2 3 4 4 2 4 3" xfId="49868"/>
    <cellStyle name="Input 2 3 4 4 2 5" xfId="21959"/>
    <cellStyle name="Input 2 3 4 4 2 6" xfId="39256"/>
    <cellStyle name="Input 2 3 4 4 3" xfId="5126"/>
    <cellStyle name="Input 2 3 4 4 3 2" xfId="12046"/>
    <cellStyle name="Input 2 3 4 4 3 2 2" xfId="18827"/>
    <cellStyle name="Input 2 3 4 4 3 2 2 2" xfId="36491"/>
    <cellStyle name="Input 2 3 4 4 3 2 2 3" xfId="53674"/>
    <cellStyle name="Input 2 3 4 4 3 2 3" xfId="29710"/>
    <cellStyle name="Input 2 3 4 4 3 2 4" xfId="46943"/>
    <cellStyle name="Input 2 3 4 4 3 3" xfId="8762"/>
    <cellStyle name="Input 2 3 4 4 3 3 2" xfId="26427"/>
    <cellStyle name="Input 2 3 4 4 3 3 3" xfId="43686"/>
    <cellStyle name="Input 2 3 4 4 3 4" xfId="15760"/>
    <cellStyle name="Input 2 3 4 4 3 4 2" xfId="33424"/>
    <cellStyle name="Input 2 3 4 4 3 4 3" xfId="50633"/>
    <cellStyle name="Input 2 3 4 4 3 5" xfId="22791"/>
    <cellStyle name="Input 2 3 4 4 3 6" xfId="40075"/>
    <cellStyle name="Input 2 3 4 4 4" xfId="10732"/>
    <cellStyle name="Input 2 3 4 4 4 2" xfId="17621"/>
    <cellStyle name="Input 2 3 4 4 4 2 2" xfId="35285"/>
    <cellStyle name="Input 2 3 4 4 4 2 3" xfId="52480"/>
    <cellStyle name="Input 2 3 4 4 4 3" xfId="28396"/>
    <cellStyle name="Input 2 3 4 4 4 4" xfId="45641"/>
    <cellStyle name="Input 2 3 4 4 5" xfId="6982"/>
    <cellStyle name="Input 2 3 4 4 5 2" xfId="24647"/>
    <cellStyle name="Input 2 3 4 4 5 3" xfId="41918"/>
    <cellStyle name="Input 2 3 4 4 6" xfId="14013"/>
    <cellStyle name="Input 2 3 4 4 6 2" xfId="31677"/>
    <cellStyle name="Input 2 3 4 4 6 3" xfId="48898"/>
    <cellStyle name="Input 2 3 4 4 7" xfId="20929"/>
    <cellStyle name="Input 2 3 4 4 8" xfId="38232"/>
    <cellStyle name="Input 2 3 4 5" xfId="3438"/>
    <cellStyle name="Input 2 3 4 5 2" xfId="5354"/>
    <cellStyle name="Input 2 3 4 5 2 2" xfId="12274"/>
    <cellStyle name="Input 2 3 4 5 2 2 2" xfId="19001"/>
    <cellStyle name="Input 2 3 4 5 2 2 2 2" xfId="36665"/>
    <cellStyle name="Input 2 3 4 5 2 2 2 3" xfId="53848"/>
    <cellStyle name="Input 2 3 4 5 2 2 3" xfId="29938"/>
    <cellStyle name="Input 2 3 4 5 2 2 4" xfId="47171"/>
    <cellStyle name="Input 2 3 4 5 2 3" xfId="8990"/>
    <cellStyle name="Input 2 3 4 5 2 3 2" xfId="26655"/>
    <cellStyle name="Input 2 3 4 5 2 3 3" xfId="43914"/>
    <cellStyle name="Input 2 3 4 5 2 4" xfId="15934"/>
    <cellStyle name="Input 2 3 4 5 2 4 2" xfId="33598"/>
    <cellStyle name="Input 2 3 4 5 2 4 3" xfId="50807"/>
    <cellStyle name="Input 2 3 4 5 2 5" xfId="23019"/>
    <cellStyle name="Input 2 3 4 5 2 6" xfId="40303"/>
    <cellStyle name="Input 2 3 4 5 3" xfId="10898"/>
    <cellStyle name="Input 2 3 4 5 3 2" xfId="17733"/>
    <cellStyle name="Input 2 3 4 5 3 2 2" xfId="35397"/>
    <cellStyle name="Input 2 3 4 5 3 2 3" xfId="52592"/>
    <cellStyle name="Input 2 3 4 5 3 3" xfId="28562"/>
    <cellStyle name="Input 2 3 4 5 3 4" xfId="45807"/>
    <cellStyle name="Input 2 3 4 5 4" xfId="7135"/>
    <cellStyle name="Input 2 3 4 5 4 2" xfId="24800"/>
    <cellStyle name="Input 2 3 4 5 4 3" xfId="42071"/>
    <cellStyle name="Input 2 3 4 5 5" xfId="14187"/>
    <cellStyle name="Input 2 3 4 5 5 2" xfId="31851"/>
    <cellStyle name="Input 2 3 4 5 5 3" xfId="49072"/>
    <cellStyle name="Input 2 3 4 5 6" xfId="21157"/>
    <cellStyle name="Input 2 3 4 5 7" xfId="38460"/>
    <cellStyle name="Input 2 3 4 6" xfId="3811"/>
    <cellStyle name="Input 2 3 4 6 2" xfId="5727"/>
    <cellStyle name="Input 2 3 4 6 2 2" xfId="12647"/>
    <cellStyle name="Input 2 3 4 6 2 2 2" xfId="19374"/>
    <cellStyle name="Input 2 3 4 6 2 2 2 2" xfId="37038"/>
    <cellStyle name="Input 2 3 4 6 2 2 2 3" xfId="54215"/>
    <cellStyle name="Input 2 3 4 6 2 2 3" xfId="30311"/>
    <cellStyle name="Input 2 3 4 6 2 2 4" xfId="47538"/>
    <cellStyle name="Input 2 3 4 6 2 3" xfId="9363"/>
    <cellStyle name="Input 2 3 4 6 2 3 2" xfId="27028"/>
    <cellStyle name="Input 2 3 4 6 2 3 3" xfId="44281"/>
    <cellStyle name="Input 2 3 4 6 2 4" xfId="16307"/>
    <cellStyle name="Input 2 3 4 6 2 4 2" xfId="33971"/>
    <cellStyle name="Input 2 3 4 6 2 4 3" xfId="51174"/>
    <cellStyle name="Input 2 3 4 6 2 5" xfId="23392"/>
    <cellStyle name="Input 2 3 4 6 2 6" xfId="40670"/>
    <cellStyle name="Input 2 3 4 6 3" xfId="7508"/>
    <cellStyle name="Input 2 3 4 6 3 2" xfId="25173"/>
    <cellStyle name="Input 2 3 4 6 3 3" xfId="42438"/>
    <cellStyle name="Input 2 3 4 6 4" xfId="14560"/>
    <cellStyle name="Input 2 3 4 6 4 2" xfId="32224"/>
    <cellStyle name="Input 2 3 4 6 4 3" xfId="49439"/>
    <cellStyle name="Input 2 3 4 6 5" xfId="21530"/>
    <cellStyle name="Input 2 3 4 6 6" xfId="38827"/>
    <cellStyle name="Input 2 3 4 7" xfId="4691"/>
    <cellStyle name="Input 2 3 4 7 2" xfId="11611"/>
    <cellStyle name="Input 2 3 4 7 2 2" xfId="18392"/>
    <cellStyle name="Input 2 3 4 7 2 2 2" xfId="36056"/>
    <cellStyle name="Input 2 3 4 7 2 2 3" xfId="53245"/>
    <cellStyle name="Input 2 3 4 7 2 3" xfId="29275"/>
    <cellStyle name="Input 2 3 4 7 2 4" xfId="46514"/>
    <cellStyle name="Input 2 3 4 7 3" xfId="8327"/>
    <cellStyle name="Input 2 3 4 7 3 2" xfId="25992"/>
    <cellStyle name="Input 2 3 4 7 3 3" xfId="43257"/>
    <cellStyle name="Input 2 3 4 7 4" xfId="15325"/>
    <cellStyle name="Input 2 3 4 7 4 2" xfId="32989"/>
    <cellStyle name="Input 2 3 4 7 4 3" xfId="50204"/>
    <cellStyle name="Input 2 3 4 7 5" xfId="22356"/>
    <cellStyle name="Input 2 3 4 7 6" xfId="39646"/>
    <cellStyle name="Input 2 3 4 8" xfId="10297"/>
    <cellStyle name="Input 2 3 4 8 2" xfId="17186"/>
    <cellStyle name="Input 2 3 4 8 2 2" xfId="34850"/>
    <cellStyle name="Input 2 3 4 8 2 3" xfId="52051"/>
    <cellStyle name="Input 2 3 4 8 3" xfId="27961"/>
    <cellStyle name="Input 2 3 4 8 4" xfId="45212"/>
    <cellStyle name="Input 2 3 4 9" xfId="6547"/>
    <cellStyle name="Input 2 3 4 9 2" xfId="24212"/>
    <cellStyle name="Input 2 3 4 9 3" xfId="41489"/>
    <cellStyle name="Input 2 3 5" xfId="2799"/>
    <cellStyle name="Input 2 3 5 2" xfId="3462"/>
    <cellStyle name="Input 2 3 5 2 2" xfId="5378"/>
    <cellStyle name="Input 2 3 5 2 2 2" xfId="12298"/>
    <cellStyle name="Input 2 3 5 2 2 2 2" xfId="19025"/>
    <cellStyle name="Input 2 3 5 2 2 2 2 2" xfId="36689"/>
    <cellStyle name="Input 2 3 5 2 2 2 2 3" xfId="53869"/>
    <cellStyle name="Input 2 3 5 2 2 2 3" xfId="29962"/>
    <cellStyle name="Input 2 3 5 2 2 2 4" xfId="47192"/>
    <cellStyle name="Input 2 3 5 2 2 3" xfId="9014"/>
    <cellStyle name="Input 2 3 5 2 2 3 2" xfId="26679"/>
    <cellStyle name="Input 2 3 5 2 2 3 3" xfId="43935"/>
    <cellStyle name="Input 2 3 5 2 2 4" xfId="15958"/>
    <cellStyle name="Input 2 3 5 2 2 4 2" xfId="33622"/>
    <cellStyle name="Input 2 3 5 2 2 4 3" xfId="50828"/>
    <cellStyle name="Input 2 3 5 2 2 5" xfId="23043"/>
    <cellStyle name="Input 2 3 5 2 2 6" xfId="40324"/>
    <cellStyle name="Input 2 3 5 2 3" xfId="10922"/>
    <cellStyle name="Input 2 3 5 2 3 2" xfId="17757"/>
    <cellStyle name="Input 2 3 5 2 3 2 2" xfId="35421"/>
    <cellStyle name="Input 2 3 5 2 3 2 3" xfId="52613"/>
    <cellStyle name="Input 2 3 5 2 3 3" xfId="28586"/>
    <cellStyle name="Input 2 3 5 2 3 4" xfId="45828"/>
    <cellStyle name="Input 2 3 5 2 4" xfId="7159"/>
    <cellStyle name="Input 2 3 5 2 4 2" xfId="24824"/>
    <cellStyle name="Input 2 3 5 2 4 3" xfId="42092"/>
    <cellStyle name="Input 2 3 5 2 5" xfId="14211"/>
    <cellStyle name="Input 2 3 5 2 5 2" xfId="31875"/>
    <cellStyle name="Input 2 3 5 2 5 3" xfId="49093"/>
    <cellStyle name="Input 2 3 5 2 6" xfId="21181"/>
    <cellStyle name="Input 2 3 5 2 7" xfId="38481"/>
    <cellStyle name="Input 2 3 5 3" xfId="3832"/>
    <cellStyle name="Input 2 3 5 3 2" xfId="5748"/>
    <cellStyle name="Input 2 3 5 3 2 2" xfId="12668"/>
    <cellStyle name="Input 2 3 5 3 2 2 2" xfId="19395"/>
    <cellStyle name="Input 2 3 5 3 2 2 2 2" xfId="37059"/>
    <cellStyle name="Input 2 3 5 3 2 2 2 3" xfId="54236"/>
    <cellStyle name="Input 2 3 5 3 2 2 3" xfId="30332"/>
    <cellStyle name="Input 2 3 5 3 2 2 4" xfId="47559"/>
    <cellStyle name="Input 2 3 5 3 2 3" xfId="9384"/>
    <cellStyle name="Input 2 3 5 3 2 3 2" xfId="27049"/>
    <cellStyle name="Input 2 3 5 3 2 3 3" xfId="44302"/>
    <cellStyle name="Input 2 3 5 3 2 4" xfId="16328"/>
    <cellStyle name="Input 2 3 5 3 2 4 2" xfId="33992"/>
    <cellStyle name="Input 2 3 5 3 2 4 3" xfId="51195"/>
    <cellStyle name="Input 2 3 5 3 2 5" xfId="23413"/>
    <cellStyle name="Input 2 3 5 3 2 6" xfId="40691"/>
    <cellStyle name="Input 2 3 5 3 3" xfId="7529"/>
    <cellStyle name="Input 2 3 5 3 3 2" xfId="25194"/>
    <cellStyle name="Input 2 3 5 3 3 3" xfId="42459"/>
    <cellStyle name="Input 2 3 5 3 4" xfId="14581"/>
    <cellStyle name="Input 2 3 5 3 4 2" xfId="32245"/>
    <cellStyle name="Input 2 3 5 3 4 3" xfId="49460"/>
    <cellStyle name="Input 2 3 5 3 5" xfId="21551"/>
    <cellStyle name="Input 2 3 5 3 6" xfId="38848"/>
    <cellStyle name="Input 2 3 5 4" xfId="4715"/>
    <cellStyle name="Input 2 3 5 4 2" xfId="11635"/>
    <cellStyle name="Input 2 3 5 4 2 2" xfId="18416"/>
    <cellStyle name="Input 2 3 5 4 2 2 2" xfId="36080"/>
    <cellStyle name="Input 2 3 5 4 2 2 3" xfId="53266"/>
    <cellStyle name="Input 2 3 5 4 2 3" xfId="29299"/>
    <cellStyle name="Input 2 3 5 4 2 4" xfId="46535"/>
    <cellStyle name="Input 2 3 5 4 3" xfId="8351"/>
    <cellStyle name="Input 2 3 5 4 3 2" xfId="26016"/>
    <cellStyle name="Input 2 3 5 4 3 3" xfId="43278"/>
    <cellStyle name="Input 2 3 5 4 4" xfId="15349"/>
    <cellStyle name="Input 2 3 5 4 4 2" xfId="33013"/>
    <cellStyle name="Input 2 3 5 4 4 3" xfId="50225"/>
    <cellStyle name="Input 2 3 5 4 5" xfId="22380"/>
    <cellStyle name="Input 2 3 5 4 6" xfId="39667"/>
    <cellStyle name="Input 2 3 5 5" xfId="10321"/>
    <cellStyle name="Input 2 3 5 5 2" xfId="17210"/>
    <cellStyle name="Input 2 3 5 5 2 2" xfId="34874"/>
    <cellStyle name="Input 2 3 5 5 2 3" xfId="52072"/>
    <cellStyle name="Input 2 3 5 5 3" xfId="27985"/>
    <cellStyle name="Input 2 3 5 5 4" xfId="45233"/>
    <cellStyle name="Input 2 3 5 6" xfId="6571"/>
    <cellStyle name="Input 2 3 5 6 2" xfId="24236"/>
    <cellStyle name="Input 2 3 5 6 3" xfId="41510"/>
    <cellStyle name="Input 2 3 5 7" xfId="13602"/>
    <cellStyle name="Input 2 3 5 7 2" xfId="31266"/>
    <cellStyle name="Input 2 3 5 7 3" xfId="48490"/>
    <cellStyle name="Input 2 3 5 8" xfId="20518"/>
    <cellStyle name="Input 2 3 5 9" xfId="37824"/>
    <cellStyle name="Input 2 3 6" xfId="4410"/>
    <cellStyle name="Input 2 3 6 2" xfId="6274"/>
    <cellStyle name="Input 2 3 6 2 2" xfId="13193"/>
    <cellStyle name="Input 2 3 6 2 2 2" xfId="19866"/>
    <cellStyle name="Input 2 3 6 2 2 2 2" xfId="37530"/>
    <cellStyle name="Input 2 3 6 2 2 2 3" xfId="54707"/>
    <cellStyle name="Input 2 3 6 2 2 3" xfId="30857"/>
    <cellStyle name="Input 2 3 6 2 2 4" xfId="48084"/>
    <cellStyle name="Input 2 3 6 2 3" xfId="9909"/>
    <cellStyle name="Input 2 3 6 2 3 2" xfId="27574"/>
    <cellStyle name="Input 2 3 6 2 3 3" xfId="44827"/>
    <cellStyle name="Input 2 3 6 2 4" xfId="16799"/>
    <cellStyle name="Input 2 3 6 2 4 2" xfId="34463"/>
    <cellStyle name="Input 2 3 6 2 4 3" xfId="51666"/>
    <cellStyle name="Input 2 3 6 2 5" xfId="23939"/>
    <cellStyle name="Input 2 3 6 2 6" xfId="41216"/>
    <cellStyle name="Input 2 3 6 3" xfId="11338"/>
    <cellStyle name="Input 2 3 6 3 2" xfId="18119"/>
    <cellStyle name="Input 2 3 6 3 2 2" xfId="35783"/>
    <cellStyle name="Input 2 3 6 3 2 3" xfId="52972"/>
    <cellStyle name="Input 2 3 6 3 3" xfId="29002"/>
    <cellStyle name="Input 2 3 6 3 4" xfId="46241"/>
    <cellStyle name="Input 2 3 6 4" xfId="8054"/>
    <cellStyle name="Input 2 3 6 4 2" xfId="25719"/>
    <cellStyle name="Input 2 3 6 4 3" xfId="42984"/>
    <cellStyle name="Input 2 3 6 5" xfId="15052"/>
    <cellStyle name="Input 2 3 6 5 2" xfId="32716"/>
    <cellStyle name="Input 2 3 6 5 3" xfId="49931"/>
    <cellStyle name="Input 2 3 6 6" xfId="22083"/>
    <cellStyle name="Input 2 3 6 7" xfId="39373"/>
    <cellStyle name="Input 2 3 7" xfId="4401"/>
    <cellStyle name="Input 2 3 7 2" xfId="6265"/>
    <cellStyle name="Input 2 3 7 2 2" xfId="13184"/>
    <cellStyle name="Input 2 3 7 2 2 2" xfId="19857"/>
    <cellStyle name="Input 2 3 7 2 2 2 2" xfId="37521"/>
    <cellStyle name="Input 2 3 7 2 2 2 3" xfId="54698"/>
    <cellStyle name="Input 2 3 7 2 2 3" xfId="30848"/>
    <cellStyle name="Input 2 3 7 2 2 4" xfId="48075"/>
    <cellStyle name="Input 2 3 7 2 3" xfId="9900"/>
    <cellStyle name="Input 2 3 7 2 3 2" xfId="27565"/>
    <cellStyle name="Input 2 3 7 2 3 3" xfId="44818"/>
    <cellStyle name="Input 2 3 7 2 4" xfId="16790"/>
    <cellStyle name="Input 2 3 7 2 4 2" xfId="34454"/>
    <cellStyle name="Input 2 3 7 2 4 3" xfId="51657"/>
    <cellStyle name="Input 2 3 7 2 5" xfId="23930"/>
    <cellStyle name="Input 2 3 7 2 6" xfId="41207"/>
    <cellStyle name="Input 2 3 7 3" xfId="11329"/>
    <cellStyle name="Input 2 3 7 3 2" xfId="18110"/>
    <cellStyle name="Input 2 3 7 3 2 2" xfId="35774"/>
    <cellStyle name="Input 2 3 7 3 2 3" xfId="52963"/>
    <cellStyle name="Input 2 3 7 3 3" xfId="28993"/>
    <cellStyle name="Input 2 3 7 3 4" xfId="46232"/>
    <cellStyle name="Input 2 3 7 4" xfId="8045"/>
    <cellStyle name="Input 2 3 7 4 2" xfId="25710"/>
    <cellStyle name="Input 2 3 7 4 3" xfId="42975"/>
    <cellStyle name="Input 2 3 7 5" xfId="15043"/>
    <cellStyle name="Input 2 3 7 5 2" xfId="32707"/>
    <cellStyle name="Input 2 3 7 5 3" xfId="49922"/>
    <cellStyle name="Input 2 3 7 6" xfId="22074"/>
    <cellStyle name="Input 2 3 7 7" xfId="39364"/>
    <cellStyle name="Input 2 3 8" xfId="10094"/>
    <cellStyle name="Input 2 3 8 2" xfId="16983"/>
    <cellStyle name="Input 2 3 8 2 2" xfId="34647"/>
    <cellStyle name="Input 2 3 8 2 3" xfId="51848"/>
    <cellStyle name="Input 2 3 8 3" xfId="27758"/>
    <cellStyle name="Input 2 3 8 4" xfId="45009"/>
    <cellStyle name="Input 2 3 9" xfId="13375"/>
    <cellStyle name="Input 2 3 9 2" xfId="31039"/>
    <cellStyle name="Input 2 3 9 3" xfId="48266"/>
    <cellStyle name="Input 2 4" xfId="855"/>
    <cellStyle name="Input 2 4 10" xfId="20191"/>
    <cellStyle name="Input 2 4 11" xfId="20204"/>
    <cellStyle name="Input 2 4 2" xfId="856"/>
    <cellStyle name="Input 2 4 3" xfId="857"/>
    <cellStyle name="Input 2 4 4" xfId="2772"/>
    <cellStyle name="Input 2 4 4 10" xfId="13577"/>
    <cellStyle name="Input 2 4 4 10 2" xfId="31241"/>
    <cellStyle name="Input 2 4 4 10 3" xfId="48468"/>
    <cellStyle name="Input 2 4 4 11" xfId="20493"/>
    <cellStyle name="Input 2 4 4 12" xfId="37802"/>
    <cellStyle name="Input 2 4 4 2" xfId="3001"/>
    <cellStyle name="Input 2 4 4 2 2" xfId="3664"/>
    <cellStyle name="Input 2 4 4 2 2 2" xfId="5580"/>
    <cellStyle name="Input 2 4 4 2 2 2 2" xfId="12500"/>
    <cellStyle name="Input 2 4 4 2 2 2 2 2" xfId="19227"/>
    <cellStyle name="Input 2 4 4 2 2 2 2 2 2" xfId="36891"/>
    <cellStyle name="Input 2 4 4 2 2 2 2 2 3" xfId="54071"/>
    <cellStyle name="Input 2 4 4 2 2 2 2 3" xfId="30164"/>
    <cellStyle name="Input 2 4 4 2 2 2 2 4" xfId="47394"/>
    <cellStyle name="Input 2 4 4 2 2 2 3" xfId="9216"/>
    <cellStyle name="Input 2 4 4 2 2 2 3 2" xfId="26881"/>
    <cellStyle name="Input 2 4 4 2 2 2 3 3" xfId="44137"/>
    <cellStyle name="Input 2 4 4 2 2 2 4" xfId="16160"/>
    <cellStyle name="Input 2 4 4 2 2 2 4 2" xfId="33824"/>
    <cellStyle name="Input 2 4 4 2 2 2 4 3" xfId="51030"/>
    <cellStyle name="Input 2 4 4 2 2 2 5" xfId="23245"/>
    <cellStyle name="Input 2 4 4 2 2 2 6" xfId="40526"/>
    <cellStyle name="Input 2 4 4 2 2 3" xfId="11124"/>
    <cellStyle name="Input 2 4 4 2 2 3 2" xfId="17959"/>
    <cellStyle name="Input 2 4 4 2 2 3 2 2" xfId="35623"/>
    <cellStyle name="Input 2 4 4 2 2 3 2 3" xfId="52815"/>
    <cellStyle name="Input 2 4 4 2 2 3 3" xfId="28788"/>
    <cellStyle name="Input 2 4 4 2 2 3 4" xfId="46030"/>
    <cellStyle name="Input 2 4 4 2 2 4" xfId="7361"/>
    <cellStyle name="Input 2 4 4 2 2 4 2" xfId="25026"/>
    <cellStyle name="Input 2 4 4 2 2 4 3" xfId="42294"/>
    <cellStyle name="Input 2 4 4 2 2 5" xfId="14413"/>
    <cellStyle name="Input 2 4 4 2 2 5 2" xfId="32077"/>
    <cellStyle name="Input 2 4 4 2 2 5 3" xfId="49295"/>
    <cellStyle name="Input 2 4 4 2 2 6" xfId="21383"/>
    <cellStyle name="Input 2 4 4 2 2 7" xfId="38683"/>
    <cellStyle name="Input 2 4 4 2 3" xfId="4034"/>
    <cellStyle name="Input 2 4 4 2 3 2" xfId="5950"/>
    <cellStyle name="Input 2 4 4 2 3 2 2" xfId="12870"/>
    <cellStyle name="Input 2 4 4 2 3 2 2 2" xfId="19597"/>
    <cellStyle name="Input 2 4 4 2 3 2 2 2 2" xfId="37261"/>
    <cellStyle name="Input 2 4 4 2 3 2 2 2 3" xfId="54438"/>
    <cellStyle name="Input 2 4 4 2 3 2 2 3" xfId="30534"/>
    <cellStyle name="Input 2 4 4 2 3 2 2 4" xfId="47761"/>
    <cellStyle name="Input 2 4 4 2 3 2 3" xfId="9586"/>
    <cellStyle name="Input 2 4 4 2 3 2 3 2" xfId="27251"/>
    <cellStyle name="Input 2 4 4 2 3 2 3 3" xfId="44504"/>
    <cellStyle name="Input 2 4 4 2 3 2 4" xfId="16530"/>
    <cellStyle name="Input 2 4 4 2 3 2 4 2" xfId="34194"/>
    <cellStyle name="Input 2 4 4 2 3 2 4 3" xfId="51397"/>
    <cellStyle name="Input 2 4 4 2 3 2 5" xfId="23615"/>
    <cellStyle name="Input 2 4 4 2 3 2 6" xfId="40893"/>
    <cellStyle name="Input 2 4 4 2 3 3" xfId="7731"/>
    <cellStyle name="Input 2 4 4 2 3 3 2" xfId="25396"/>
    <cellStyle name="Input 2 4 4 2 3 3 3" xfId="42661"/>
    <cellStyle name="Input 2 4 4 2 3 4" xfId="14783"/>
    <cellStyle name="Input 2 4 4 2 3 4 2" xfId="32447"/>
    <cellStyle name="Input 2 4 4 2 3 4 3" xfId="49662"/>
    <cellStyle name="Input 2 4 4 2 3 5" xfId="21753"/>
    <cellStyle name="Input 2 4 4 2 3 6" xfId="39050"/>
    <cellStyle name="Input 2 4 4 2 4" xfId="4917"/>
    <cellStyle name="Input 2 4 4 2 4 2" xfId="11837"/>
    <cellStyle name="Input 2 4 4 2 4 2 2" xfId="18618"/>
    <cellStyle name="Input 2 4 4 2 4 2 2 2" xfId="36282"/>
    <cellStyle name="Input 2 4 4 2 4 2 2 3" xfId="53468"/>
    <cellStyle name="Input 2 4 4 2 4 2 3" xfId="29501"/>
    <cellStyle name="Input 2 4 4 2 4 2 4" xfId="46737"/>
    <cellStyle name="Input 2 4 4 2 4 3" xfId="8553"/>
    <cellStyle name="Input 2 4 4 2 4 3 2" xfId="26218"/>
    <cellStyle name="Input 2 4 4 2 4 3 3" xfId="43480"/>
    <cellStyle name="Input 2 4 4 2 4 4" xfId="15551"/>
    <cellStyle name="Input 2 4 4 2 4 4 2" xfId="33215"/>
    <cellStyle name="Input 2 4 4 2 4 4 3" xfId="50427"/>
    <cellStyle name="Input 2 4 4 2 4 5" xfId="22582"/>
    <cellStyle name="Input 2 4 4 2 4 6" xfId="39869"/>
    <cellStyle name="Input 2 4 4 2 5" xfId="10523"/>
    <cellStyle name="Input 2 4 4 2 5 2" xfId="17412"/>
    <cellStyle name="Input 2 4 4 2 5 2 2" xfId="35076"/>
    <cellStyle name="Input 2 4 4 2 5 2 3" xfId="52274"/>
    <cellStyle name="Input 2 4 4 2 5 3" xfId="28187"/>
    <cellStyle name="Input 2 4 4 2 5 4" xfId="45435"/>
    <cellStyle name="Input 2 4 4 2 6" xfId="6773"/>
    <cellStyle name="Input 2 4 4 2 6 2" xfId="24438"/>
    <cellStyle name="Input 2 4 4 2 6 3" xfId="41712"/>
    <cellStyle name="Input 2 4 4 2 7" xfId="13804"/>
    <cellStyle name="Input 2 4 4 2 7 2" xfId="31468"/>
    <cellStyle name="Input 2 4 4 2 7 3" xfId="48692"/>
    <cellStyle name="Input 2 4 4 2 8" xfId="20720"/>
    <cellStyle name="Input 2 4 4 2 9" xfId="38026"/>
    <cellStyle name="Input 2 4 4 3" xfId="3097"/>
    <cellStyle name="Input 2 4 4 3 2" xfId="3760"/>
    <cellStyle name="Input 2 4 4 3 2 2" xfId="5676"/>
    <cellStyle name="Input 2 4 4 3 2 2 2" xfId="12596"/>
    <cellStyle name="Input 2 4 4 3 2 2 2 2" xfId="19323"/>
    <cellStyle name="Input 2 4 4 3 2 2 2 2 2" xfId="36987"/>
    <cellStyle name="Input 2 4 4 3 2 2 2 2 3" xfId="54164"/>
    <cellStyle name="Input 2 4 4 3 2 2 2 3" xfId="30260"/>
    <cellStyle name="Input 2 4 4 3 2 2 2 4" xfId="47487"/>
    <cellStyle name="Input 2 4 4 3 2 2 3" xfId="9312"/>
    <cellStyle name="Input 2 4 4 3 2 2 3 2" xfId="26977"/>
    <cellStyle name="Input 2 4 4 3 2 2 3 3" xfId="44230"/>
    <cellStyle name="Input 2 4 4 3 2 2 4" xfId="16256"/>
    <cellStyle name="Input 2 4 4 3 2 2 4 2" xfId="33920"/>
    <cellStyle name="Input 2 4 4 3 2 2 4 3" xfId="51123"/>
    <cellStyle name="Input 2 4 4 3 2 2 5" xfId="23341"/>
    <cellStyle name="Input 2 4 4 3 2 2 6" xfId="40619"/>
    <cellStyle name="Input 2 4 4 3 2 3" xfId="11220"/>
    <cellStyle name="Input 2 4 4 3 2 3 2" xfId="18055"/>
    <cellStyle name="Input 2 4 4 3 2 3 2 2" xfId="35719"/>
    <cellStyle name="Input 2 4 4 3 2 3 2 3" xfId="52908"/>
    <cellStyle name="Input 2 4 4 3 2 3 3" xfId="28884"/>
    <cellStyle name="Input 2 4 4 3 2 3 4" xfId="46123"/>
    <cellStyle name="Input 2 4 4 3 2 4" xfId="7457"/>
    <cellStyle name="Input 2 4 4 3 2 4 2" xfId="25122"/>
    <cellStyle name="Input 2 4 4 3 2 4 3" xfId="42387"/>
    <cellStyle name="Input 2 4 4 3 2 5" xfId="14509"/>
    <cellStyle name="Input 2 4 4 3 2 5 2" xfId="32173"/>
    <cellStyle name="Input 2 4 4 3 2 5 3" xfId="49388"/>
    <cellStyle name="Input 2 4 4 3 2 6" xfId="21479"/>
    <cellStyle name="Input 2 4 4 3 2 7" xfId="38776"/>
    <cellStyle name="Input 2 4 4 3 3" xfId="4127"/>
    <cellStyle name="Input 2 4 4 3 3 2" xfId="6043"/>
    <cellStyle name="Input 2 4 4 3 3 2 2" xfId="12963"/>
    <cellStyle name="Input 2 4 4 3 3 2 2 2" xfId="19690"/>
    <cellStyle name="Input 2 4 4 3 3 2 2 2 2" xfId="37354"/>
    <cellStyle name="Input 2 4 4 3 3 2 2 2 3" xfId="54531"/>
    <cellStyle name="Input 2 4 4 3 3 2 2 3" xfId="30627"/>
    <cellStyle name="Input 2 4 4 3 3 2 2 4" xfId="47854"/>
    <cellStyle name="Input 2 4 4 3 3 2 3" xfId="9679"/>
    <cellStyle name="Input 2 4 4 3 3 2 3 2" xfId="27344"/>
    <cellStyle name="Input 2 4 4 3 3 2 3 3" xfId="44597"/>
    <cellStyle name="Input 2 4 4 3 3 2 4" xfId="16623"/>
    <cellStyle name="Input 2 4 4 3 3 2 4 2" xfId="34287"/>
    <cellStyle name="Input 2 4 4 3 3 2 4 3" xfId="51490"/>
    <cellStyle name="Input 2 4 4 3 3 2 5" xfId="23708"/>
    <cellStyle name="Input 2 4 4 3 3 2 6" xfId="40986"/>
    <cellStyle name="Input 2 4 4 3 3 3" xfId="7824"/>
    <cellStyle name="Input 2 4 4 3 3 3 2" xfId="25489"/>
    <cellStyle name="Input 2 4 4 3 3 3 3" xfId="42754"/>
    <cellStyle name="Input 2 4 4 3 3 4" xfId="14876"/>
    <cellStyle name="Input 2 4 4 3 3 4 2" xfId="32540"/>
    <cellStyle name="Input 2 4 4 3 3 4 3" xfId="49755"/>
    <cellStyle name="Input 2 4 4 3 3 5" xfId="21846"/>
    <cellStyle name="Input 2 4 4 3 3 6" xfId="39143"/>
    <cellStyle name="Input 2 4 4 3 4" xfId="5013"/>
    <cellStyle name="Input 2 4 4 3 4 2" xfId="11933"/>
    <cellStyle name="Input 2 4 4 3 4 2 2" xfId="18714"/>
    <cellStyle name="Input 2 4 4 3 4 2 2 2" xfId="36378"/>
    <cellStyle name="Input 2 4 4 3 4 2 2 3" xfId="53561"/>
    <cellStyle name="Input 2 4 4 3 4 2 3" xfId="29597"/>
    <cellStyle name="Input 2 4 4 3 4 2 4" xfId="46830"/>
    <cellStyle name="Input 2 4 4 3 4 3" xfId="8649"/>
    <cellStyle name="Input 2 4 4 3 4 3 2" xfId="26314"/>
    <cellStyle name="Input 2 4 4 3 4 3 3" xfId="43573"/>
    <cellStyle name="Input 2 4 4 3 4 4" xfId="15647"/>
    <cellStyle name="Input 2 4 4 3 4 4 2" xfId="33311"/>
    <cellStyle name="Input 2 4 4 3 4 4 3" xfId="50520"/>
    <cellStyle name="Input 2 4 4 3 4 5" xfId="22678"/>
    <cellStyle name="Input 2 4 4 3 4 6" xfId="39962"/>
    <cellStyle name="Input 2 4 4 3 5" xfId="10619"/>
    <cellStyle name="Input 2 4 4 3 5 2" xfId="17508"/>
    <cellStyle name="Input 2 4 4 3 5 2 2" xfId="35172"/>
    <cellStyle name="Input 2 4 4 3 5 2 3" xfId="52367"/>
    <cellStyle name="Input 2 4 4 3 5 3" xfId="28283"/>
    <cellStyle name="Input 2 4 4 3 5 4" xfId="45528"/>
    <cellStyle name="Input 2 4 4 3 6" xfId="6869"/>
    <cellStyle name="Input 2 4 4 3 6 2" xfId="24534"/>
    <cellStyle name="Input 2 4 4 3 6 3" xfId="41805"/>
    <cellStyle name="Input 2 4 4 3 7" xfId="13900"/>
    <cellStyle name="Input 2 4 4 3 7 2" xfId="31564"/>
    <cellStyle name="Input 2 4 4 3 7 3" xfId="48785"/>
    <cellStyle name="Input 2 4 4 3 8" xfId="20816"/>
    <cellStyle name="Input 2 4 4 3 9" xfId="38119"/>
    <cellStyle name="Input 2 4 4 4" xfId="3209"/>
    <cellStyle name="Input 2 4 4 4 2" xfId="4239"/>
    <cellStyle name="Input 2 4 4 4 2 2" xfId="6155"/>
    <cellStyle name="Input 2 4 4 4 2 2 2" xfId="13075"/>
    <cellStyle name="Input 2 4 4 4 2 2 2 2" xfId="19802"/>
    <cellStyle name="Input 2 4 4 4 2 2 2 2 2" xfId="37466"/>
    <cellStyle name="Input 2 4 4 4 2 2 2 2 3" xfId="54643"/>
    <cellStyle name="Input 2 4 4 4 2 2 2 3" xfId="30739"/>
    <cellStyle name="Input 2 4 4 4 2 2 2 4" xfId="47966"/>
    <cellStyle name="Input 2 4 4 4 2 2 3" xfId="9791"/>
    <cellStyle name="Input 2 4 4 4 2 2 3 2" xfId="27456"/>
    <cellStyle name="Input 2 4 4 4 2 2 3 3" xfId="44709"/>
    <cellStyle name="Input 2 4 4 4 2 2 4" xfId="16735"/>
    <cellStyle name="Input 2 4 4 4 2 2 4 2" xfId="34399"/>
    <cellStyle name="Input 2 4 4 4 2 2 4 3" xfId="51602"/>
    <cellStyle name="Input 2 4 4 4 2 2 5" xfId="23820"/>
    <cellStyle name="Input 2 4 4 4 2 2 6" xfId="41098"/>
    <cellStyle name="Input 2 4 4 4 2 3" xfId="7936"/>
    <cellStyle name="Input 2 4 4 4 2 3 2" xfId="25601"/>
    <cellStyle name="Input 2 4 4 4 2 3 3" xfId="42866"/>
    <cellStyle name="Input 2 4 4 4 2 4" xfId="14988"/>
    <cellStyle name="Input 2 4 4 4 2 4 2" xfId="32652"/>
    <cellStyle name="Input 2 4 4 4 2 4 3" xfId="49867"/>
    <cellStyle name="Input 2 4 4 4 2 5" xfId="21958"/>
    <cellStyle name="Input 2 4 4 4 2 6" xfId="39255"/>
    <cellStyle name="Input 2 4 4 4 3" xfId="5125"/>
    <cellStyle name="Input 2 4 4 4 3 2" xfId="12045"/>
    <cellStyle name="Input 2 4 4 4 3 2 2" xfId="18826"/>
    <cellStyle name="Input 2 4 4 4 3 2 2 2" xfId="36490"/>
    <cellStyle name="Input 2 4 4 4 3 2 2 3" xfId="53673"/>
    <cellStyle name="Input 2 4 4 4 3 2 3" xfId="29709"/>
    <cellStyle name="Input 2 4 4 4 3 2 4" xfId="46942"/>
    <cellStyle name="Input 2 4 4 4 3 3" xfId="8761"/>
    <cellStyle name="Input 2 4 4 4 3 3 2" xfId="26426"/>
    <cellStyle name="Input 2 4 4 4 3 3 3" xfId="43685"/>
    <cellStyle name="Input 2 4 4 4 3 4" xfId="15759"/>
    <cellStyle name="Input 2 4 4 4 3 4 2" xfId="33423"/>
    <cellStyle name="Input 2 4 4 4 3 4 3" xfId="50632"/>
    <cellStyle name="Input 2 4 4 4 3 5" xfId="22790"/>
    <cellStyle name="Input 2 4 4 4 3 6" xfId="40074"/>
    <cellStyle name="Input 2 4 4 4 4" xfId="10731"/>
    <cellStyle name="Input 2 4 4 4 4 2" xfId="17620"/>
    <cellStyle name="Input 2 4 4 4 4 2 2" xfId="35284"/>
    <cellStyle name="Input 2 4 4 4 4 2 3" xfId="52479"/>
    <cellStyle name="Input 2 4 4 4 4 3" xfId="28395"/>
    <cellStyle name="Input 2 4 4 4 4 4" xfId="45640"/>
    <cellStyle name="Input 2 4 4 4 5" xfId="6981"/>
    <cellStyle name="Input 2 4 4 4 5 2" xfId="24646"/>
    <cellStyle name="Input 2 4 4 4 5 3" xfId="41917"/>
    <cellStyle name="Input 2 4 4 4 6" xfId="14012"/>
    <cellStyle name="Input 2 4 4 4 6 2" xfId="31676"/>
    <cellStyle name="Input 2 4 4 4 6 3" xfId="48897"/>
    <cellStyle name="Input 2 4 4 4 7" xfId="20928"/>
    <cellStyle name="Input 2 4 4 4 8" xfId="38231"/>
    <cellStyle name="Input 2 4 4 5" xfId="3437"/>
    <cellStyle name="Input 2 4 4 5 2" xfId="5353"/>
    <cellStyle name="Input 2 4 4 5 2 2" xfId="12273"/>
    <cellStyle name="Input 2 4 4 5 2 2 2" xfId="19000"/>
    <cellStyle name="Input 2 4 4 5 2 2 2 2" xfId="36664"/>
    <cellStyle name="Input 2 4 4 5 2 2 2 3" xfId="53847"/>
    <cellStyle name="Input 2 4 4 5 2 2 3" xfId="29937"/>
    <cellStyle name="Input 2 4 4 5 2 2 4" xfId="47170"/>
    <cellStyle name="Input 2 4 4 5 2 3" xfId="8989"/>
    <cellStyle name="Input 2 4 4 5 2 3 2" xfId="26654"/>
    <cellStyle name="Input 2 4 4 5 2 3 3" xfId="43913"/>
    <cellStyle name="Input 2 4 4 5 2 4" xfId="15933"/>
    <cellStyle name="Input 2 4 4 5 2 4 2" xfId="33597"/>
    <cellStyle name="Input 2 4 4 5 2 4 3" xfId="50806"/>
    <cellStyle name="Input 2 4 4 5 2 5" xfId="23018"/>
    <cellStyle name="Input 2 4 4 5 2 6" xfId="40302"/>
    <cellStyle name="Input 2 4 4 5 3" xfId="10897"/>
    <cellStyle name="Input 2 4 4 5 3 2" xfId="17732"/>
    <cellStyle name="Input 2 4 4 5 3 2 2" xfId="35396"/>
    <cellStyle name="Input 2 4 4 5 3 2 3" xfId="52591"/>
    <cellStyle name="Input 2 4 4 5 3 3" xfId="28561"/>
    <cellStyle name="Input 2 4 4 5 3 4" xfId="45806"/>
    <cellStyle name="Input 2 4 4 5 4" xfId="7134"/>
    <cellStyle name="Input 2 4 4 5 4 2" xfId="24799"/>
    <cellStyle name="Input 2 4 4 5 4 3" xfId="42070"/>
    <cellStyle name="Input 2 4 4 5 5" xfId="14186"/>
    <cellStyle name="Input 2 4 4 5 5 2" xfId="31850"/>
    <cellStyle name="Input 2 4 4 5 5 3" xfId="49071"/>
    <cellStyle name="Input 2 4 4 5 6" xfId="21156"/>
    <cellStyle name="Input 2 4 4 5 7" xfId="38459"/>
    <cellStyle name="Input 2 4 4 6" xfId="3810"/>
    <cellStyle name="Input 2 4 4 6 2" xfId="5726"/>
    <cellStyle name="Input 2 4 4 6 2 2" xfId="12646"/>
    <cellStyle name="Input 2 4 4 6 2 2 2" xfId="19373"/>
    <cellStyle name="Input 2 4 4 6 2 2 2 2" xfId="37037"/>
    <cellStyle name="Input 2 4 4 6 2 2 2 3" xfId="54214"/>
    <cellStyle name="Input 2 4 4 6 2 2 3" xfId="30310"/>
    <cellStyle name="Input 2 4 4 6 2 2 4" xfId="47537"/>
    <cellStyle name="Input 2 4 4 6 2 3" xfId="9362"/>
    <cellStyle name="Input 2 4 4 6 2 3 2" xfId="27027"/>
    <cellStyle name="Input 2 4 4 6 2 3 3" xfId="44280"/>
    <cellStyle name="Input 2 4 4 6 2 4" xfId="16306"/>
    <cellStyle name="Input 2 4 4 6 2 4 2" xfId="33970"/>
    <cellStyle name="Input 2 4 4 6 2 4 3" xfId="51173"/>
    <cellStyle name="Input 2 4 4 6 2 5" xfId="23391"/>
    <cellStyle name="Input 2 4 4 6 2 6" xfId="40669"/>
    <cellStyle name="Input 2 4 4 6 3" xfId="7507"/>
    <cellStyle name="Input 2 4 4 6 3 2" xfId="25172"/>
    <cellStyle name="Input 2 4 4 6 3 3" xfId="42437"/>
    <cellStyle name="Input 2 4 4 6 4" xfId="14559"/>
    <cellStyle name="Input 2 4 4 6 4 2" xfId="32223"/>
    <cellStyle name="Input 2 4 4 6 4 3" xfId="49438"/>
    <cellStyle name="Input 2 4 4 6 5" xfId="21529"/>
    <cellStyle name="Input 2 4 4 6 6" xfId="38826"/>
    <cellStyle name="Input 2 4 4 7" xfId="4690"/>
    <cellStyle name="Input 2 4 4 7 2" xfId="11610"/>
    <cellStyle name="Input 2 4 4 7 2 2" xfId="18391"/>
    <cellStyle name="Input 2 4 4 7 2 2 2" xfId="36055"/>
    <cellStyle name="Input 2 4 4 7 2 2 3" xfId="53244"/>
    <cellStyle name="Input 2 4 4 7 2 3" xfId="29274"/>
    <cellStyle name="Input 2 4 4 7 2 4" xfId="46513"/>
    <cellStyle name="Input 2 4 4 7 3" xfId="8326"/>
    <cellStyle name="Input 2 4 4 7 3 2" xfId="25991"/>
    <cellStyle name="Input 2 4 4 7 3 3" xfId="43256"/>
    <cellStyle name="Input 2 4 4 7 4" xfId="15324"/>
    <cellStyle name="Input 2 4 4 7 4 2" xfId="32988"/>
    <cellStyle name="Input 2 4 4 7 4 3" xfId="50203"/>
    <cellStyle name="Input 2 4 4 7 5" xfId="22355"/>
    <cellStyle name="Input 2 4 4 7 6" xfId="39645"/>
    <cellStyle name="Input 2 4 4 8" xfId="10296"/>
    <cellStyle name="Input 2 4 4 8 2" xfId="17185"/>
    <cellStyle name="Input 2 4 4 8 2 2" xfId="34849"/>
    <cellStyle name="Input 2 4 4 8 2 3" xfId="52050"/>
    <cellStyle name="Input 2 4 4 8 3" xfId="27960"/>
    <cellStyle name="Input 2 4 4 8 4" xfId="45211"/>
    <cellStyle name="Input 2 4 4 9" xfId="6546"/>
    <cellStyle name="Input 2 4 4 9 2" xfId="24211"/>
    <cellStyle name="Input 2 4 4 9 3" xfId="41488"/>
    <cellStyle name="Input 2 4 5" xfId="2800"/>
    <cellStyle name="Input 2 4 5 2" xfId="3463"/>
    <cellStyle name="Input 2 4 5 2 2" xfId="5379"/>
    <cellStyle name="Input 2 4 5 2 2 2" xfId="12299"/>
    <cellStyle name="Input 2 4 5 2 2 2 2" xfId="19026"/>
    <cellStyle name="Input 2 4 5 2 2 2 2 2" xfId="36690"/>
    <cellStyle name="Input 2 4 5 2 2 2 2 3" xfId="53870"/>
    <cellStyle name="Input 2 4 5 2 2 2 3" xfId="29963"/>
    <cellStyle name="Input 2 4 5 2 2 2 4" xfId="47193"/>
    <cellStyle name="Input 2 4 5 2 2 3" xfId="9015"/>
    <cellStyle name="Input 2 4 5 2 2 3 2" xfId="26680"/>
    <cellStyle name="Input 2 4 5 2 2 3 3" xfId="43936"/>
    <cellStyle name="Input 2 4 5 2 2 4" xfId="15959"/>
    <cellStyle name="Input 2 4 5 2 2 4 2" xfId="33623"/>
    <cellStyle name="Input 2 4 5 2 2 4 3" xfId="50829"/>
    <cellStyle name="Input 2 4 5 2 2 5" xfId="23044"/>
    <cellStyle name="Input 2 4 5 2 2 6" xfId="40325"/>
    <cellStyle name="Input 2 4 5 2 3" xfId="10923"/>
    <cellStyle name="Input 2 4 5 2 3 2" xfId="17758"/>
    <cellStyle name="Input 2 4 5 2 3 2 2" xfId="35422"/>
    <cellStyle name="Input 2 4 5 2 3 2 3" xfId="52614"/>
    <cellStyle name="Input 2 4 5 2 3 3" xfId="28587"/>
    <cellStyle name="Input 2 4 5 2 3 4" xfId="45829"/>
    <cellStyle name="Input 2 4 5 2 4" xfId="7160"/>
    <cellStyle name="Input 2 4 5 2 4 2" xfId="24825"/>
    <cellStyle name="Input 2 4 5 2 4 3" xfId="42093"/>
    <cellStyle name="Input 2 4 5 2 5" xfId="14212"/>
    <cellStyle name="Input 2 4 5 2 5 2" xfId="31876"/>
    <cellStyle name="Input 2 4 5 2 5 3" xfId="49094"/>
    <cellStyle name="Input 2 4 5 2 6" xfId="21182"/>
    <cellStyle name="Input 2 4 5 2 7" xfId="38482"/>
    <cellStyle name="Input 2 4 5 3" xfId="3833"/>
    <cellStyle name="Input 2 4 5 3 2" xfId="5749"/>
    <cellStyle name="Input 2 4 5 3 2 2" xfId="12669"/>
    <cellStyle name="Input 2 4 5 3 2 2 2" xfId="19396"/>
    <cellStyle name="Input 2 4 5 3 2 2 2 2" xfId="37060"/>
    <cellStyle name="Input 2 4 5 3 2 2 2 3" xfId="54237"/>
    <cellStyle name="Input 2 4 5 3 2 2 3" xfId="30333"/>
    <cellStyle name="Input 2 4 5 3 2 2 4" xfId="47560"/>
    <cellStyle name="Input 2 4 5 3 2 3" xfId="9385"/>
    <cellStyle name="Input 2 4 5 3 2 3 2" xfId="27050"/>
    <cellStyle name="Input 2 4 5 3 2 3 3" xfId="44303"/>
    <cellStyle name="Input 2 4 5 3 2 4" xfId="16329"/>
    <cellStyle name="Input 2 4 5 3 2 4 2" xfId="33993"/>
    <cellStyle name="Input 2 4 5 3 2 4 3" xfId="51196"/>
    <cellStyle name="Input 2 4 5 3 2 5" xfId="23414"/>
    <cellStyle name="Input 2 4 5 3 2 6" xfId="40692"/>
    <cellStyle name="Input 2 4 5 3 3" xfId="7530"/>
    <cellStyle name="Input 2 4 5 3 3 2" xfId="25195"/>
    <cellStyle name="Input 2 4 5 3 3 3" xfId="42460"/>
    <cellStyle name="Input 2 4 5 3 4" xfId="14582"/>
    <cellStyle name="Input 2 4 5 3 4 2" xfId="32246"/>
    <cellStyle name="Input 2 4 5 3 4 3" xfId="49461"/>
    <cellStyle name="Input 2 4 5 3 5" xfId="21552"/>
    <cellStyle name="Input 2 4 5 3 6" xfId="38849"/>
    <cellStyle name="Input 2 4 5 4" xfId="4716"/>
    <cellStyle name="Input 2 4 5 4 2" xfId="11636"/>
    <cellStyle name="Input 2 4 5 4 2 2" xfId="18417"/>
    <cellStyle name="Input 2 4 5 4 2 2 2" xfId="36081"/>
    <cellStyle name="Input 2 4 5 4 2 2 3" xfId="53267"/>
    <cellStyle name="Input 2 4 5 4 2 3" xfId="29300"/>
    <cellStyle name="Input 2 4 5 4 2 4" xfId="46536"/>
    <cellStyle name="Input 2 4 5 4 3" xfId="8352"/>
    <cellStyle name="Input 2 4 5 4 3 2" xfId="26017"/>
    <cellStyle name="Input 2 4 5 4 3 3" xfId="43279"/>
    <cellStyle name="Input 2 4 5 4 4" xfId="15350"/>
    <cellStyle name="Input 2 4 5 4 4 2" xfId="33014"/>
    <cellStyle name="Input 2 4 5 4 4 3" xfId="50226"/>
    <cellStyle name="Input 2 4 5 4 5" xfId="22381"/>
    <cellStyle name="Input 2 4 5 4 6" xfId="39668"/>
    <cellStyle name="Input 2 4 5 5" xfId="10322"/>
    <cellStyle name="Input 2 4 5 5 2" xfId="17211"/>
    <cellStyle name="Input 2 4 5 5 2 2" xfId="34875"/>
    <cellStyle name="Input 2 4 5 5 2 3" xfId="52073"/>
    <cellStyle name="Input 2 4 5 5 3" xfId="27986"/>
    <cellStyle name="Input 2 4 5 5 4" xfId="45234"/>
    <cellStyle name="Input 2 4 5 6" xfId="6572"/>
    <cellStyle name="Input 2 4 5 6 2" xfId="24237"/>
    <cellStyle name="Input 2 4 5 6 3" xfId="41511"/>
    <cellStyle name="Input 2 4 5 7" xfId="13603"/>
    <cellStyle name="Input 2 4 5 7 2" xfId="31267"/>
    <cellStyle name="Input 2 4 5 7 3" xfId="48491"/>
    <cellStyle name="Input 2 4 5 8" xfId="20519"/>
    <cellStyle name="Input 2 4 5 9" xfId="37825"/>
    <cellStyle name="Input 2 4 6" xfId="4411"/>
    <cellStyle name="Input 2 4 6 2" xfId="6275"/>
    <cellStyle name="Input 2 4 6 2 2" xfId="13194"/>
    <cellStyle name="Input 2 4 6 2 2 2" xfId="19867"/>
    <cellStyle name="Input 2 4 6 2 2 2 2" xfId="37531"/>
    <cellStyle name="Input 2 4 6 2 2 2 3" xfId="54708"/>
    <cellStyle name="Input 2 4 6 2 2 3" xfId="30858"/>
    <cellStyle name="Input 2 4 6 2 2 4" xfId="48085"/>
    <cellStyle name="Input 2 4 6 2 3" xfId="9910"/>
    <cellStyle name="Input 2 4 6 2 3 2" xfId="27575"/>
    <cellStyle name="Input 2 4 6 2 3 3" xfId="44828"/>
    <cellStyle name="Input 2 4 6 2 4" xfId="16800"/>
    <cellStyle name="Input 2 4 6 2 4 2" xfId="34464"/>
    <cellStyle name="Input 2 4 6 2 4 3" xfId="51667"/>
    <cellStyle name="Input 2 4 6 2 5" xfId="23940"/>
    <cellStyle name="Input 2 4 6 2 6" xfId="41217"/>
    <cellStyle name="Input 2 4 6 3" xfId="11339"/>
    <cellStyle name="Input 2 4 6 3 2" xfId="18120"/>
    <cellStyle name="Input 2 4 6 3 2 2" xfId="35784"/>
    <cellStyle name="Input 2 4 6 3 2 3" xfId="52973"/>
    <cellStyle name="Input 2 4 6 3 3" xfId="29003"/>
    <cellStyle name="Input 2 4 6 3 4" xfId="46242"/>
    <cellStyle name="Input 2 4 6 4" xfId="8055"/>
    <cellStyle name="Input 2 4 6 4 2" xfId="25720"/>
    <cellStyle name="Input 2 4 6 4 3" xfId="42985"/>
    <cellStyle name="Input 2 4 6 5" xfId="15053"/>
    <cellStyle name="Input 2 4 6 5 2" xfId="32717"/>
    <cellStyle name="Input 2 4 6 5 3" xfId="49932"/>
    <cellStyle name="Input 2 4 6 6" xfId="22084"/>
    <cellStyle name="Input 2 4 6 7" xfId="39374"/>
    <cellStyle name="Input 2 4 7" xfId="4402"/>
    <cellStyle name="Input 2 4 7 2" xfId="6266"/>
    <cellStyle name="Input 2 4 7 2 2" xfId="13185"/>
    <cellStyle name="Input 2 4 7 2 2 2" xfId="19858"/>
    <cellStyle name="Input 2 4 7 2 2 2 2" xfId="37522"/>
    <cellStyle name="Input 2 4 7 2 2 2 3" xfId="54699"/>
    <cellStyle name="Input 2 4 7 2 2 3" xfId="30849"/>
    <cellStyle name="Input 2 4 7 2 2 4" xfId="48076"/>
    <cellStyle name="Input 2 4 7 2 3" xfId="9901"/>
    <cellStyle name="Input 2 4 7 2 3 2" xfId="27566"/>
    <cellStyle name="Input 2 4 7 2 3 3" xfId="44819"/>
    <cellStyle name="Input 2 4 7 2 4" xfId="16791"/>
    <cellStyle name="Input 2 4 7 2 4 2" xfId="34455"/>
    <cellStyle name="Input 2 4 7 2 4 3" xfId="51658"/>
    <cellStyle name="Input 2 4 7 2 5" xfId="23931"/>
    <cellStyle name="Input 2 4 7 2 6" xfId="41208"/>
    <cellStyle name="Input 2 4 7 3" xfId="11330"/>
    <cellStyle name="Input 2 4 7 3 2" xfId="18111"/>
    <cellStyle name="Input 2 4 7 3 2 2" xfId="35775"/>
    <cellStyle name="Input 2 4 7 3 2 3" xfId="52964"/>
    <cellStyle name="Input 2 4 7 3 3" xfId="28994"/>
    <cellStyle name="Input 2 4 7 3 4" xfId="46233"/>
    <cellStyle name="Input 2 4 7 4" xfId="8046"/>
    <cellStyle name="Input 2 4 7 4 2" xfId="25711"/>
    <cellStyle name="Input 2 4 7 4 3" xfId="42976"/>
    <cellStyle name="Input 2 4 7 5" xfId="15044"/>
    <cellStyle name="Input 2 4 7 5 2" xfId="32708"/>
    <cellStyle name="Input 2 4 7 5 3" xfId="49923"/>
    <cellStyle name="Input 2 4 7 6" xfId="22075"/>
    <cellStyle name="Input 2 4 7 7" xfId="39365"/>
    <cellStyle name="Input 2 4 8" xfId="10095"/>
    <cellStyle name="Input 2 4 8 2" xfId="16984"/>
    <cellStyle name="Input 2 4 8 2 2" xfId="34648"/>
    <cellStyle name="Input 2 4 8 2 3" xfId="51849"/>
    <cellStyle name="Input 2 4 8 3" xfId="27759"/>
    <cellStyle name="Input 2 4 8 4" xfId="45010"/>
    <cellStyle name="Input 2 4 9" xfId="13376"/>
    <cellStyle name="Input 2 4 9 2" xfId="31040"/>
    <cellStyle name="Input 2 4 9 3" xfId="48267"/>
    <cellStyle name="Input 2 5" xfId="858"/>
    <cellStyle name="Input 2 5 10" xfId="20192"/>
    <cellStyle name="Input 2 5 11" xfId="20203"/>
    <cellStyle name="Input 2 5 2" xfId="859"/>
    <cellStyle name="Input 2 5 3" xfId="860"/>
    <cellStyle name="Input 2 5 4" xfId="2771"/>
    <cellStyle name="Input 2 5 4 10" xfId="13576"/>
    <cellStyle name="Input 2 5 4 10 2" xfId="31240"/>
    <cellStyle name="Input 2 5 4 10 3" xfId="48467"/>
    <cellStyle name="Input 2 5 4 11" xfId="20492"/>
    <cellStyle name="Input 2 5 4 12" xfId="37801"/>
    <cellStyle name="Input 2 5 4 2" xfId="3000"/>
    <cellStyle name="Input 2 5 4 2 2" xfId="3663"/>
    <cellStyle name="Input 2 5 4 2 2 2" xfId="5579"/>
    <cellStyle name="Input 2 5 4 2 2 2 2" xfId="12499"/>
    <cellStyle name="Input 2 5 4 2 2 2 2 2" xfId="19226"/>
    <cellStyle name="Input 2 5 4 2 2 2 2 2 2" xfId="36890"/>
    <cellStyle name="Input 2 5 4 2 2 2 2 2 3" xfId="54070"/>
    <cellStyle name="Input 2 5 4 2 2 2 2 3" xfId="30163"/>
    <cellStyle name="Input 2 5 4 2 2 2 2 4" xfId="47393"/>
    <cellStyle name="Input 2 5 4 2 2 2 3" xfId="9215"/>
    <cellStyle name="Input 2 5 4 2 2 2 3 2" xfId="26880"/>
    <cellStyle name="Input 2 5 4 2 2 2 3 3" xfId="44136"/>
    <cellStyle name="Input 2 5 4 2 2 2 4" xfId="16159"/>
    <cellStyle name="Input 2 5 4 2 2 2 4 2" xfId="33823"/>
    <cellStyle name="Input 2 5 4 2 2 2 4 3" xfId="51029"/>
    <cellStyle name="Input 2 5 4 2 2 2 5" xfId="23244"/>
    <cellStyle name="Input 2 5 4 2 2 2 6" xfId="40525"/>
    <cellStyle name="Input 2 5 4 2 2 3" xfId="11123"/>
    <cellStyle name="Input 2 5 4 2 2 3 2" xfId="17958"/>
    <cellStyle name="Input 2 5 4 2 2 3 2 2" xfId="35622"/>
    <cellStyle name="Input 2 5 4 2 2 3 2 3" xfId="52814"/>
    <cellStyle name="Input 2 5 4 2 2 3 3" xfId="28787"/>
    <cellStyle name="Input 2 5 4 2 2 3 4" xfId="46029"/>
    <cellStyle name="Input 2 5 4 2 2 4" xfId="7360"/>
    <cellStyle name="Input 2 5 4 2 2 4 2" xfId="25025"/>
    <cellStyle name="Input 2 5 4 2 2 4 3" xfId="42293"/>
    <cellStyle name="Input 2 5 4 2 2 5" xfId="14412"/>
    <cellStyle name="Input 2 5 4 2 2 5 2" xfId="32076"/>
    <cellStyle name="Input 2 5 4 2 2 5 3" xfId="49294"/>
    <cellStyle name="Input 2 5 4 2 2 6" xfId="21382"/>
    <cellStyle name="Input 2 5 4 2 2 7" xfId="38682"/>
    <cellStyle name="Input 2 5 4 2 3" xfId="4033"/>
    <cellStyle name="Input 2 5 4 2 3 2" xfId="5949"/>
    <cellStyle name="Input 2 5 4 2 3 2 2" xfId="12869"/>
    <cellStyle name="Input 2 5 4 2 3 2 2 2" xfId="19596"/>
    <cellStyle name="Input 2 5 4 2 3 2 2 2 2" xfId="37260"/>
    <cellStyle name="Input 2 5 4 2 3 2 2 2 3" xfId="54437"/>
    <cellStyle name="Input 2 5 4 2 3 2 2 3" xfId="30533"/>
    <cellStyle name="Input 2 5 4 2 3 2 2 4" xfId="47760"/>
    <cellStyle name="Input 2 5 4 2 3 2 3" xfId="9585"/>
    <cellStyle name="Input 2 5 4 2 3 2 3 2" xfId="27250"/>
    <cellStyle name="Input 2 5 4 2 3 2 3 3" xfId="44503"/>
    <cellStyle name="Input 2 5 4 2 3 2 4" xfId="16529"/>
    <cellStyle name="Input 2 5 4 2 3 2 4 2" xfId="34193"/>
    <cellStyle name="Input 2 5 4 2 3 2 4 3" xfId="51396"/>
    <cellStyle name="Input 2 5 4 2 3 2 5" xfId="23614"/>
    <cellStyle name="Input 2 5 4 2 3 2 6" xfId="40892"/>
    <cellStyle name="Input 2 5 4 2 3 3" xfId="7730"/>
    <cellStyle name="Input 2 5 4 2 3 3 2" xfId="25395"/>
    <cellStyle name="Input 2 5 4 2 3 3 3" xfId="42660"/>
    <cellStyle name="Input 2 5 4 2 3 4" xfId="14782"/>
    <cellStyle name="Input 2 5 4 2 3 4 2" xfId="32446"/>
    <cellStyle name="Input 2 5 4 2 3 4 3" xfId="49661"/>
    <cellStyle name="Input 2 5 4 2 3 5" xfId="21752"/>
    <cellStyle name="Input 2 5 4 2 3 6" xfId="39049"/>
    <cellStyle name="Input 2 5 4 2 4" xfId="4916"/>
    <cellStyle name="Input 2 5 4 2 4 2" xfId="11836"/>
    <cellStyle name="Input 2 5 4 2 4 2 2" xfId="18617"/>
    <cellStyle name="Input 2 5 4 2 4 2 2 2" xfId="36281"/>
    <cellStyle name="Input 2 5 4 2 4 2 2 3" xfId="53467"/>
    <cellStyle name="Input 2 5 4 2 4 2 3" xfId="29500"/>
    <cellStyle name="Input 2 5 4 2 4 2 4" xfId="46736"/>
    <cellStyle name="Input 2 5 4 2 4 3" xfId="8552"/>
    <cellStyle name="Input 2 5 4 2 4 3 2" xfId="26217"/>
    <cellStyle name="Input 2 5 4 2 4 3 3" xfId="43479"/>
    <cellStyle name="Input 2 5 4 2 4 4" xfId="15550"/>
    <cellStyle name="Input 2 5 4 2 4 4 2" xfId="33214"/>
    <cellStyle name="Input 2 5 4 2 4 4 3" xfId="50426"/>
    <cellStyle name="Input 2 5 4 2 4 5" xfId="22581"/>
    <cellStyle name="Input 2 5 4 2 4 6" xfId="39868"/>
    <cellStyle name="Input 2 5 4 2 5" xfId="10522"/>
    <cellStyle name="Input 2 5 4 2 5 2" xfId="17411"/>
    <cellStyle name="Input 2 5 4 2 5 2 2" xfId="35075"/>
    <cellStyle name="Input 2 5 4 2 5 2 3" xfId="52273"/>
    <cellStyle name="Input 2 5 4 2 5 3" xfId="28186"/>
    <cellStyle name="Input 2 5 4 2 5 4" xfId="45434"/>
    <cellStyle name="Input 2 5 4 2 6" xfId="6772"/>
    <cellStyle name="Input 2 5 4 2 6 2" xfId="24437"/>
    <cellStyle name="Input 2 5 4 2 6 3" xfId="41711"/>
    <cellStyle name="Input 2 5 4 2 7" xfId="13803"/>
    <cellStyle name="Input 2 5 4 2 7 2" xfId="31467"/>
    <cellStyle name="Input 2 5 4 2 7 3" xfId="48691"/>
    <cellStyle name="Input 2 5 4 2 8" xfId="20719"/>
    <cellStyle name="Input 2 5 4 2 9" xfId="38025"/>
    <cellStyle name="Input 2 5 4 3" xfId="3096"/>
    <cellStyle name="Input 2 5 4 3 2" xfId="3759"/>
    <cellStyle name="Input 2 5 4 3 2 2" xfId="5675"/>
    <cellStyle name="Input 2 5 4 3 2 2 2" xfId="12595"/>
    <cellStyle name="Input 2 5 4 3 2 2 2 2" xfId="19322"/>
    <cellStyle name="Input 2 5 4 3 2 2 2 2 2" xfId="36986"/>
    <cellStyle name="Input 2 5 4 3 2 2 2 2 3" xfId="54163"/>
    <cellStyle name="Input 2 5 4 3 2 2 2 3" xfId="30259"/>
    <cellStyle name="Input 2 5 4 3 2 2 2 4" xfId="47486"/>
    <cellStyle name="Input 2 5 4 3 2 2 3" xfId="9311"/>
    <cellStyle name="Input 2 5 4 3 2 2 3 2" xfId="26976"/>
    <cellStyle name="Input 2 5 4 3 2 2 3 3" xfId="44229"/>
    <cellStyle name="Input 2 5 4 3 2 2 4" xfId="16255"/>
    <cellStyle name="Input 2 5 4 3 2 2 4 2" xfId="33919"/>
    <cellStyle name="Input 2 5 4 3 2 2 4 3" xfId="51122"/>
    <cellStyle name="Input 2 5 4 3 2 2 5" xfId="23340"/>
    <cellStyle name="Input 2 5 4 3 2 2 6" xfId="40618"/>
    <cellStyle name="Input 2 5 4 3 2 3" xfId="11219"/>
    <cellStyle name="Input 2 5 4 3 2 3 2" xfId="18054"/>
    <cellStyle name="Input 2 5 4 3 2 3 2 2" xfId="35718"/>
    <cellStyle name="Input 2 5 4 3 2 3 2 3" xfId="52907"/>
    <cellStyle name="Input 2 5 4 3 2 3 3" xfId="28883"/>
    <cellStyle name="Input 2 5 4 3 2 3 4" xfId="46122"/>
    <cellStyle name="Input 2 5 4 3 2 4" xfId="7456"/>
    <cellStyle name="Input 2 5 4 3 2 4 2" xfId="25121"/>
    <cellStyle name="Input 2 5 4 3 2 4 3" xfId="42386"/>
    <cellStyle name="Input 2 5 4 3 2 5" xfId="14508"/>
    <cellStyle name="Input 2 5 4 3 2 5 2" xfId="32172"/>
    <cellStyle name="Input 2 5 4 3 2 5 3" xfId="49387"/>
    <cellStyle name="Input 2 5 4 3 2 6" xfId="21478"/>
    <cellStyle name="Input 2 5 4 3 2 7" xfId="38775"/>
    <cellStyle name="Input 2 5 4 3 3" xfId="4126"/>
    <cellStyle name="Input 2 5 4 3 3 2" xfId="6042"/>
    <cellStyle name="Input 2 5 4 3 3 2 2" xfId="12962"/>
    <cellStyle name="Input 2 5 4 3 3 2 2 2" xfId="19689"/>
    <cellStyle name="Input 2 5 4 3 3 2 2 2 2" xfId="37353"/>
    <cellStyle name="Input 2 5 4 3 3 2 2 2 3" xfId="54530"/>
    <cellStyle name="Input 2 5 4 3 3 2 2 3" xfId="30626"/>
    <cellStyle name="Input 2 5 4 3 3 2 2 4" xfId="47853"/>
    <cellStyle name="Input 2 5 4 3 3 2 3" xfId="9678"/>
    <cellStyle name="Input 2 5 4 3 3 2 3 2" xfId="27343"/>
    <cellStyle name="Input 2 5 4 3 3 2 3 3" xfId="44596"/>
    <cellStyle name="Input 2 5 4 3 3 2 4" xfId="16622"/>
    <cellStyle name="Input 2 5 4 3 3 2 4 2" xfId="34286"/>
    <cellStyle name="Input 2 5 4 3 3 2 4 3" xfId="51489"/>
    <cellStyle name="Input 2 5 4 3 3 2 5" xfId="23707"/>
    <cellStyle name="Input 2 5 4 3 3 2 6" xfId="40985"/>
    <cellStyle name="Input 2 5 4 3 3 3" xfId="7823"/>
    <cellStyle name="Input 2 5 4 3 3 3 2" xfId="25488"/>
    <cellStyle name="Input 2 5 4 3 3 3 3" xfId="42753"/>
    <cellStyle name="Input 2 5 4 3 3 4" xfId="14875"/>
    <cellStyle name="Input 2 5 4 3 3 4 2" xfId="32539"/>
    <cellStyle name="Input 2 5 4 3 3 4 3" xfId="49754"/>
    <cellStyle name="Input 2 5 4 3 3 5" xfId="21845"/>
    <cellStyle name="Input 2 5 4 3 3 6" xfId="39142"/>
    <cellStyle name="Input 2 5 4 3 4" xfId="5012"/>
    <cellStyle name="Input 2 5 4 3 4 2" xfId="11932"/>
    <cellStyle name="Input 2 5 4 3 4 2 2" xfId="18713"/>
    <cellStyle name="Input 2 5 4 3 4 2 2 2" xfId="36377"/>
    <cellStyle name="Input 2 5 4 3 4 2 2 3" xfId="53560"/>
    <cellStyle name="Input 2 5 4 3 4 2 3" xfId="29596"/>
    <cellStyle name="Input 2 5 4 3 4 2 4" xfId="46829"/>
    <cellStyle name="Input 2 5 4 3 4 3" xfId="8648"/>
    <cellStyle name="Input 2 5 4 3 4 3 2" xfId="26313"/>
    <cellStyle name="Input 2 5 4 3 4 3 3" xfId="43572"/>
    <cellStyle name="Input 2 5 4 3 4 4" xfId="15646"/>
    <cellStyle name="Input 2 5 4 3 4 4 2" xfId="33310"/>
    <cellStyle name="Input 2 5 4 3 4 4 3" xfId="50519"/>
    <cellStyle name="Input 2 5 4 3 4 5" xfId="22677"/>
    <cellStyle name="Input 2 5 4 3 4 6" xfId="39961"/>
    <cellStyle name="Input 2 5 4 3 5" xfId="10618"/>
    <cellStyle name="Input 2 5 4 3 5 2" xfId="17507"/>
    <cellStyle name="Input 2 5 4 3 5 2 2" xfId="35171"/>
    <cellStyle name="Input 2 5 4 3 5 2 3" xfId="52366"/>
    <cellStyle name="Input 2 5 4 3 5 3" xfId="28282"/>
    <cellStyle name="Input 2 5 4 3 5 4" xfId="45527"/>
    <cellStyle name="Input 2 5 4 3 6" xfId="6868"/>
    <cellStyle name="Input 2 5 4 3 6 2" xfId="24533"/>
    <cellStyle name="Input 2 5 4 3 6 3" xfId="41804"/>
    <cellStyle name="Input 2 5 4 3 7" xfId="13899"/>
    <cellStyle name="Input 2 5 4 3 7 2" xfId="31563"/>
    <cellStyle name="Input 2 5 4 3 7 3" xfId="48784"/>
    <cellStyle name="Input 2 5 4 3 8" xfId="20815"/>
    <cellStyle name="Input 2 5 4 3 9" xfId="38118"/>
    <cellStyle name="Input 2 5 4 4" xfId="3208"/>
    <cellStyle name="Input 2 5 4 4 2" xfId="4238"/>
    <cellStyle name="Input 2 5 4 4 2 2" xfId="6154"/>
    <cellStyle name="Input 2 5 4 4 2 2 2" xfId="13074"/>
    <cellStyle name="Input 2 5 4 4 2 2 2 2" xfId="19801"/>
    <cellStyle name="Input 2 5 4 4 2 2 2 2 2" xfId="37465"/>
    <cellStyle name="Input 2 5 4 4 2 2 2 2 3" xfId="54642"/>
    <cellStyle name="Input 2 5 4 4 2 2 2 3" xfId="30738"/>
    <cellStyle name="Input 2 5 4 4 2 2 2 4" xfId="47965"/>
    <cellStyle name="Input 2 5 4 4 2 2 3" xfId="9790"/>
    <cellStyle name="Input 2 5 4 4 2 2 3 2" xfId="27455"/>
    <cellStyle name="Input 2 5 4 4 2 2 3 3" xfId="44708"/>
    <cellStyle name="Input 2 5 4 4 2 2 4" xfId="16734"/>
    <cellStyle name="Input 2 5 4 4 2 2 4 2" xfId="34398"/>
    <cellStyle name="Input 2 5 4 4 2 2 4 3" xfId="51601"/>
    <cellStyle name="Input 2 5 4 4 2 2 5" xfId="23819"/>
    <cellStyle name="Input 2 5 4 4 2 2 6" xfId="41097"/>
    <cellStyle name="Input 2 5 4 4 2 3" xfId="7935"/>
    <cellStyle name="Input 2 5 4 4 2 3 2" xfId="25600"/>
    <cellStyle name="Input 2 5 4 4 2 3 3" xfId="42865"/>
    <cellStyle name="Input 2 5 4 4 2 4" xfId="14987"/>
    <cellStyle name="Input 2 5 4 4 2 4 2" xfId="32651"/>
    <cellStyle name="Input 2 5 4 4 2 4 3" xfId="49866"/>
    <cellStyle name="Input 2 5 4 4 2 5" xfId="21957"/>
    <cellStyle name="Input 2 5 4 4 2 6" xfId="39254"/>
    <cellStyle name="Input 2 5 4 4 3" xfId="5124"/>
    <cellStyle name="Input 2 5 4 4 3 2" xfId="12044"/>
    <cellStyle name="Input 2 5 4 4 3 2 2" xfId="18825"/>
    <cellStyle name="Input 2 5 4 4 3 2 2 2" xfId="36489"/>
    <cellStyle name="Input 2 5 4 4 3 2 2 3" xfId="53672"/>
    <cellStyle name="Input 2 5 4 4 3 2 3" xfId="29708"/>
    <cellStyle name="Input 2 5 4 4 3 2 4" xfId="46941"/>
    <cellStyle name="Input 2 5 4 4 3 3" xfId="8760"/>
    <cellStyle name="Input 2 5 4 4 3 3 2" xfId="26425"/>
    <cellStyle name="Input 2 5 4 4 3 3 3" xfId="43684"/>
    <cellStyle name="Input 2 5 4 4 3 4" xfId="15758"/>
    <cellStyle name="Input 2 5 4 4 3 4 2" xfId="33422"/>
    <cellStyle name="Input 2 5 4 4 3 4 3" xfId="50631"/>
    <cellStyle name="Input 2 5 4 4 3 5" xfId="22789"/>
    <cellStyle name="Input 2 5 4 4 3 6" xfId="40073"/>
    <cellStyle name="Input 2 5 4 4 4" xfId="10730"/>
    <cellStyle name="Input 2 5 4 4 4 2" xfId="17619"/>
    <cellStyle name="Input 2 5 4 4 4 2 2" xfId="35283"/>
    <cellStyle name="Input 2 5 4 4 4 2 3" xfId="52478"/>
    <cellStyle name="Input 2 5 4 4 4 3" xfId="28394"/>
    <cellStyle name="Input 2 5 4 4 4 4" xfId="45639"/>
    <cellStyle name="Input 2 5 4 4 5" xfId="6980"/>
    <cellStyle name="Input 2 5 4 4 5 2" xfId="24645"/>
    <cellStyle name="Input 2 5 4 4 5 3" xfId="41916"/>
    <cellStyle name="Input 2 5 4 4 6" xfId="14011"/>
    <cellStyle name="Input 2 5 4 4 6 2" xfId="31675"/>
    <cellStyle name="Input 2 5 4 4 6 3" xfId="48896"/>
    <cellStyle name="Input 2 5 4 4 7" xfId="20927"/>
    <cellStyle name="Input 2 5 4 4 8" xfId="38230"/>
    <cellStyle name="Input 2 5 4 5" xfId="3436"/>
    <cellStyle name="Input 2 5 4 5 2" xfId="5352"/>
    <cellStyle name="Input 2 5 4 5 2 2" xfId="12272"/>
    <cellStyle name="Input 2 5 4 5 2 2 2" xfId="18999"/>
    <cellStyle name="Input 2 5 4 5 2 2 2 2" xfId="36663"/>
    <cellStyle name="Input 2 5 4 5 2 2 2 3" xfId="53846"/>
    <cellStyle name="Input 2 5 4 5 2 2 3" xfId="29936"/>
    <cellStyle name="Input 2 5 4 5 2 2 4" xfId="47169"/>
    <cellStyle name="Input 2 5 4 5 2 3" xfId="8988"/>
    <cellStyle name="Input 2 5 4 5 2 3 2" xfId="26653"/>
    <cellStyle name="Input 2 5 4 5 2 3 3" xfId="43912"/>
    <cellStyle name="Input 2 5 4 5 2 4" xfId="15932"/>
    <cellStyle name="Input 2 5 4 5 2 4 2" xfId="33596"/>
    <cellStyle name="Input 2 5 4 5 2 4 3" xfId="50805"/>
    <cellStyle name="Input 2 5 4 5 2 5" xfId="23017"/>
    <cellStyle name="Input 2 5 4 5 2 6" xfId="40301"/>
    <cellStyle name="Input 2 5 4 5 3" xfId="10896"/>
    <cellStyle name="Input 2 5 4 5 3 2" xfId="17731"/>
    <cellStyle name="Input 2 5 4 5 3 2 2" xfId="35395"/>
    <cellStyle name="Input 2 5 4 5 3 2 3" xfId="52590"/>
    <cellStyle name="Input 2 5 4 5 3 3" xfId="28560"/>
    <cellStyle name="Input 2 5 4 5 3 4" xfId="45805"/>
    <cellStyle name="Input 2 5 4 5 4" xfId="7133"/>
    <cellStyle name="Input 2 5 4 5 4 2" xfId="24798"/>
    <cellStyle name="Input 2 5 4 5 4 3" xfId="42069"/>
    <cellStyle name="Input 2 5 4 5 5" xfId="14185"/>
    <cellStyle name="Input 2 5 4 5 5 2" xfId="31849"/>
    <cellStyle name="Input 2 5 4 5 5 3" xfId="49070"/>
    <cellStyle name="Input 2 5 4 5 6" xfId="21155"/>
    <cellStyle name="Input 2 5 4 5 7" xfId="38458"/>
    <cellStyle name="Input 2 5 4 6" xfId="3809"/>
    <cellStyle name="Input 2 5 4 6 2" xfId="5725"/>
    <cellStyle name="Input 2 5 4 6 2 2" xfId="12645"/>
    <cellStyle name="Input 2 5 4 6 2 2 2" xfId="19372"/>
    <cellStyle name="Input 2 5 4 6 2 2 2 2" xfId="37036"/>
    <cellStyle name="Input 2 5 4 6 2 2 2 3" xfId="54213"/>
    <cellStyle name="Input 2 5 4 6 2 2 3" xfId="30309"/>
    <cellStyle name="Input 2 5 4 6 2 2 4" xfId="47536"/>
    <cellStyle name="Input 2 5 4 6 2 3" xfId="9361"/>
    <cellStyle name="Input 2 5 4 6 2 3 2" xfId="27026"/>
    <cellStyle name="Input 2 5 4 6 2 3 3" xfId="44279"/>
    <cellStyle name="Input 2 5 4 6 2 4" xfId="16305"/>
    <cellStyle name="Input 2 5 4 6 2 4 2" xfId="33969"/>
    <cellStyle name="Input 2 5 4 6 2 4 3" xfId="51172"/>
    <cellStyle name="Input 2 5 4 6 2 5" xfId="23390"/>
    <cellStyle name="Input 2 5 4 6 2 6" xfId="40668"/>
    <cellStyle name="Input 2 5 4 6 3" xfId="7506"/>
    <cellStyle name="Input 2 5 4 6 3 2" xfId="25171"/>
    <cellStyle name="Input 2 5 4 6 3 3" xfId="42436"/>
    <cellStyle name="Input 2 5 4 6 4" xfId="14558"/>
    <cellStyle name="Input 2 5 4 6 4 2" xfId="32222"/>
    <cellStyle name="Input 2 5 4 6 4 3" xfId="49437"/>
    <cellStyle name="Input 2 5 4 6 5" xfId="21528"/>
    <cellStyle name="Input 2 5 4 6 6" xfId="38825"/>
    <cellStyle name="Input 2 5 4 7" xfId="4689"/>
    <cellStyle name="Input 2 5 4 7 2" xfId="11609"/>
    <cellStyle name="Input 2 5 4 7 2 2" xfId="18390"/>
    <cellStyle name="Input 2 5 4 7 2 2 2" xfId="36054"/>
    <cellStyle name="Input 2 5 4 7 2 2 3" xfId="53243"/>
    <cellStyle name="Input 2 5 4 7 2 3" xfId="29273"/>
    <cellStyle name="Input 2 5 4 7 2 4" xfId="46512"/>
    <cellStyle name="Input 2 5 4 7 3" xfId="8325"/>
    <cellStyle name="Input 2 5 4 7 3 2" xfId="25990"/>
    <cellStyle name="Input 2 5 4 7 3 3" xfId="43255"/>
    <cellStyle name="Input 2 5 4 7 4" xfId="15323"/>
    <cellStyle name="Input 2 5 4 7 4 2" xfId="32987"/>
    <cellStyle name="Input 2 5 4 7 4 3" xfId="50202"/>
    <cellStyle name="Input 2 5 4 7 5" xfId="22354"/>
    <cellStyle name="Input 2 5 4 7 6" xfId="39644"/>
    <cellStyle name="Input 2 5 4 8" xfId="10295"/>
    <cellStyle name="Input 2 5 4 8 2" xfId="17184"/>
    <cellStyle name="Input 2 5 4 8 2 2" xfId="34848"/>
    <cellStyle name="Input 2 5 4 8 2 3" xfId="52049"/>
    <cellStyle name="Input 2 5 4 8 3" xfId="27959"/>
    <cellStyle name="Input 2 5 4 8 4" xfId="45210"/>
    <cellStyle name="Input 2 5 4 9" xfId="6545"/>
    <cellStyle name="Input 2 5 4 9 2" xfId="24210"/>
    <cellStyle name="Input 2 5 4 9 3" xfId="41487"/>
    <cellStyle name="Input 2 5 5" xfId="2801"/>
    <cellStyle name="Input 2 5 5 2" xfId="3464"/>
    <cellStyle name="Input 2 5 5 2 2" xfId="5380"/>
    <cellStyle name="Input 2 5 5 2 2 2" xfId="12300"/>
    <cellStyle name="Input 2 5 5 2 2 2 2" xfId="19027"/>
    <cellStyle name="Input 2 5 5 2 2 2 2 2" xfId="36691"/>
    <cellStyle name="Input 2 5 5 2 2 2 2 3" xfId="53871"/>
    <cellStyle name="Input 2 5 5 2 2 2 3" xfId="29964"/>
    <cellStyle name="Input 2 5 5 2 2 2 4" xfId="47194"/>
    <cellStyle name="Input 2 5 5 2 2 3" xfId="9016"/>
    <cellStyle name="Input 2 5 5 2 2 3 2" xfId="26681"/>
    <cellStyle name="Input 2 5 5 2 2 3 3" xfId="43937"/>
    <cellStyle name="Input 2 5 5 2 2 4" xfId="15960"/>
    <cellStyle name="Input 2 5 5 2 2 4 2" xfId="33624"/>
    <cellStyle name="Input 2 5 5 2 2 4 3" xfId="50830"/>
    <cellStyle name="Input 2 5 5 2 2 5" xfId="23045"/>
    <cellStyle name="Input 2 5 5 2 2 6" xfId="40326"/>
    <cellStyle name="Input 2 5 5 2 3" xfId="10924"/>
    <cellStyle name="Input 2 5 5 2 3 2" xfId="17759"/>
    <cellStyle name="Input 2 5 5 2 3 2 2" xfId="35423"/>
    <cellStyle name="Input 2 5 5 2 3 2 3" xfId="52615"/>
    <cellStyle name="Input 2 5 5 2 3 3" xfId="28588"/>
    <cellStyle name="Input 2 5 5 2 3 4" xfId="45830"/>
    <cellStyle name="Input 2 5 5 2 4" xfId="7161"/>
    <cellStyle name="Input 2 5 5 2 4 2" xfId="24826"/>
    <cellStyle name="Input 2 5 5 2 4 3" xfId="42094"/>
    <cellStyle name="Input 2 5 5 2 5" xfId="14213"/>
    <cellStyle name="Input 2 5 5 2 5 2" xfId="31877"/>
    <cellStyle name="Input 2 5 5 2 5 3" xfId="49095"/>
    <cellStyle name="Input 2 5 5 2 6" xfId="21183"/>
    <cellStyle name="Input 2 5 5 2 7" xfId="38483"/>
    <cellStyle name="Input 2 5 5 3" xfId="3834"/>
    <cellStyle name="Input 2 5 5 3 2" xfId="5750"/>
    <cellStyle name="Input 2 5 5 3 2 2" xfId="12670"/>
    <cellStyle name="Input 2 5 5 3 2 2 2" xfId="19397"/>
    <cellStyle name="Input 2 5 5 3 2 2 2 2" xfId="37061"/>
    <cellStyle name="Input 2 5 5 3 2 2 2 3" xfId="54238"/>
    <cellStyle name="Input 2 5 5 3 2 2 3" xfId="30334"/>
    <cellStyle name="Input 2 5 5 3 2 2 4" xfId="47561"/>
    <cellStyle name="Input 2 5 5 3 2 3" xfId="9386"/>
    <cellStyle name="Input 2 5 5 3 2 3 2" xfId="27051"/>
    <cellStyle name="Input 2 5 5 3 2 3 3" xfId="44304"/>
    <cellStyle name="Input 2 5 5 3 2 4" xfId="16330"/>
    <cellStyle name="Input 2 5 5 3 2 4 2" xfId="33994"/>
    <cellStyle name="Input 2 5 5 3 2 4 3" xfId="51197"/>
    <cellStyle name="Input 2 5 5 3 2 5" xfId="23415"/>
    <cellStyle name="Input 2 5 5 3 2 6" xfId="40693"/>
    <cellStyle name="Input 2 5 5 3 3" xfId="7531"/>
    <cellStyle name="Input 2 5 5 3 3 2" xfId="25196"/>
    <cellStyle name="Input 2 5 5 3 3 3" xfId="42461"/>
    <cellStyle name="Input 2 5 5 3 4" xfId="14583"/>
    <cellStyle name="Input 2 5 5 3 4 2" xfId="32247"/>
    <cellStyle name="Input 2 5 5 3 4 3" xfId="49462"/>
    <cellStyle name="Input 2 5 5 3 5" xfId="21553"/>
    <cellStyle name="Input 2 5 5 3 6" xfId="38850"/>
    <cellStyle name="Input 2 5 5 4" xfId="4717"/>
    <cellStyle name="Input 2 5 5 4 2" xfId="11637"/>
    <cellStyle name="Input 2 5 5 4 2 2" xfId="18418"/>
    <cellStyle name="Input 2 5 5 4 2 2 2" xfId="36082"/>
    <cellStyle name="Input 2 5 5 4 2 2 3" xfId="53268"/>
    <cellStyle name="Input 2 5 5 4 2 3" xfId="29301"/>
    <cellStyle name="Input 2 5 5 4 2 4" xfId="46537"/>
    <cellStyle name="Input 2 5 5 4 3" xfId="8353"/>
    <cellStyle name="Input 2 5 5 4 3 2" xfId="26018"/>
    <cellStyle name="Input 2 5 5 4 3 3" xfId="43280"/>
    <cellStyle name="Input 2 5 5 4 4" xfId="15351"/>
    <cellStyle name="Input 2 5 5 4 4 2" xfId="33015"/>
    <cellStyle name="Input 2 5 5 4 4 3" xfId="50227"/>
    <cellStyle name="Input 2 5 5 4 5" xfId="22382"/>
    <cellStyle name="Input 2 5 5 4 6" xfId="39669"/>
    <cellStyle name="Input 2 5 5 5" xfId="10323"/>
    <cellStyle name="Input 2 5 5 5 2" xfId="17212"/>
    <cellStyle name="Input 2 5 5 5 2 2" xfId="34876"/>
    <cellStyle name="Input 2 5 5 5 2 3" xfId="52074"/>
    <cellStyle name="Input 2 5 5 5 3" xfId="27987"/>
    <cellStyle name="Input 2 5 5 5 4" xfId="45235"/>
    <cellStyle name="Input 2 5 5 6" xfId="6573"/>
    <cellStyle name="Input 2 5 5 6 2" xfId="24238"/>
    <cellStyle name="Input 2 5 5 6 3" xfId="41512"/>
    <cellStyle name="Input 2 5 5 7" xfId="13604"/>
    <cellStyle name="Input 2 5 5 7 2" xfId="31268"/>
    <cellStyle name="Input 2 5 5 7 3" xfId="48492"/>
    <cellStyle name="Input 2 5 5 8" xfId="20520"/>
    <cellStyle name="Input 2 5 5 9" xfId="37826"/>
    <cellStyle name="Input 2 5 6" xfId="4412"/>
    <cellStyle name="Input 2 5 6 2" xfId="6276"/>
    <cellStyle name="Input 2 5 6 2 2" xfId="13195"/>
    <cellStyle name="Input 2 5 6 2 2 2" xfId="19868"/>
    <cellStyle name="Input 2 5 6 2 2 2 2" xfId="37532"/>
    <cellStyle name="Input 2 5 6 2 2 2 3" xfId="54709"/>
    <cellStyle name="Input 2 5 6 2 2 3" xfId="30859"/>
    <cellStyle name="Input 2 5 6 2 2 4" xfId="48086"/>
    <cellStyle name="Input 2 5 6 2 3" xfId="9911"/>
    <cellStyle name="Input 2 5 6 2 3 2" xfId="27576"/>
    <cellStyle name="Input 2 5 6 2 3 3" xfId="44829"/>
    <cellStyle name="Input 2 5 6 2 4" xfId="16801"/>
    <cellStyle name="Input 2 5 6 2 4 2" xfId="34465"/>
    <cellStyle name="Input 2 5 6 2 4 3" xfId="51668"/>
    <cellStyle name="Input 2 5 6 2 5" xfId="23941"/>
    <cellStyle name="Input 2 5 6 2 6" xfId="41218"/>
    <cellStyle name="Input 2 5 6 3" xfId="11340"/>
    <cellStyle name="Input 2 5 6 3 2" xfId="18121"/>
    <cellStyle name="Input 2 5 6 3 2 2" xfId="35785"/>
    <cellStyle name="Input 2 5 6 3 2 3" xfId="52974"/>
    <cellStyle name="Input 2 5 6 3 3" xfId="29004"/>
    <cellStyle name="Input 2 5 6 3 4" xfId="46243"/>
    <cellStyle name="Input 2 5 6 4" xfId="8056"/>
    <cellStyle name="Input 2 5 6 4 2" xfId="25721"/>
    <cellStyle name="Input 2 5 6 4 3" xfId="42986"/>
    <cellStyle name="Input 2 5 6 5" xfId="15054"/>
    <cellStyle name="Input 2 5 6 5 2" xfId="32718"/>
    <cellStyle name="Input 2 5 6 5 3" xfId="49933"/>
    <cellStyle name="Input 2 5 6 6" xfId="22085"/>
    <cellStyle name="Input 2 5 6 7" xfId="39375"/>
    <cellStyle name="Input 2 5 7" xfId="4403"/>
    <cellStyle name="Input 2 5 7 2" xfId="6267"/>
    <cellStyle name="Input 2 5 7 2 2" xfId="13186"/>
    <cellStyle name="Input 2 5 7 2 2 2" xfId="19859"/>
    <cellStyle name="Input 2 5 7 2 2 2 2" xfId="37523"/>
    <cellStyle name="Input 2 5 7 2 2 2 3" xfId="54700"/>
    <cellStyle name="Input 2 5 7 2 2 3" xfId="30850"/>
    <cellStyle name="Input 2 5 7 2 2 4" xfId="48077"/>
    <cellStyle name="Input 2 5 7 2 3" xfId="9902"/>
    <cellStyle name="Input 2 5 7 2 3 2" xfId="27567"/>
    <cellStyle name="Input 2 5 7 2 3 3" xfId="44820"/>
    <cellStyle name="Input 2 5 7 2 4" xfId="16792"/>
    <cellStyle name="Input 2 5 7 2 4 2" xfId="34456"/>
    <cellStyle name="Input 2 5 7 2 4 3" xfId="51659"/>
    <cellStyle name="Input 2 5 7 2 5" xfId="23932"/>
    <cellStyle name="Input 2 5 7 2 6" xfId="41209"/>
    <cellStyle name="Input 2 5 7 3" xfId="11331"/>
    <cellStyle name="Input 2 5 7 3 2" xfId="18112"/>
    <cellStyle name="Input 2 5 7 3 2 2" xfId="35776"/>
    <cellStyle name="Input 2 5 7 3 2 3" xfId="52965"/>
    <cellStyle name="Input 2 5 7 3 3" xfId="28995"/>
    <cellStyle name="Input 2 5 7 3 4" xfId="46234"/>
    <cellStyle name="Input 2 5 7 4" xfId="8047"/>
    <cellStyle name="Input 2 5 7 4 2" xfId="25712"/>
    <cellStyle name="Input 2 5 7 4 3" xfId="42977"/>
    <cellStyle name="Input 2 5 7 5" xfId="15045"/>
    <cellStyle name="Input 2 5 7 5 2" xfId="32709"/>
    <cellStyle name="Input 2 5 7 5 3" xfId="49924"/>
    <cellStyle name="Input 2 5 7 6" xfId="22076"/>
    <cellStyle name="Input 2 5 7 7" xfId="39366"/>
    <cellStyle name="Input 2 5 8" xfId="10096"/>
    <cellStyle name="Input 2 5 8 2" xfId="16985"/>
    <cellStyle name="Input 2 5 8 2 2" xfId="34649"/>
    <cellStyle name="Input 2 5 8 2 3" xfId="51850"/>
    <cellStyle name="Input 2 5 8 3" xfId="27760"/>
    <cellStyle name="Input 2 5 8 4" xfId="45011"/>
    <cellStyle name="Input 2 5 9" xfId="13377"/>
    <cellStyle name="Input 2 5 9 2" xfId="31041"/>
    <cellStyle name="Input 2 5 9 3" xfId="48268"/>
    <cellStyle name="Input 2 6" xfId="861"/>
    <cellStyle name="Input 2 6 2" xfId="2770"/>
    <cellStyle name="Input 2 6 2 10" xfId="13575"/>
    <cellStyle name="Input 2 6 2 10 2" xfId="31239"/>
    <cellStyle name="Input 2 6 2 10 3" xfId="48466"/>
    <cellStyle name="Input 2 6 2 11" xfId="20491"/>
    <cellStyle name="Input 2 6 2 12" xfId="37800"/>
    <cellStyle name="Input 2 6 2 2" xfId="2999"/>
    <cellStyle name="Input 2 6 2 2 2" xfId="3662"/>
    <cellStyle name="Input 2 6 2 2 2 2" xfId="5578"/>
    <cellStyle name="Input 2 6 2 2 2 2 2" xfId="12498"/>
    <cellStyle name="Input 2 6 2 2 2 2 2 2" xfId="19225"/>
    <cellStyle name="Input 2 6 2 2 2 2 2 2 2" xfId="36889"/>
    <cellStyle name="Input 2 6 2 2 2 2 2 2 3" xfId="54069"/>
    <cellStyle name="Input 2 6 2 2 2 2 2 3" xfId="30162"/>
    <cellStyle name="Input 2 6 2 2 2 2 2 4" xfId="47392"/>
    <cellStyle name="Input 2 6 2 2 2 2 3" xfId="9214"/>
    <cellStyle name="Input 2 6 2 2 2 2 3 2" xfId="26879"/>
    <cellStyle name="Input 2 6 2 2 2 2 3 3" xfId="44135"/>
    <cellStyle name="Input 2 6 2 2 2 2 4" xfId="16158"/>
    <cellStyle name="Input 2 6 2 2 2 2 4 2" xfId="33822"/>
    <cellStyle name="Input 2 6 2 2 2 2 4 3" xfId="51028"/>
    <cellStyle name="Input 2 6 2 2 2 2 5" xfId="23243"/>
    <cellStyle name="Input 2 6 2 2 2 2 6" xfId="40524"/>
    <cellStyle name="Input 2 6 2 2 2 3" xfId="11122"/>
    <cellStyle name="Input 2 6 2 2 2 3 2" xfId="17957"/>
    <cellStyle name="Input 2 6 2 2 2 3 2 2" xfId="35621"/>
    <cellStyle name="Input 2 6 2 2 2 3 2 3" xfId="52813"/>
    <cellStyle name="Input 2 6 2 2 2 3 3" xfId="28786"/>
    <cellStyle name="Input 2 6 2 2 2 3 4" xfId="46028"/>
    <cellStyle name="Input 2 6 2 2 2 4" xfId="7359"/>
    <cellStyle name="Input 2 6 2 2 2 4 2" xfId="25024"/>
    <cellStyle name="Input 2 6 2 2 2 4 3" xfId="42292"/>
    <cellStyle name="Input 2 6 2 2 2 5" xfId="14411"/>
    <cellStyle name="Input 2 6 2 2 2 5 2" xfId="32075"/>
    <cellStyle name="Input 2 6 2 2 2 5 3" xfId="49293"/>
    <cellStyle name="Input 2 6 2 2 2 6" xfId="21381"/>
    <cellStyle name="Input 2 6 2 2 2 7" xfId="38681"/>
    <cellStyle name="Input 2 6 2 2 3" xfId="4032"/>
    <cellStyle name="Input 2 6 2 2 3 2" xfId="5948"/>
    <cellStyle name="Input 2 6 2 2 3 2 2" xfId="12868"/>
    <cellStyle name="Input 2 6 2 2 3 2 2 2" xfId="19595"/>
    <cellStyle name="Input 2 6 2 2 3 2 2 2 2" xfId="37259"/>
    <cellStyle name="Input 2 6 2 2 3 2 2 2 3" xfId="54436"/>
    <cellStyle name="Input 2 6 2 2 3 2 2 3" xfId="30532"/>
    <cellStyle name="Input 2 6 2 2 3 2 2 4" xfId="47759"/>
    <cellStyle name="Input 2 6 2 2 3 2 3" xfId="9584"/>
    <cellStyle name="Input 2 6 2 2 3 2 3 2" xfId="27249"/>
    <cellStyle name="Input 2 6 2 2 3 2 3 3" xfId="44502"/>
    <cellStyle name="Input 2 6 2 2 3 2 4" xfId="16528"/>
    <cellStyle name="Input 2 6 2 2 3 2 4 2" xfId="34192"/>
    <cellStyle name="Input 2 6 2 2 3 2 4 3" xfId="51395"/>
    <cellStyle name="Input 2 6 2 2 3 2 5" xfId="23613"/>
    <cellStyle name="Input 2 6 2 2 3 2 6" xfId="40891"/>
    <cellStyle name="Input 2 6 2 2 3 3" xfId="7729"/>
    <cellStyle name="Input 2 6 2 2 3 3 2" xfId="25394"/>
    <cellStyle name="Input 2 6 2 2 3 3 3" xfId="42659"/>
    <cellStyle name="Input 2 6 2 2 3 4" xfId="14781"/>
    <cellStyle name="Input 2 6 2 2 3 4 2" xfId="32445"/>
    <cellStyle name="Input 2 6 2 2 3 4 3" xfId="49660"/>
    <cellStyle name="Input 2 6 2 2 3 5" xfId="21751"/>
    <cellStyle name="Input 2 6 2 2 3 6" xfId="39048"/>
    <cellStyle name="Input 2 6 2 2 4" xfId="4915"/>
    <cellStyle name="Input 2 6 2 2 4 2" xfId="11835"/>
    <cellStyle name="Input 2 6 2 2 4 2 2" xfId="18616"/>
    <cellStyle name="Input 2 6 2 2 4 2 2 2" xfId="36280"/>
    <cellStyle name="Input 2 6 2 2 4 2 2 3" xfId="53466"/>
    <cellStyle name="Input 2 6 2 2 4 2 3" xfId="29499"/>
    <cellStyle name="Input 2 6 2 2 4 2 4" xfId="46735"/>
    <cellStyle name="Input 2 6 2 2 4 3" xfId="8551"/>
    <cellStyle name="Input 2 6 2 2 4 3 2" xfId="26216"/>
    <cellStyle name="Input 2 6 2 2 4 3 3" xfId="43478"/>
    <cellStyle name="Input 2 6 2 2 4 4" xfId="15549"/>
    <cellStyle name="Input 2 6 2 2 4 4 2" xfId="33213"/>
    <cellStyle name="Input 2 6 2 2 4 4 3" xfId="50425"/>
    <cellStyle name="Input 2 6 2 2 4 5" xfId="22580"/>
    <cellStyle name="Input 2 6 2 2 4 6" xfId="39867"/>
    <cellStyle name="Input 2 6 2 2 5" xfId="10521"/>
    <cellStyle name="Input 2 6 2 2 5 2" xfId="17410"/>
    <cellStyle name="Input 2 6 2 2 5 2 2" xfId="35074"/>
    <cellStyle name="Input 2 6 2 2 5 2 3" xfId="52272"/>
    <cellStyle name="Input 2 6 2 2 5 3" xfId="28185"/>
    <cellStyle name="Input 2 6 2 2 5 4" xfId="45433"/>
    <cellStyle name="Input 2 6 2 2 6" xfId="6771"/>
    <cellStyle name="Input 2 6 2 2 6 2" xfId="24436"/>
    <cellStyle name="Input 2 6 2 2 6 3" xfId="41710"/>
    <cellStyle name="Input 2 6 2 2 7" xfId="13802"/>
    <cellStyle name="Input 2 6 2 2 7 2" xfId="31466"/>
    <cellStyle name="Input 2 6 2 2 7 3" xfId="48690"/>
    <cellStyle name="Input 2 6 2 2 8" xfId="20718"/>
    <cellStyle name="Input 2 6 2 2 9" xfId="38024"/>
    <cellStyle name="Input 2 6 2 3" xfId="3095"/>
    <cellStyle name="Input 2 6 2 3 2" xfId="3758"/>
    <cellStyle name="Input 2 6 2 3 2 2" xfId="5674"/>
    <cellStyle name="Input 2 6 2 3 2 2 2" xfId="12594"/>
    <cellStyle name="Input 2 6 2 3 2 2 2 2" xfId="19321"/>
    <cellStyle name="Input 2 6 2 3 2 2 2 2 2" xfId="36985"/>
    <cellStyle name="Input 2 6 2 3 2 2 2 2 3" xfId="54162"/>
    <cellStyle name="Input 2 6 2 3 2 2 2 3" xfId="30258"/>
    <cellStyle name="Input 2 6 2 3 2 2 2 4" xfId="47485"/>
    <cellStyle name="Input 2 6 2 3 2 2 3" xfId="9310"/>
    <cellStyle name="Input 2 6 2 3 2 2 3 2" xfId="26975"/>
    <cellStyle name="Input 2 6 2 3 2 2 3 3" xfId="44228"/>
    <cellStyle name="Input 2 6 2 3 2 2 4" xfId="16254"/>
    <cellStyle name="Input 2 6 2 3 2 2 4 2" xfId="33918"/>
    <cellStyle name="Input 2 6 2 3 2 2 4 3" xfId="51121"/>
    <cellStyle name="Input 2 6 2 3 2 2 5" xfId="23339"/>
    <cellStyle name="Input 2 6 2 3 2 2 6" xfId="40617"/>
    <cellStyle name="Input 2 6 2 3 2 3" xfId="11218"/>
    <cellStyle name="Input 2 6 2 3 2 3 2" xfId="18053"/>
    <cellStyle name="Input 2 6 2 3 2 3 2 2" xfId="35717"/>
    <cellStyle name="Input 2 6 2 3 2 3 2 3" xfId="52906"/>
    <cellStyle name="Input 2 6 2 3 2 3 3" xfId="28882"/>
    <cellStyle name="Input 2 6 2 3 2 3 4" xfId="46121"/>
    <cellStyle name="Input 2 6 2 3 2 4" xfId="7455"/>
    <cellStyle name="Input 2 6 2 3 2 4 2" xfId="25120"/>
    <cellStyle name="Input 2 6 2 3 2 4 3" xfId="42385"/>
    <cellStyle name="Input 2 6 2 3 2 5" xfId="14507"/>
    <cellStyle name="Input 2 6 2 3 2 5 2" xfId="32171"/>
    <cellStyle name="Input 2 6 2 3 2 5 3" xfId="49386"/>
    <cellStyle name="Input 2 6 2 3 2 6" xfId="21477"/>
    <cellStyle name="Input 2 6 2 3 2 7" xfId="38774"/>
    <cellStyle name="Input 2 6 2 3 3" xfId="4125"/>
    <cellStyle name="Input 2 6 2 3 3 2" xfId="6041"/>
    <cellStyle name="Input 2 6 2 3 3 2 2" xfId="12961"/>
    <cellStyle name="Input 2 6 2 3 3 2 2 2" xfId="19688"/>
    <cellStyle name="Input 2 6 2 3 3 2 2 2 2" xfId="37352"/>
    <cellStyle name="Input 2 6 2 3 3 2 2 2 3" xfId="54529"/>
    <cellStyle name="Input 2 6 2 3 3 2 2 3" xfId="30625"/>
    <cellStyle name="Input 2 6 2 3 3 2 2 4" xfId="47852"/>
    <cellStyle name="Input 2 6 2 3 3 2 3" xfId="9677"/>
    <cellStyle name="Input 2 6 2 3 3 2 3 2" xfId="27342"/>
    <cellStyle name="Input 2 6 2 3 3 2 3 3" xfId="44595"/>
    <cellStyle name="Input 2 6 2 3 3 2 4" xfId="16621"/>
    <cellStyle name="Input 2 6 2 3 3 2 4 2" xfId="34285"/>
    <cellStyle name="Input 2 6 2 3 3 2 4 3" xfId="51488"/>
    <cellStyle name="Input 2 6 2 3 3 2 5" xfId="23706"/>
    <cellStyle name="Input 2 6 2 3 3 2 6" xfId="40984"/>
    <cellStyle name="Input 2 6 2 3 3 3" xfId="7822"/>
    <cellStyle name="Input 2 6 2 3 3 3 2" xfId="25487"/>
    <cellStyle name="Input 2 6 2 3 3 3 3" xfId="42752"/>
    <cellStyle name="Input 2 6 2 3 3 4" xfId="14874"/>
    <cellStyle name="Input 2 6 2 3 3 4 2" xfId="32538"/>
    <cellStyle name="Input 2 6 2 3 3 4 3" xfId="49753"/>
    <cellStyle name="Input 2 6 2 3 3 5" xfId="21844"/>
    <cellStyle name="Input 2 6 2 3 3 6" xfId="39141"/>
    <cellStyle name="Input 2 6 2 3 4" xfId="5011"/>
    <cellStyle name="Input 2 6 2 3 4 2" xfId="11931"/>
    <cellStyle name="Input 2 6 2 3 4 2 2" xfId="18712"/>
    <cellStyle name="Input 2 6 2 3 4 2 2 2" xfId="36376"/>
    <cellStyle name="Input 2 6 2 3 4 2 2 3" xfId="53559"/>
    <cellStyle name="Input 2 6 2 3 4 2 3" xfId="29595"/>
    <cellStyle name="Input 2 6 2 3 4 2 4" xfId="46828"/>
    <cellStyle name="Input 2 6 2 3 4 3" xfId="8647"/>
    <cellStyle name="Input 2 6 2 3 4 3 2" xfId="26312"/>
    <cellStyle name="Input 2 6 2 3 4 3 3" xfId="43571"/>
    <cellStyle name="Input 2 6 2 3 4 4" xfId="15645"/>
    <cellStyle name="Input 2 6 2 3 4 4 2" xfId="33309"/>
    <cellStyle name="Input 2 6 2 3 4 4 3" xfId="50518"/>
    <cellStyle name="Input 2 6 2 3 4 5" xfId="22676"/>
    <cellStyle name="Input 2 6 2 3 4 6" xfId="39960"/>
    <cellStyle name="Input 2 6 2 3 5" xfId="10617"/>
    <cellStyle name="Input 2 6 2 3 5 2" xfId="17506"/>
    <cellStyle name="Input 2 6 2 3 5 2 2" xfId="35170"/>
    <cellStyle name="Input 2 6 2 3 5 2 3" xfId="52365"/>
    <cellStyle name="Input 2 6 2 3 5 3" xfId="28281"/>
    <cellStyle name="Input 2 6 2 3 5 4" xfId="45526"/>
    <cellStyle name="Input 2 6 2 3 6" xfId="6867"/>
    <cellStyle name="Input 2 6 2 3 6 2" xfId="24532"/>
    <cellStyle name="Input 2 6 2 3 6 3" xfId="41803"/>
    <cellStyle name="Input 2 6 2 3 7" xfId="13898"/>
    <cellStyle name="Input 2 6 2 3 7 2" xfId="31562"/>
    <cellStyle name="Input 2 6 2 3 7 3" xfId="48783"/>
    <cellStyle name="Input 2 6 2 3 8" xfId="20814"/>
    <cellStyle name="Input 2 6 2 3 9" xfId="38117"/>
    <cellStyle name="Input 2 6 2 4" xfId="3207"/>
    <cellStyle name="Input 2 6 2 4 2" xfId="4237"/>
    <cellStyle name="Input 2 6 2 4 2 2" xfId="6153"/>
    <cellStyle name="Input 2 6 2 4 2 2 2" xfId="13073"/>
    <cellStyle name="Input 2 6 2 4 2 2 2 2" xfId="19800"/>
    <cellStyle name="Input 2 6 2 4 2 2 2 2 2" xfId="37464"/>
    <cellStyle name="Input 2 6 2 4 2 2 2 2 3" xfId="54641"/>
    <cellStyle name="Input 2 6 2 4 2 2 2 3" xfId="30737"/>
    <cellStyle name="Input 2 6 2 4 2 2 2 4" xfId="47964"/>
    <cellStyle name="Input 2 6 2 4 2 2 3" xfId="9789"/>
    <cellStyle name="Input 2 6 2 4 2 2 3 2" xfId="27454"/>
    <cellStyle name="Input 2 6 2 4 2 2 3 3" xfId="44707"/>
    <cellStyle name="Input 2 6 2 4 2 2 4" xfId="16733"/>
    <cellStyle name="Input 2 6 2 4 2 2 4 2" xfId="34397"/>
    <cellStyle name="Input 2 6 2 4 2 2 4 3" xfId="51600"/>
    <cellStyle name="Input 2 6 2 4 2 2 5" xfId="23818"/>
    <cellStyle name="Input 2 6 2 4 2 2 6" xfId="41096"/>
    <cellStyle name="Input 2 6 2 4 2 3" xfId="7934"/>
    <cellStyle name="Input 2 6 2 4 2 3 2" xfId="25599"/>
    <cellStyle name="Input 2 6 2 4 2 3 3" xfId="42864"/>
    <cellStyle name="Input 2 6 2 4 2 4" xfId="14986"/>
    <cellStyle name="Input 2 6 2 4 2 4 2" xfId="32650"/>
    <cellStyle name="Input 2 6 2 4 2 4 3" xfId="49865"/>
    <cellStyle name="Input 2 6 2 4 2 5" xfId="21956"/>
    <cellStyle name="Input 2 6 2 4 2 6" xfId="39253"/>
    <cellStyle name="Input 2 6 2 4 3" xfId="5123"/>
    <cellStyle name="Input 2 6 2 4 3 2" xfId="12043"/>
    <cellStyle name="Input 2 6 2 4 3 2 2" xfId="18824"/>
    <cellStyle name="Input 2 6 2 4 3 2 2 2" xfId="36488"/>
    <cellStyle name="Input 2 6 2 4 3 2 2 3" xfId="53671"/>
    <cellStyle name="Input 2 6 2 4 3 2 3" xfId="29707"/>
    <cellStyle name="Input 2 6 2 4 3 2 4" xfId="46940"/>
    <cellStyle name="Input 2 6 2 4 3 3" xfId="8759"/>
    <cellStyle name="Input 2 6 2 4 3 3 2" xfId="26424"/>
    <cellStyle name="Input 2 6 2 4 3 3 3" xfId="43683"/>
    <cellStyle name="Input 2 6 2 4 3 4" xfId="15757"/>
    <cellStyle name="Input 2 6 2 4 3 4 2" xfId="33421"/>
    <cellStyle name="Input 2 6 2 4 3 4 3" xfId="50630"/>
    <cellStyle name="Input 2 6 2 4 3 5" xfId="22788"/>
    <cellStyle name="Input 2 6 2 4 3 6" xfId="40072"/>
    <cellStyle name="Input 2 6 2 4 4" xfId="10729"/>
    <cellStyle name="Input 2 6 2 4 4 2" xfId="17618"/>
    <cellStyle name="Input 2 6 2 4 4 2 2" xfId="35282"/>
    <cellStyle name="Input 2 6 2 4 4 2 3" xfId="52477"/>
    <cellStyle name="Input 2 6 2 4 4 3" xfId="28393"/>
    <cellStyle name="Input 2 6 2 4 4 4" xfId="45638"/>
    <cellStyle name="Input 2 6 2 4 5" xfId="6979"/>
    <cellStyle name="Input 2 6 2 4 5 2" xfId="24644"/>
    <cellStyle name="Input 2 6 2 4 5 3" xfId="41915"/>
    <cellStyle name="Input 2 6 2 4 6" xfId="14010"/>
    <cellStyle name="Input 2 6 2 4 6 2" xfId="31674"/>
    <cellStyle name="Input 2 6 2 4 6 3" xfId="48895"/>
    <cellStyle name="Input 2 6 2 4 7" xfId="20926"/>
    <cellStyle name="Input 2 6 2 4 8" xfId="38229"/>
    <cellStyle name="Input 2 6 2 5" xfId="3435"/>
    <cellStyle name="Input 2 6 2 5 2" xfId="5351"/>
    <cellStyle name="Input 2 6 2 5 2 2" xfId="12271"/>
    <cellStyle name="Input 2 6 2 5 2 2 2" xfId="18998"/>
    <cellStyle name="Input 2 6 2 5 2 2 2 2" xfId="36662"/>
    <cellStyle name="Input 2 6 2 5 2 2 2 3" xfId="53845"/>
    <cellStyle name="Input 2 6 2 5 2 2 3" xfId="29935"/>
    <cellStyle name="Input 2 6 2 5 2 2 4" xfId="47168"/>
    <cellStyle name="Input 2 6 2 5 2 3" xfId="8987"/>
    <cellStyle name="Input 2 6 2 5 2 3 2" xfId="26652"/>
    <cellStyle name="Input 2 6 2 5 2 3 3" xfId="43911"/>
    <cellStyle name="Input 2 6 2 5 2 4" xfId="15931"/>
    <cellStyle name="Input 2 6 2 5 2 4 2" xfId="33595"/>
    <cellStyle name="Input 2 6 2 5 2 4 3" xfId="50804"/>
    <cellStyle name="Input 2 6 2 5 2 5" xfId="23016"/>
    <cellStyle name="Input 2 6 2 5 2 6" xfId="40300"/>
    <cellStyle name="Input 2 6 2 5 3" xfId="10895"/>
    <cellStyle name="Input 2 6 2 5 3 2" xfId="17730"/>
    <cellStyle name="Input 2 6 2 5 3 2 2" xfId="35394"/>
    <cellStyle name="Input 2 6 2 5 3 2 3" xfId="52589"/>
    <cellStyle name="Input 2 6 2 5 3 3" xfId="28559"/>
    <cellStyle name="Input 2 6 2 5 3 4" xfId="45804"/>
    <cellStyle name="Input 2 6 2 5 4" xfId="7132"/>
    <cellStyle name="Input 2 6 2 5 4 2" xfId="24797"/>
    <cellStyle name="Input 2 6 2 5 4 3" xfId="42068"/>
    <cellStyle name="Input 2 6 2 5 5" xfId="14184"/>
    <cellStyle name="Input 2 6 2 5 5 2" xfId="31848"/>
    <cellStyle name="Input 2 6 2 5 5 3" xfId="49069"/>
    <cellStyle name="Input 2 6 2 5 6" xfId="21154"/>
    <cellStyle name="Input 2 6 2 5 7" xfId="38457"/>
    <cellStyle name="Input 2 6 2 6" xfId="3808"/>
    <cellStyle name="Input 2 6 2 6 2" xfId="5724"/>
    <cellStyle name="Input 2 6 2 6 2 2" xfId="12644"/>
    <cellStyle name="Input 2 6 2 6 2 2 2" xfId="19371"/>
    <cellStyle name="Input 2 6 2 6 2 2 2 2" xfId="37035"/>
    <cellStyle name="Input 2 6 2 6 2 2 2 3" xfId="54212"/>
    <cellStyle name="Input 2 6 2 6 2 2 3" xfId="30308"/>
    <cellStyle name="Input 2 6 2 6 2 2 4" xfId="47535"/>
    <cellStyle name="Input 2 6 2 6 2 3" xfId="9360"/>
    <cellStyle name="Input 2 6 2 6 2 3 2" xfId="27025"/>
    <cellStyle name="Input 2 6 2 6 2 3 3" xfId="44278"/>
    <cellStyle name="Input 2 6 2 6 2 4" xfId="16304"/>
    <cellStyle name="Input 2 6 2 6 2 4 2" xfId="33968"/>
    <cellStyle name="Input 2 6 2 6 2 4 3" xfId="51171"/>
    <cellStyle name="Input 2 6 2 6 2 5" xfId="23389"/>
    <cellStyle name="Input 2 6 2 6 2 6" xfId="40667"/>
    <cellStyle name="Input 2 6 2 6 3" xfId="7505"/>
    <cellStyle name="Input 2 6 2 6 3 2" xfId="25170"/>
    <cellStyle name="Input 2 6 2 6 3 3" xfId="42435"/>
    <cellStyle name="Input 2 6 2 6 4" xfId="14557"/>
    <cellStyle name="Input 2 6 2 6 4 2" xfId="32221"/>
    <cellStyle name="Input 2 6 2 6 4 3" xfId="49436"/>
    <cellStyle name="Input 2 6 2 6 5" xfId="21527"/>
    <cellStyle name="Input 2 6 2 6 6" xfId="38824"/>
    <cellStyle name="Input 2 6 2 7" xfId="4688"/>
    <cellStyle name="Input 2 6 2 7 2" xfId="11608"/>
    <cellStyle name="Input 2 6 2 7 2 2" xfId="18389"/>
    <cellStyle name="Input 2 6 2 7 2 2 2" xfId="36053"/>
    <cellStyle name="Input 2 6 2 7 2 2 3" xfId="53242"/>
    <cellStyle name="Input 2 6 2 7 2 3" xfId="29272"/>
    <cellStyle name="Input 2 6 2 7 2 4" xfId="46511"/>
    <cellStyle name="Input 2 6 2 7 3" xfId="8324"/>
    <cellStyle name="Input 2 6 2 7 3 2" xfId="25989"/>
    <cellStyle name="Input 2 6 2 7 3 3" xfId="43254"/>
    <cellStyle name="Input 2 6 2 7 4" xfId="15322"/>
    <cellStyle name="Input 2 6 2 7 4 2" xfId="32986"/>
    <cellStyle name="Input 2 6 2 7 4 3" xfId="50201"/>
    <cellStyle name="Input 2 6 2 7 5" xfId="22353"/>
    <cellStyle name="Input 2 6 2 7 6" xfId="39643"/>
    <cellStyle name="Input 2 6 2 8" xfId="10294"/>
    <cellStyle name="Input 2 6 2 8 2" xfId="17183"/>
    <cellStyle name="Input 2 6 2 8 2 2" xfId="34847"/>
    <cellStyle name="Input 2 6 2 8 2 3" xfId="52048"/>
    <cellStyle name="Input 2 6 2 8 3" xfId="27958"/>
    <cellStyle name="Input 2 6 2 8 4" xfId="45209"/>
    <cellStyle name="Input 2 6 2 9" xfId="6544"/>
    <cellStyle name="Input 2 6 2 9 2" xfId="24209"/>
    <cellStyle name="Input 2 6 2 9 3" xfId="41486"/>
    <cellStyle name="Input 2 6 3" xfId="2802"/>
    <cellStyle name="Input 2 6 3 2" xfId="3465"/>
    <cellStyle name="Input 2 6 3 2 2" xfId="5381"/>
    <cellStyle name="Input 2 6 3 2 2 2" xfId="12301"/>
    <cellStyle name="Input 2 6 3 2 2 2 2" xfId="19028"/>
    <cellStyle name="Input 2 6 3 2 2 2 2 2" xfId="36692"/>
    <cellStyle name="Input 2 6 3 2 2 2 2 3" xfId="53872"/>
    <cellStyle name="Input 2 6 3 2 2 2 3" xfId="29965"/>
    <cellStyle name="Input 2 6 3 2 2 2 4" xfId="47195"/>
    <cellStyle name="Input 2 6 3 2 2 3" xfId="9017"/>
    <cellStyle name="Input 2 6 3 2 2 3 2" xfId="26682"/>
    <cellStyle name="Input 2 6 3 2 2 3 3" xfId="43938"/>
    <cellStyle name="Input 2 6 3 2 2 4" xfId="15961"/>
    <cellStyle name="Input 2 6 3 2 2 4 2" xfId="33625"/>
    <cellStyle name="Input 2 6 3 2 2 4 3" xfId="50831"/>
    <cellStyle name="Input 2 6 3 2 2 5" xfId="23046"/>
    <cellStyle name="Input 2 6 3 2 2 6" xfId="40327"/>
    <cellStyle name="Input 2 6 3 2 3" xfId="10925"/>
    <cellStyle name="Input 2 6 3 2 3 2" xfId="17760"/>
    <cellStyle name="Input 2 6 3 2 3 2 2" xfId="35424"/>
    <cellStyle name="Input 2 6 3 2 3 2 3" xfId="52616"/>
    <cellStyle name="Input 2 6 3 2 3 3" xfId="28589"/>
    <cellStyle name="Input 2 6 3 2 3 4" xfId="45831"/>
    <cellStyle name="Input 2 6 3 2 4" xfId="7162"/>
    <cellStyle name="Input 2 6 3 2 4 2" xfId="24827"/>
    <cellStyle name="Input 2 6 3 2 4 3" xfId="42095"/>
    <cellStyle name="Input 2 6 3 2 5" xfId="14214"/>
    <cellStyle name="Input 2 6 3 2 5 2" xfId="31878"/>
    <cellStyle name="Input 2 6 3 2 5 3" xfId="49096"/>
    <cellStyle name="Input 2 6 3 2 6" xfId="21184"/>
    <cellStyle name="Input 2 6 3 2 7" xfId="38484"/>
    <cellStyle name="Input 2 6 3 3" xfId="3835"/>
    <cellStyle name="Input 2 6 3 3 2" xfId="5751"/>
    <cellStyle name="Input 2 6 3 3 2 2" xfId="12671"/>
    <cellStyle name="Input 2 6 3 3 2 2 2" xfId="19398"/>
    <cellStyle name="Input 2 6 3 3 2 2 2 2" xfId="37062"/>
    <cellStyle name="Input 2 6 3 3 2 2 2 3" xfId="54239"/>
    <cellStyle name="Input 2 6 3 3 2 2 3" xfId="30335"/>
    <cellStyle name="Input 2 6 3 3 2 2 4" xfId="47562"/>
    <cellStyle name="Input 2 6 3 3 2 3" xfId="9387"/>
    <cellStyle name="Input 2 6 3 3 2 3 2" xfId="27052"/>
    <cellStyle name="Input 2 6 3 3 2 3 3" xfId="44305"/>
    <cellStyle name="Input 2 6 3 3 2 4" xfId="16331"/>
    <cellStyle name="Input 2 6 3 3 2 4 2" xfId="33995"/>
    <cellStyle name="Input 2 6 3 3 2 4 3" xfId="51198"/>
    <cellStyle name="Input 2 6 3 3 2 5" xfId="23416"/>
    <cellStyle name="Input 2 6 3 3 2 6" xfId="40694"/>
    <cellStyle name="Input 2 6 3 3 3" xfId="7532"/>
    <cellStyle name="Input 2 6 3 3 3 2" xfId="25197"/>
    <cellStyle name="Input 2 6 3 3 3 3" xfId="42462"/>
    <cellStyle name="Input 2 6 3 3 4" xfId="14584"/>
    <cellStyle name="Input 2 6 3 3 4 2" xfId="32248"/>
    <cellStyle name="Input 2 6 3 3 4 3" xfId="49463"/>
    <cellStyle name="Input 2 6 3 3 5" xfId="21554"/>
    <cellStyle name="Input 2 6 3 3 6" xfId="38851"/>
    <cellStyle name="Input 2 6 3 4" xfId="4718"/>
    <cellStyle name="Input 2 6 3 4 2" xfId="11638"/>
    <cellStyle name="Input 2 6 3 4 2 2" xfId="18419"/>
    <cellStyle name="Input 2 6 3 4 2 2 2" xfId="36083"/>
    <cellStyle name="Input 2 6 3 4 2 2 3" xfId="53269"/>
    <cellStyle name="Input 2 6 3 4 2 3" xfId="29302"/>
    <cellStyle name="Input 2 6 3 4 2 4" xfId="46538"/>
    <cellStyle name="Input 2 6 3 4 3" xfId="8354"/>
    <cellStyle name="Input 2 6 3 4 3 2" xfId="26019"/>
    <cellStyle name="Input 2 6 3 4 3 3" xfId="43281"/>
    <cellStyle name="Input 2 6 3 4 4" xfId="15352"/>
    <cellStyle name="Input 2 6 3 4 4 2" xfId="33016"/>
    <cellStyle name="Input 2 6 3 4 4 3" xfId="50228"/>
    <cellStyle name="Input 2 6 3 4 5" xfId="22383"/>
    <cellStyle name="Input 2 6 3 4 6" xfId="39670"/>
    <cellStyle name="Input 2 6 3 5" xfId="10324"/>
    <cellStyle name="Input 2 6 3 5 2" xfId="17213"/>
    <cellStyle name="Input 2 6 3 5 2 2" xfId="34877"/>
    <cellStyle name="Input 2 6 3 5 2 3" xfId="52075"/>
    <cellStyle name="Input 2 6 3 5 3" xfId="27988"/>
    <cellStyle name="Input 2 6 3 5 4" xfId="45236"/>
    <cellStyle name="Input 2 6 3 6" xfId="6574"/>
    <cellStyle name="Input 2 6 3 6 2" xfId="24239"/>
    <cellStyle name="Input 2 6 3 6 3" xfId="41513"/>
    <cellStyle name="Input 2 6 3 7" xfId="13605"/>
    <cellStyle name="Input 2 6 3 7 2" xfId="31269"/>
    <cellStyle name="Input 2 6 3 7 3" xfId="48493"/>
    <cellStyle name="Input 2 6 3 8" xfId="20521"/>
    <cellStyle name="Input 2 6 3 9" xfId="37827"/>
    <cellStyle name="Input 2 6 4" xfId="4413"/>
    <cellStyle name="Input 2 6 4 2" xfId="6277"/>
    <cellStyle name="Input 2 6 4 2 2" xfId="13196"/>
    <cellStyle name="Input 2 6 4 2 2 2" xfId="19869"/>
    <cellStyle name="Input 2 6 4 2 2 2 2" xfId="37533"/>
    <cellStyle name="Input 2 6 4 2 2 2 3" xfId="54710"/>
    <cellStyle name="Input 2 6 4 2 2 3" xfId="30860"/>
    <cellStyle name="Input 2 6 4 2 2 4" xfId="48087"/>
    <cellStyle name="Input 2 6 4 2 3" xfId="9912"/>
    <cellStyle name="Input 2 6 4 2 3 2" xfId="27577"/>
    <cellStyle name="Input 2 6 4 2 3 3" xfId="44830"/>
    <cellStyle name="Input 2 6 4 2 4" xfId="16802"/>
    <cellStyle name="Input 2 6 4 2 4 2" xfId="34466"/>
    <cellStyle name="Input 2 6 4 2 4 3" xfId="51669"/>
    <cellStyle name="Input 2 6 4 2 5" xfId="23942"/>
    <cellStyle name="Input 2 6 4 2 6" xfId="41219"/>
    <cellStyle name="Input 2 6 4 3" xfId="11341"/>
    <cellStyle name="Input 2 6 4 3 2" xfId="18122"/>
    <cellStyle name="Input 2 6 4 3 2 2" xfId="35786"/>
    <cellStyle name="Input 2 6 4 3 2 3" xfId="52975"/>
    <cellStyle name="Input 2 6 4 3 3" xfId="29005"/>
    <cellStyle name="Input 2 6 4 3 4" xfId="46244"/>
    <cellStyle name="Input 2 6 4 4" xfId="8057"/>
    <cellStyle name="Input 2 6 4 4 2" xfId="25722"/>
    <cellStyle name="Input 2 6 4 4 3" xfId="42987"/>
    <cellStyle name="Input 2 6 4 5" xfId="15055"/>
    <cellStyle name="Input 2 6 4 5 2" xfId="32719"/>
    <cellStyle name="Input 2 6 4 5 3" xfId="49934"/>
    <cellStyle name="Input 2 6 4 6" xfId="22086"/>
    <cellStyle name="Input 2 6 4 7" xfId="39376"/>
    <cellStyle name="Input 2 6 5" xfId="4404"/>
    <cellStyle name="Input 2 6 5 2" xfId="6268"/>
    <cellStyle name="Input 2 6 5 2 2" xfId="13187"/>
    <cellStyle name="Input 2 6 5 2 2 2" xfId="19860"/>
    <cellStyle name="Input 2 6 5 2 2 2 2" xfId="37524"/>
    <cellStyle name="Input 2 6 5 2 2 2 3" xfId="54701"/>
    <cellStyle name="Input 2 6 5 2 2 3" xfId="30851"/>
    <cellStyle name="Input 2 6 5 2 2 4" xfId="48078"/>
    <cellStyle name="Input 2 6 5 2 3" xfId="9903"/>
    <cellStyle name="Input 2 6 5 2 3 2" xfId="27568"/>
    <cellStyle name="Input 2 6 5 2 3 3" xfId="44821"/>
    <cellStyle name="Input 2 6 5 2 4" xfId="16793"/>
    <cellStyle name="Input 2 6 5 2 4 2" xfId="34457"/>
    <cellStyle name="Input 2 6 5 2 4 3" xfId="51660"/>
    <cellStyle name="Input 2 6 5 2 5" xfId="23933"/>
    <cellStyle name="Input 2 6 5 2 6" xfId="41210"/>
    <cellStyle name="Input 2 6 5 3" xfId="11332"/>
    <cellStyle name="Input 2 6 5 3 2" xfId="18113"/>
    <cellStyle name="Input 2 6 5 3 2 2" xfId="35777"/>
    <cellStyle name="Input 2 6 5 3 2 3" xfId="52966"/>
    <cellStyle name="Input 2 6 5 3 3" xfId="28996"/>
    <cellStyle name="Input 2 6 5 3 4" xfId="46235"/>
    <cellStyle name="Input 2 6 5 4" xfId="8048"/>
    <cellStyle name="Input 2 6 5 4 2" xfId="25713"/>
    <cellStyle name="Input 2 6 5 4 3" xfId="42978"/>
    <cellStyle name="Input 2 6 5 5" xfId="15046"/>
    <cellStyle name="Input 2 6 5 5 2" xfId="32710"/>
    <cellStyle name="Input 2 6 5 5 3" xfId="49925"/>
    <cellStyle name="Input 2 6 5 6" xfId="22077"/>
    <cellStyle name="Input 2 6 5 7" xfId="39367"/>
    <cellStyle name="Input 2 6 6" xfId="10097"/>
    <cellStyle name="Input 2 6 6 2" xfId="16986"/>
    <cellStyle name="Input 2 6 6 2 2" xfId="34650"/>
    <cellStyle name="Input 2 6 6 2 3" xfId="51851"/>
    <cellStyle name="Input 2 6 6 3" xfId="27761"/>
    <cellStyle name="Input 2 6 6 4" xfId="45012"/>
    <cellStyle name="Input 2 6 7" xfId="13378"/>
    <cellStyle name="Input 2 6 7 2" xfId="31042"/>
    <cellStyle name="Input 2 6 7 3" xfId="48269"/>
    <cellStyle name="Input 2 6 8" xfId="20193"/>
    <cellStyle name="Input 2 6 9" xfId="20202"/>
    <cellStyle name="Input 2 7" xfId="862"/>
    <cellStyle name="Input 2 7 2" xfId="2769"/>
    <cellStyle name="Input 2 7 2 10" xfId="13574"/>
    <cellStyle name="Input 2 7 2 10 2" xfId="31238"/>
    <cellStyle name="Input 2 7 2 10 3" xfId="48465"/>
    <cellStyle name="Input 2 7 2 11" xfId="20490"/>
    <cellStyle name="Input 2 7 2 12" xfId="37799"/>
    <cellStyle name="Input 2 7 2 2" xfId="2998"/>
    <cellStyle name="Input 2 7 2 2 2" xfId="3661"/>
    <cellStyle name="Input 2 7 2 2 2 2" xfId="5577"/>
    <cellStyle name="Input 2 7 2 2 2 2 2" xfId="12497"/>
    <cellStyle name="Input 2 7 2 2 2 2 2 2" xfId="19224"/>
    <cellStyle name="Input 2 7 2 2 2 2 2 2 2" xfId="36888"/>
    <cellStyle name="Input 2 7 2 2 2 2 2 2 3" xfId="54068"/>
    <cellStyle name="Input 2 7 2 2 2 2 2 3" xfId="30161"/>
    <cellStyle name="Input 2 7 2 2 2 2 2 4" xfId="47391"/>
    <cellStyle name="Input 2 7 2 2 2 2 3" xfId="9213"/>
    <cellStyle name="Input 2 7 2 2 2 2 3 2" xfId="26878"/>
    <cellStyle name="Input 2 7 2 2 2 2 3 3" xfId="44134"/>
    <cellStyle name="Input 2 7 2 2 2 2 4" xfId="16157"/>
    <cellStyle name="Input 2 7 2 2 2 2 4 2" xfId="33821"/>
    <cellStyle name="Input 2 7 2 2 2 2 4 3" xfId="51027"/>
    <cellStyle name="Input 2 7 2 2 2 2 5" xfId="23242"/>
    <cellStyle name="Input 2 7 2 2 2 2 6" xfId="40523"/>
    <cellStyle name="Input 2 7 2 2 2 3" xfId="11121"/>
    <cellStyle name="Input 2 7 2 2 2 3 2" xfId="17956"/>
    <cellStyle name="Input 2 7 2 2 2 3 2 2" xfId="35620"/>
    <cellStyle name="Input 2 7 2 2 2 3 2 3" xfId="52812"/>
    <cellStyle name="Input 2 7 2 2 2 3 3" xfId="28785"/>
    <cellStyle name="Input 2 7 2 2 2 3 4" xfId="46027"/>
    <cellStyle name="Input 2 7 2 2 2 4" xfId="7358"/>
    <cellStyle name="Input 2 7 2 2 2 4 2" xfId="25023"/>
    <cellStyle name="Input 2 7 2 2 2 4 3" xfId="42291"/>
    <cellStyle name="Input 2 7 2 2 2 5" xfId="14410"/>
    <cellStyle name="Input 2 7 2 2 2 5 2" xfId="32074"/>
    <cellStyle name="Input 2 7 2 2 2 5 3" xfId="49292"/>
    <cellStyle name="Input 2 7 2 2 2 6" xfId="21380"/>
    <cellStyle name="Input 2 7 2 2 2 7" xfId="38680"/>
    <cellStyle name="Input 2 7 2 2 3" xfId="4031"/>
    <cellStyle name="Input 2 7 2 2 3 2" xfId="5947"/>
    <cellStyle name="Input 2 7 2 2 3 2 2" xfId="12867"/>
    <cellStyle name="Input 2 7 2 2 3 2 2 2" xfId="19594"/>
    <cellStyle name="Input 2 7 2 2 3 2 2 2 2" xfId="37258"/>
    <cellStyle name="Input 2 7 2 2 3 2 2 2 3" xfId="54435"/>
    <cellStyle name="Input 2 7 2 2 3 2 2 3" xfId="30531"/>
    <cellStyle name="Input 2 7 2 2 3 2 2 4" xfId="47758"/>
    <cellStyle name="Input 2 7 2 2 3 2 3" xfId="9583"/>
    <cellStyle name="Input 2 7 2 2 3 2 3 2" xfId="27248"/>
    <cellStyle name="Input 2 7 2 2 3 2 3 3" xfId="44501"/>
    <cellStyle name="Input 2 7 2 2 3 2 4" xfId="16527"/>
    <cellStyle name="Input 2 7 2 2 3 2 4 2" xfId="34191"/>
    <cellStyle name="Input 2 7 2 2 3 2 4 3" xfId="51394"/>
    <cellStyle name="Input 2 7 2 2 3 2 5" xfId="23612"/>
    <cellStyle name="Input 2 7 2 2 3 2 6" xfId="40890"/>
    <cellStyle name="Input 2 7 2 2 3 3" xfId="7728"/>
    <cellStyle name="Input 2 7 2 2 3 3 2" xfId="25393"/>
    <cellStyle name="Input 2 7 2 2 3 3 3" xfId="42658"/>
    <cellStyle name="Input 2 7 2 2 3 4" xfId="14780"/>
    <cellStyle name="Input 2 7 2 2 3 4 2" xfId="32444"/>
    <cellStyle name="Input 2 7 2 2 3 4 3" xfId="49659"/>
    <cellStyle name="Input 2 7 2 2 3 5" xfId="21750"/>
    <cellStyle name="Input 2 7 2 2 3 6" xfId="39047"/>
    <cellStyle name="Input 2 7 2 2 4" xfId="4914"/>
    <cellStyle name="Input 2 7 2 2 4 2" xfId="11834"/>
    <cellStyle name="Input 2 7 2 2 4 2 2" xfId="18615"/>
    <cellStyle name="Input 2 7 2 2 4 2 2 2" xfId="36279"/>
    <cellStyle name="Input 2 7 2 2 4 2 2 3" xfId="53465"/>
    <cellStyle name="Input 2 7 2 2 4 2 3" xfId="29498"/>
    <cellStyle name="Input 2 7 2 2 4 2 4" xfId="46734"/>
    <cellStyle name="Input 2 7 2 2 4 3" xfId="8550"/>
    <cellStyle name="Input 2 7 2 2 4 3 2" xfId="26215"/>
    <cellStyle name="Input 2 7 2 2 4 3 3" xfId="43477"/>
    <cellStyle name="Input 2 7 2 2 4 4" xfId="15548"/>
    <cellStyle name="Input 2 7 2 2 4 4 2" xfId="33212"/>
    <cellStyle name="Input 2 7 2 2 4 4 3" xfId="50424"/>
    <cellStyle name="Input 2 7 2 2 4 5" xfId="22579"/>
    <cellStyle name="Input 2 7 2 2 4 6" xfId="39866"/>
    <cellStyle name="Input 2 7 2 2 5" xfId="10520"/>
    <cellStyle name="Input 2 7 2 2 5 2" xfId="17409"/>
    <cellStyle name="Input 2 7 2 2 5 2 2" xfId="35073"/>
    <cellStyle name="Input 2 7 2 2 5 2 3" xfId="52271"/>
    <cellStyle name="Input 2 7 2 2 5 3" xfId="28184"/>
    <cellStyle name="Input 2 7 2 2 5 4" xfId="45432"/>
    <cellStyle name="Input 2 7 2 2 6" xfId="6770"/>
    <cellStyle name="Input 2 7 2 2 6 2" xfId="24435"/>
    <cellStyle name="Input 2 7 2 2 6 3" xfId="41709"/>
    <cellStyle name="Input 2 7 2 2 7" xfId="13801"/>
    <cellStyle name="Input 2 7 2 2 7 2" xfId="31465"/>
    <cellStyle name="Input 2 7 2 2 7 3" xfId="48689"/>
    <cellStyle name="Input 2 7 2 2 8" xfId="20717"/>
    <cellStyle name="Input 2 7 2 2 9" xfId="38023"/>
    <cellStyle name="Input 2 7 2 3" xfId="3094"/>
    <cellStyle name="Input 2 7 2 3 2" xfId="3757"/>
    <cellStyle name="Input 2 7 2 3 2 2" xfId="5673"/>
    <cellStyle name="Input 2 7 2 3 2 2 2" xfId="12593"/>
    <cellStyle name="Input 2 7 2 3 2 2 2 2" xfId="19320"/>
    <cellStyle name="Input 2 7 2 3 2 2 2 2 2" xfId="36984"/>
    <cellStyle name="Input 2 7 2 3 2 2 2 2 3" xfId="54161"/>
    <cellStyle name="Input 2 7 2 3 2 2 2 3" xfId="30257"/>
    <cellStyle name="Input 2 7 2 3 2 2 2 4" xfId="47484"/>
    <cellStyle name="Input 2 7 2 3 2 2 3" xfId="9309"/>
    <cellStyle name="Input 2 7 2 3 2 2 3 2" xfId="26974"/>
    <cellStyle name="Input 2 7 2 3 2 2 3 3" xfId="44227"/>
    <cellStyle name="Input 2 7 2 3 2 2 4" xfId="16253"/>
    <cellStyle name="Input 2 7 2 3 2 2 4 2" xfId="33917"/>
    <cellStyle name="Input 2 7 2 3 2 2 4 3" xfId="51120"/>
    <cellStyle name="Input 2 7 2 3 2 2 5" xfId="23338"/>
    <cellStyle name="Input 2 7 2 3 2 2 6" xfId="40616"/>
    <cellStyle name="Input 2 7 2 3 2 3" xfId="11217"/>
    <cellStyle name="Input 2 7 2 3 2 3 2" xfId="18052"/>
    <cellStyle name="Input 2 7 2 3 2 3 2 2" xfId="35716"/>
    <cellStyle name="Input 2 7 2 3 2 3 2 3" xfId="52905"/>
    <cellStyle name="Input 2 7 2 3 2 3 3" xfId="28881"/>
    <cellStyle name="Input 2 7 2 3 2 3 4" xfId="46120"/>
    <cellStyle name="Input 2 7 2 3 2 4" xfId="7454"/>
    <cellStyle name="Input 2 7 2 3 2 4 2" xfId="25119"/>
    <cellStyle name="Input 2 7 2 3 2 4 3" xfId="42384"/>
    <cellStyle name="Input 2 7 2 3 2 5" xfId="14506"/>
    <cellStyle name="Input 2 7 2 3 2 5 2" xfId="32170"/>
    <cellStyle name="Input 2 7 2 3 2 5 3" xfId="49385"/>
    <cellStyle name="Input 2 7 2 3 2 6" xfId="21476"/>
    <cellStyle name="Input 2 7 2 3 2 7" xfId="38773"/>
    <cellStyle name="Input 2 7 2 3 3" xfId="4124"/>
    <cellStyle name="Input 2 7 2 3 3 2" xfId="6040"/>
    <cellStyle name="Input 2 7 2 3 3 2 2" xfId="12960"/>
    <cellStyle name="Input 2 7 2 3 3 2 2 2" xfId="19687"/>
    <cellStyle name="Input 2 7 2 3 3 2 2 2 2" xfId="37351"/>
    <cellStyle name="Input 2 7 2 3 3 2 2 2 3" xfId="54528"/>
    <cellStyle name="Input 2 7 2 3 3 2 2 3" xfId="30624"/>
    <cellStyle name="Input 2 7 2 3 3 2 2 4" xfId="47851"/>
    <cellStyle name="Input 2 7 2 3 3 2 3" xfId="9676"/>
    <cellStyle name="Input 2 7 2 3 3 2 3 2" xfId="27341"/>
    <cellStyle name="Input 2 7 2 3 3 2 3 3" xfId="44594"/>
    <cellStyle name="Input 2 7 2 3 3 2 4" xfId="16620"/>
    <cellStyle name="Input 2 7 2 3 3 2 4 2" xfId="34284"/>
    <cellStyle name="Input 2 7 2 3 3 2 4 3" xfId="51487"/>
    <cellStyle name="Input 2 7 2 3 3 2 5" xfId="23705"/>
    <cellStyle name="Input 2 7 2 3 3 2 6" xfId="40983"/>
    <cellStyle name="Input 2 7 2 3 3 3" xfId="7821"/>
    <cellStyle name="Input 2 7 2 3 3 3 2" xfId="25486"/>
    <cellStyle name="Input 2 7 2 3 3 3 3" xfId="42751"/>
    <cellStyle name="Input 2 7 2 3 3 4" xfId="14873"/>
    <cellStyle name="Input 2 7 2 3 3 4 2" xfId="32537"/>
    <cellStyle name="Input 2 7 2 3 3 4 3" xfId="49752"/>
    <cellStyle name="Input 2 7 2 3 3 5" xfId="21843"/>
    <cellStyle name="Input 2 7 2 3 3 6" xfId="39140"/>
    <cellStyle name="Input 2 7 2 3 4" xfId="5010"/>
    <cellStyle name="Input 2 7 2 3 4 2" xfId="11930"/>
    <cellStyle name="Input 2 7 2 3 4 2 2" xfId="18711"/>
    <cellStyle name="Input 2 7 2 3 4 2 2 2" xfId="36375"/>
    <cellStyle name="Input 2 7 2 3 4 2 2 3" xfId="53558"/>
    <cellStyle name="Input 2 7 2 3 4 2 3" xfId="29594"/>
    <cellStyle name="Input 2 7 2 3 4 2 4" xfId="46827"/>
    <cellStyle name="Input 2 7 2 3 4 3" xfId="8646"/>
    <cellStyle name="Input 2 7 2 3 4 3 2" xfId="26311"/>
    <cellStyle name="Input 2 7 2 3 4 3 3" xfId="43570"/>
    <cellStyle name="Input 2 7 2 3 4 4" xfId="15644"/>
    <cellStyle name="Input 2 7 2 3 4 4 2" xfId="33308"/>
    <cellStyle name="Input 2 7 2 3 4 4 3" xfId="50517"/>
    <cellStyle name="Input 2 7 2 3 4 5" xfId="22675"/>
    <cellStyle name="Input 2 7 2 3 4 6" xfId="39959"/>
    <cellStyle name="Input 2 7 2 3 5" xfId="10616"/>
    <cellStyle name="Input 2 7 2 3 5 2" xfId="17505"/>
    <cellStyle name="Input 2 7 2 3 5 2 2" xfId="35169"/>
    <cellStyle name="Input 2 7 2 3 5 2 3" xfId="52364"/>
    <cellStyle name="Input 2 7 2 3 5 3" xfId="28280"/>
    <cellStyle name="Input 2 7 2 3 5 4" xfId="45525"/>
    <cellStyle name="Input 2 7 2 3 6" xfId="6866"/>
    <cellStyle name="Input 2 7 2 3 6 2" xfId="24531"/>
    <cellStyle name="Input 2 7 2 3 6 3" xfId="41802"/>
    <cellStyle name="Input 2 7 2 3 7" xfId="13897"/>
    <cellStyle name="Input 2 7 2 3 7 2" xfId="31561"/>
    <cellStyle name="Input 2 7 2 3 7 3" xfId="48782"/>
    <cellStyle name="Input 2 7 2 3 8" xfId="20813"/>
    <cellStyle name="Input 2 7 2 3 9" xfId="38116"/>
    <cellStyle name="Input 2 7 2 4" xfId="3206"/>
    <cellStyle name="Input 2 7 2 4 2" xfId="4236"/>
    <cellStyle name="Input 2 7 2 4 2 2" xfId="6152"/>
    <cellStyle name="Input 2 7 2 4 2 2 2" xfId="13072"/>
    <cellStyle name="Input 2 7 2 4 2 2 2 2" xfId="19799"/>
    <cellStyle name="Input 2 7 2 4 2 2 2 2 2" xfId="37463"/>
    <cellStyle name="Input 2 7 2 4 2 2 2 2 3" xfId="54640"/>
    <cellStyle name="Input 2 7 2 4 2 2 2 3" xfId="30736"/>
    <cellStyle name="Input 2 7 2 4 2 2 2 4" xfId="47963"/>
    <cellStyle name="Input 2 7 2 4 2 2 3" xfId="9788"/>
    <cellStyle name="Input 2 7 2 4 2 2 3 2" xfId="27453"/>
    <cellStyle name="Input 2 7 2 4 2 2 3 3" xfId="44706"/>
    <cellStyle name="Input 2 7 2 4 2 2 4" xfId="16732"/>
    <cellStyle name="Input 2 7 2 4 2 2 4 2" xfId="34396"/>
    <cellStyle name="Input 2 7 2 4 2 2 4 3" xfId="51599"/>
    <cellStyle name="Input 2 7 2 4 2 2 5" xfId="23817"/>
    <cellStyle name="Input 2 7 2 4 2 2 6" xfId="41095"/>
    <cellStyle name="Input 2 7 2 4 2 3" xfId="7933"/>
    <cellStyle name="Input 2 7 2 4 2 3 2" xfId="25598"/>
    <cellStyle name="Input 2 7 2 4 2 3 3" xfId="42863"/>
    <cellStyle name="Input 2 7 2 4 2 4" xfId="14985"/>
    <cellStyle name="Input 2 7 2 4 2 4 2" xfId="32649"/>
    <cellStyle name="Input 2 7 2 4 2 4 3" xfId="49864"/>
    <cellStyle name="Input 2 7 2 4 2 5" xfId="21955"/>
    <cellStyle name="Input 2 7 2 4 2 6" xfId="39252"/>
    <cellStyle name="Input 2 7 2 4 3" xfId="5122"/>
    <cellStyle name="Input 2 7 2 4 3 2" xfId="12042"/>
    <cellStyle name="Input 2 7 2 4 3 2 2" xfId="18823"/>
    <cellStyle name="Input 2 7 2 4 3 2 2 2" xfId="36487"/>
    <cellStyle name="Input 2 7 2 4 3 2 2 3" xfId="53670"/>
    <cellStyle name="Input 2 7 2 4 3 2 3" xfId="29706"/>
    <cellStyle name="Input 2 7 2 4 3 2 4" xfId="46939"/>
    <cellStyle name="Input 2 7 2 4 3 3" xfId="8758"/>
    <cellStyle name="Input 2 7 2 4 3 3 2" xfId="26423"/>
    <cellStyle name="Input 2 7 2 4 3 3 3" xfId="43682"/>
    <cellStyle name="Input 2 7 2 4 3 4" xfId="15756"/>
    <cellStyle name="Input 2 7 2 4 3 4 2" xfId="33420"/>
    <cellStyle name="Input 2 7 2 4 3 4 3" xfId="50629"/>
    <cellStyle name="Input 2 7 2 4 3 5" xfId="22787"/>
    <cellStyle name="Input 2 7 2 4 3 6" xfId="40071"/>
    <cellStyle name="Input 2 7 2 4 4" xfId="10728"/>
    <cellStyle name="Input 2 7 2 4 4 2" xfId="17617"/>
    <cellStyle name="Input 2 7 2 4 4 2 2" xfId="35281"/>
    <cellStyle name="Input 2 7 2 4 4 2 3" xfId="52476"/>
    <cellStyle name="Input 2 7 2 4 4 3" xfId="28392"/>
    <cellStyle name="Input 2 7 2 4 4 4" xfId="45637"/>
    <cellStyle name="Input 2 7 2 4 5" xfId="6978"/>
    <cellStyle name="Input 2 7 2 4 5 2" xfId="24643"/>
    <cellStyle name="Input 2 7 2 4 5 3" xfId="41914"/>
    <cellStyle name="Input 2 7 2 4 6" xfId="14009"/>
    <cellStyle name="Input 2 7 2 4 6 2" xfId="31673"/>
    <cellStyle name="Input 2 7 2 4 6 3" xfId="48894"/>
    <cellStyle name="Input 2 7 2 4 7" xfId="20925"/>
    <cellStyle name="Input 2 7 2 4 8" xfId="38228"/>
    <cellStyle name="Input 2 7 2 5" xfId="3434"/>
    <cellStyle name="Input 2 7 2 5 2" xfId="5350"/>
    <cellStyle name="Input 2 7 2 5 2 2" xfId="12270"/>
    <cellStyle name="Input 2 7 2 5 2 2 2" xfId="18997"/>
    <cellStyle name="Input 2 7 2 5 2 2 2 2" xfId="36661"/>
    <cellStyle name="Input 2 7 2 5 2 2 2 3" xfId="53844"/>
    <cellStyle name="Input 2 7 2 5 2 2 3" xfId="29934"/>
    <cellStyle name="Input 2 7 2 5 2 2 4" xfId="47167"/>
    <cellStyle name="Input 2 7 2 5 2 3" xfId="8986"/>
    <cellStyle name="Input 2 7 2 5 2 3 2" xfId="26651"/>
    <cellStyle name="Input 2 7 2 5 2 3 3" xfId="43910"/>
    <cellStyle name="Input 2 7 2 5 2 4" xfId="15930"/>
    <cellStyle name="Input 2 7 2 5 2 4 2" xfId="33594"/>
    <cellStyle name="Input 2 7 2 5 2 4 3" xfId="50803"/>
    <cellStyle name="Input 2 7 2 5 2 5" xfId="23015"/>
    <cellStyle name="Input 2 7 2 5 2 6" xfId="40299"/>
    <cellStyle name="Input 2 7 2 5 3" xfId="10894"/>
    <cellStyle name="Input 2 7 2 5 3 2" xfId="17729"/>
    <cellStyle name="Input 2 7 2 5 3 2 2" xfId="35393"/>
    <cellStyle name="Input 2 7 2 5 3 2 3" xfId="52588"/>
    <cellStyle name="Input 2 7 2 5 3 3" xfId="28558"/>
    <cellStyle name="Input 2 7 2 5 3 4" xfId="45803"/>
    <cellStyle name="Input 2 7 2 5 4" xfId="7131"/>
    <cellStyle name="Input 2 7 2 5 4 2" xfId="24796"/>
    <cellStyle name="Input 2 7 2 5 4 3" xfId="42067"/>
    <cellStyle name="Input 2 7 2 5 5" xfId="14183"/>
    <cellStyle name="Input 2 7 2 5 5 2" xfId="31847"/>
    <cellStyle name="Input 2 7 2 5 5 3" xfId="49068"/>
    <cellStyle name="Input 2 7 2 5 6" xfId="21153"/>
    <cellStyle name="Input 2 7 2 5 7" xfId="38456"/>
    <cellStyle name="Input 2 7 2 6" xfId="3807"/>
    <cellStyle name="Input 2 7 2 6 2" xfId="5723"/>
    <cellStyle name="Input 2 7 2 6 2 2" xfId="12643"/>
    <cellStyle name="Input 2 7 2 6 2 2 2" xfId="19370"/>
    <cellStyle name="Input 2 7 2 6 2 2 2 2" xfId="37034"/>
    <cellStyle name="Input 2 7 2 6 2 2 2 3" xfId="54211"/>
    <cellStyle name="Input 2 7 2 6 2 2 3" xfId="30307"/>
    <cellStyle name="Input 2 7 2 6 2 2 4" xfId="47534"/>
    <cellStyle name="Input 2 7 2 6 2 3" xfId="9359"/>
    <cellStyle name="Input 2 7 2 6 2 3 2" xfId="27024"/>
    <cellStyle name="Input 2 7 2 6 2 3 3" xfId="44277"/>
    <cellStyle name="Input 2 7 2 6 2 4" xfId="16303"/>
    <cellStyle name="Input 2 7 2 6 2 4 2" xfId="33967"/>
    <cellStyle name="Input 2 7 2 6 2 4 3" xfId="51170"/>
    <cellStyle name="Input 2 7 2 6 2 5" xfId="23388"/>
    <cellStyle name="Input 2 7 2 6 2 6" xfId="40666"/>
    <cellStyle name="Input 2 7 2 6 3" xfId="7504"/>
    <cellStyle name="Input 2 7 2 6 3 2" xfId="25169"/>
    <cellStyle name="Input 2 7 2 6 3 3" xfId="42434"/>
    <cellStyle name="Input 2 7 2 6 4" xfId="14556"/>
    <cellStyle name="Input 2 7 2 6 4 2" xfId="32220"/>
    <cellStyle name="Input 2 7 2 6 4 3" xfId="49435"/>
    <cellStyle name="Input 2 7 2 6 5" xfId="21526"/>
    <cellStyle name="Input 2 7 2 6 6" xfId="38823"/>
    <cellStyle name="Input 2 7 2 7" xfId="4687"/>
    <cellStyle name="Input 2 7 2 7 2" xfId="11607"/>
    <cellStyle name="Input 2 7 2 7 2 2" xfId="18388"/>
    <cellStyle name="Input 2 7 2 7 2 2 2" xfId="36052"/>
    <cellStyle name="Input 2 7 2 7 2 2 3" xfId="53241"/>
    <cellStyle name="Input 2 7 2 7 2 3" xfId="29271"/>
    <cellStyle name="Input 2 7 2 7 2 4" xfId="46510"/>
    <cellStyle name="Input 2 7 2 7 3" xfId="8323"/>
    <cellStyle name="Input 2 7 2 7 3 2" xfId="25988"/>
    <cellStyle name="Input 2 7 2 7 3 3" xfId="43253"/>
    <cellStyle name="Input 2 7 2 7 4" xfId="15321"/>
    <cellStyle name="Input 2 7 2 7 4 2" xfId="32985"/>
    <cellStyle name="Input 2 7 2 7 4 3" xfId="50200"/>
    <cellStyle name="Input 2 7 2 7 5" xfId="22352"/>
    <cellStyle name="Input 2 7 2 7 6" xfId="39642"/>
    <cellStyle name="Input 2 7 2 8" xfId="10293"/>
    <cellStyle name="Input 2 7 2 8 2" xfId="17182"/>
    <cellStyle name="Input 2 7 2 8 2 2" xfId="34846"/>
    <cellStyle name="Input 2 7 2 8 2 3" xfId="52047"/>
    <cellStyle name="Input 2 7 2 8 3" xfId="27957"/>
    <cellStyle name="Input 2 7 2 8 4" xfId="45208"/>
    <cellStyle name="Input 2 7 2 9" xfId="6543"/>
    <cellStyle name="Input 2 7 2 9 2" xfId="24208"/>
    <cellStyle name="Input 2 7 2 9 3" xfId="41485"/>
    <cellStyle name="Input 2 7 3" xfId="2803"/>
    <cellStyle name="Input 2 7 3 2" xfId="3466"/>
    <cellStyle name="Input 2 7 3 2 2" xfId="5382"/>
    <cellStyle name="Input 2 7 3 2 2 2" xfId="12302"/>
    <cellStyle name="Input 2 7 3 2 2 2 2" xfId="19029"/>
    <cellStyle name="Input 2 7 3 2 2 2 2 2" xfId="36693"/>
    <cellStyle name="Input 2 7 3 2 2 2 2 3" xfId="53873"/>
    <cellStyle name="Input 2 7 3 2 2 2 3" xfId="29966"/>
    <cellStyle name="Input 2 7 3 2 2 2 4" xfId="47196"/>
    <cellStyle name="Input 2 7 3 2 2 3" xfId="9018"/>
    <cellStyle name="Input 2 7 3 2 2 3 2" xfId="26683"/>
    <cellStyle name="Input 2 7 3 2 2 3 3" xfId="43939"/>
    <cellStyle name="Input 2 7 3 2 2 4" xfId="15962"/>
    <cellStyle name="Input 2 7 3 2 2 4 2" xfId="33626"/>
    <cellStyle name="Input 2 7 3 2 2 4 3" xfId="50832"/>
    <cellStyle name="Input 2 7 3 2 2 5" xfId="23047"/>
    <cellStyle name="Input 2 7 3 2 2 6" xfId="40328"/>
    <cellStyle name="Input 2 7 3 2 3" xfId="10926"/>
    <cellStyle name="Input 2 7 3 2 3 2" xfId="17761"/>
    <cellStyle name="Input 2 7 3 2 3 2 2" xfId="35425"/>
    <cellStyle name="Input 2 7 3 2 3 2 3" xfId="52617"/>
    <cellStyle name="Input 2 7 3 2 3 3" xfId="28590"/>
    <cellStyle name="Input 2 7 3 2 3 4" xfId="45832"/>
    <cellStyle name="Input 2 7 3 2 4" xfId="7163"/>
    <cellStyle name="Input 2 7 3 2 4 2" xfId="24828"/>
    <cellStyle name="Input 2 7 3 2 4 3" xfId="42096"/>
    <cellStyle name="Input 2 7 3 2 5" xfId="14215"/>
    <cellStyle name="Input 2 7 3 2 5 2" xfId="31879"/>
    <cellStyle name="Input 2 7 3 2 5 3" xfId="49097"/>
    <cellStyle name="Input 2 7 3 2 6" xfId="21185"/>
    <cellStyle name="Input 2 7 3 2 7" xfId="38485"/>
    <cellStyle name="Input 2 7 3 3" xfId="3836"/>
    <cellStyle name="Input 2 7 3 3 2" xfId="5752"/>
    <cellStyle name="Input 2 7 3 3 2 2" xfId="12672"/>
    <cellStyle name="Input 2 7 3 3 2 2 2" xfId="19399"/>
    <cellStyle name="Input 2 7 3 3 2 2 2 2" xfId="37063"/>
    <cellStyle name="Input 2 7 3 3 2 2 2 3" xfId="54240"/>
    <cellStyle name="Input 2 7 3 3 2 2 3" xfId="30336"/>
    <cellStyle name="Input 2 7 3 3 2 2 4" xfId="47563"/>
    <cellStyle name="Input 2 7 3 3 2 3" xfId="9388"/>
    <cellStyle name="Input 2 7 3 3 2 3 2" xfId="27053"/>
    <cellStyle name="Input 2 7 3 3 2 3 3" xfId="44306"/>
    <cellStyle name="Input 2 7 3 3 2 4" xfId="16332"/>
    <cellStyle name="Input 2 7 3 3 2 4 2" xfId="33996"/>
    <cellStyle name="Input 2 7 3 3 2 4 3" xfId="51199"/>
    <cellStyle name="Input 2 7 3 3 2 5" xfId="23417"/>
    <cellStyle name="Input 2 7 3 3 2 6" xfId="40695"/>
    <cellStyle name="Input 2 7 3 3 3" xfId="7533"/>
    <cellStyle name="Input 2 7 3 3 3 2" xfId="25198"/>
    <cellStyle name="Input 2 7 3 3 3 3" xfId="42463"/>
    <cellStyle name="Input 2 7 3 3 4" xfId="14585"/>
    <cellStyle name="Input 2 7 3 3 4 2" xfId="32249"/>
    <cellStyle name="Input 2 7 3 3 4 3" xfId="49464"/>
    <cellStyle name="Input 2 7 3 3 5" xfId="21555"/>
    <cellStyle name="Input 2 7 3 3 6" xfId="38852"/>
    <cellStyle name="Input 2 7 3 4" xfId="4719"/>
    <cellStyle name="Input 2 7 3 4 2" xfId="11639"/>
    <cellStyle name="Input 2 7 3 4 2 2" xfId="18420"/>
    <cellStyle name="Input 2 7 3 4 2 2 2" xfId="36084"/>
    <cellStyle name="Input 2 7 3 4 2 2 3" xfId="53270"/>
    <cellStyle name="Input 2 7 3 4 2 3" xfId="29303"/>
    <cellStyle name="Input 2 7 3 4 2 4" xfId="46539"/>
    <cellStyle name="Input 2 7 3 4 3" xfId="8355"/>
    <cellStyle name="Input 2 7 3 4 3 2" xfId="26020"/>
    <cellStyle name="Input 2 7 3 4 3 3" xfId="43282"/>
    <cellStyle name="Input 2 7 3 4 4" xfId="15353"/>
    <cellStyle name="Input 2 7 3 4 4 2" xfId="33017"/>
    <cellStyle name="Input 2 7 3 4 4 3" xfId="50229"/>
    <cellStyle name="Input 2 7 3 4 5" xfId="22384"/>
    <cellStyle name="Input 2 7 3 4 6" xfId="39671"/>
    <cellStyle name="Input 2 7 3 5" xfId="10325"/>
    <cellStyle name="Input 2 7 3 5 2" xfId="17214"/>
    <cellStyle name="Input 2 7 3 5 2 2" xfId="34878"/>
    <cellStyle name="Input 2 7 3 5 2 3" xfId="52076"/>
    <cellStyle name="Input 2 7 3 5 3" xfId="27989"/>
    <cellStyle name="Input 2 7 3 5 4" xfId="45237"/>
    <cellStyle name="Input 2 7 3 6" xfId="6575"/>
    <cellStyle name="Input 2 7 3 6 2" xfId="24240"/>
    <cellStyle name="Input 2 7 3 6 3" xfId="41514"/>
    <cellStyle name="Input 2 7 3 7" xfId="13606"/>
    <cellStyle name="Input 2 7 3 7 2" xfId="31270"/>
    <cellStyle name="Input 2 7 3 7 3" xfId="48494"/>
    <cellStyle name="Input 2 7 3 8" xfId="20522"/>
    <cellStyle name="Input 2 7 3 9" xfId="37828"/>
    <cellStyle name="Input 2 7 4" xfId="4414"/>
    <cellStyle name="Input 2 7 4 2" xfId="6278"/>
    <cellStyle name="Input 2 7 4 2 2" xfId="13197"/>
    <cellStyle name="Input 2 7 4 2 2 2" xfId="19870"/>
    <cellStyle name="Input 2 7 4 2 2 2 2" xfId="37534"/>
    <cellStyle name="Input 2 7 4 2 2 2 3" xfId="54711"/>
    <cellStyle name="Input 2 7 4 2 2 3" xfId="30861"/>
    <cellStyle name="Input 2 7 4 2 2 4" xfId="48088"/>
    <cellStyle name="Input 2 7 4 2 3" xfId="9913"/>
    <cellStyle name="Input 2 7 4 2 3 2" xfId="27578"/>
    <cellStyle name="Input 2 7 4 2 3 3" xfId="44831"/>
    <cellStyle name="Input 2 7 4 2 4" xfId="16803"/>
    <cellStyle name="Input 2 7 4 2 4 2" xfId="34467"/>
    <cellStyle name="Input 2 7 4 2 4 3" xfId="51670"/>
    <cellStyle name="Input 2 7 4 2 5" xfId="23943"/>
    <cellStyle name="Input 2 7 4 2 6" xfId="41220"/>
    <cellStyle name="Input 2 7 4 3" xfId="11342"/>
    <cellStyle name="Input 2 7 4 3 2" xfId="18123"/>
    <cellStyle name="Input 2 7 4 3 2 2" xfId="35787"/>
    <cellStyle name="Input 2 7 4 3 2 3" xfId="52976"/>
    <cellStyle name="Input 2 7 4 3 3" xfId="29006"/>
    <cellStyle name="Input 2 7 4 3 4" xfId="46245"/>
    <cellStyle name="Input 2 7 4 4" xfId="8058"/>
    <cellStyle name="Input 2 7 4 4 2" xfId="25723"/>
    <cellStyle name="Input 2 7 4 4 3" xfId="42988"/>
    <cellStyle name="Input 2 7 4 5" xfId="15056"/>
    <cellStyle name="Input 2 7 4 5 2" xfId="32720"/>
    <cellStyle name="Input 2 7 4 5 3" xfId="49935"/>
    <cellStyle name="Input 2 7 4 6" xfId="22087"/>
    <cellStyle name="Input 2 7 4 7" xfId="39377"/>
    <cellStyle name="Input 2 7 5" xfId="4405"/>
    <cellStyle name="Input 2 7 5 2" xfId="6269"/>
    <cellStyle name="Input 2 7 5 2 2" xfId="13188"/>
    <cellStyle name="Input 2 7 5 2 2 2" xfId="19861"/>
    <cellStyle name="Input 2 7 5 2 2 2 2" xfId="37525"/>
    <cellStyle name="Input 2 7 5 2 2 2 3" xfId="54702"/>
    <cellStyle name="Input 2 7 5 2 2 3" xfId="30852"/>
    <cellStyle name="Input 2 7 5 2 2 4" xfId="48079"/>
    <cellStyle name="Input 2 7 5 2 3" xfId="9904"/>
    <cellStyle name="Input 2 7 5 2 3 2" xfId="27569"/>
    <cellStyle name="Input 2 7 5 2 3 3" xfId="44822"/>
    <cellStyle name="Input 2 7 5 2 4" xfId="16794"/>
    <cellStyle name="Input 2 7 5 2 4 2" xfId="34458"/>
    <cellStyle name="Input 2 7 5 2 4 3" xfId="51661"/>
    <cellStyle name="Input 2 7 5 2 5" xfId="23934"/>
    <cellStyle name="Input 2 7 5 2 6" xfId="41211"/>
    <cellStyle name="Input 2 7 5 3" xfId="11333"/>
    <cellStyle name="Input 2 7 5 3 2" xfId="18114"/>
    <cellStyle name="Input 2 7 5 3 2 2" xfId="35778"/>
    <cellStyle name="Input 2 7 5 3 2 3" xfId="52967"/>
    <cellStyle name="Input 2 7 5 3 3" xfId="28997"/>
    <cellStyle name="Input 2 7 5 3 4" xfId="46236"/>
    <cellStyle name="Input 2 7 5 4" xfId="8049"/>
    <cellStyle name="Input 2 7 5 4 2" xfId="25714"/>
    <cellStyle name="Input 2 7 5 4 3" xfId="42979"/>
    <cellStyle name="Input 2 7 5 5" xfId="15047"/>
    <cellStyle name="Input 2 7 5 5 2" xfId="32711"/>
    <cellStyle name="Input 2 7 5 5 3" xfId="49926"/>
    <cellStyle name="Input 2 7 5 6" xfId="22078"/>
    <cellStyle name="Input 2 7 5 7" xfId="39368"/>
    <cellStyle name="Input 2 7 6" xfId="10098"/>
    <cellStyle name="Input 2 7 6 2" xfId="16987"/>
    <cellStyle name="Input 2 7 6 2 2" xfId="34651"/>
    <cellStyle name="Input 2 7 6 2 3" xfId="51852"/>
    <cellStyle name="Input 2 7 6 3" xfId="27762"/>
    <cellStyle name="Input 2 7 6 4" xfId="45013"/>
    <cellStyle name="Input 2 7 7" xfId="13379"/>
    <cellStyle name="Input 2 7 7 2" xfId="31043"/>
    <cellStyle name="Input 2 7 7 3" xfId="48270"/>
    <cellStyle name="Input 2 7 8" xfId="20194"/>
    <cellStyle name="Input 2 7 9" xfId="20201"/>
    <cellStyle name="Input 2 8" xfId="863"/>
    <cellStyle name="Input 2 8 2" xfId="2768"/>
    <cellStyle name="Input 2 8 2 10" xfId="13573"/>
    <cellStyle name="Input 2 8 2 10 2" xfId="31237"/>
    <cellStyle name="Input 2 8 2 10 3" xfId="48464"/>
    <cellStyle name="Input 2 8 2 11" xfId="20489"/>
    <cellStyle name="Input 2 8 2 12" xfId="37798"/>
    <cellStyle name="Input 2 8 2 2" xfId="2997"/>
    <cellStyle name="Input 2 8 2 2 2" xfId="3660"/>
    <cellStyle name="Input 2 8 2 2 2 2" xfId="5576"/>
    <cellStyle name="Input 2 8 2 2 2 2 2" xfId="12496"/>
    <cellStyle name="Input 2 8 2 2 2 2 2 2" xfId="19223"/>
    <cellStyle name="Input 2 8 2 2 2 2 2 2 2" xfId="36887"/>
    <cellStyle name="Input 2 8 2 2 2 2 2 2 3" xfId="54067"/>
    <cellStyle name="Input 2 8 2 2 2 2 2 3" xfId="30160"/>
    <cellStyle name="Input 2 8 2 2 2 2 2 4" xfId="47390"/>
    <cellStyle name="Input 2 8 2 2 2 2 3" xfId="9212"/>
    <cellStyle name="Input 2 8 2 2 2 2 3 2" xfId="26877"/>
    <cellStyle name="Input 2 8 2 2 2 2 3 3" xfId="44133"/>
    <cellStyle name="Input 2 8 2 2 2 2 4" xfId="16156"/>
    <cellStyle name="Input 2 8 2 2 2 2 4 2" xfId="33820"/>
    <cellStyle name="Input 2 8 2 2 2 2 4 3" xfId="51026"/>
    <cellStyle name="Input 2 8 2 2 2 2 5" xfId="23241"/>
    <cellStyle name="Input 2 8 2 2 2 2 6" xfId="40522"/>
    <cellStyle name="Input 2 8 2 2 2 3" xfId="11120"/>
    <cellStyle name="Input 2 8 2 2 2 3 2" xfId="17955"/>
    <cellStyle name="Input 2 8 2 2 2 3 2 2" xfId="35619"/>
    <cellStyle name="Input 2 8 2 2 2 3 2 3" xfId="52811"/>
    <cellStyle name="Input 2 8 2 2 2 3 3" xfId="28784"/>
    <cellStyle name="Input 2 8 2 2 2 3 4" xfId="46026"/>
    <cellStyle name="Input 2 8 2 2 2 4" xfId="7357"/>
    <cellStyle name="Input 2 8 2 2 2 4 2" xfId="25022"/>
    <cellStyle name="Input 2 8 2 2 2 4 3" xfId="42290"/>
    <cellStyle name="Input 2 8 2 2 2 5" xfId="14409"/>
    <cellStyle name="Input 2 8 2 2 2 5 2" xfId="32073"/>
    <cellStyle name="Input 2 8 2 2 2 5 3" xfId="49291"/>
    <cellStyle name="Input 2 8 2 2 2 6" xfId="21379"/>
    <cellStyle name="Input 2 8 2 2 2 7" xfId="38679"/>
    <cellStyle name="Input 2 8 2 2 3" xfId="4030"/>
    <cellStyle name="Input 2 8 2 2 3 2" xfId="5946"/>
    <cellStyle name="Input 2 8 2 2 3 2 2" xfId="12866"/>
    <cellStyle name="Input 2 8 2 2 3 2 2 2" xfId="19593"/>
    <cellStyle name="Input 2 8 2 2 3 2 2 2 2" xfId="37257"/>
    <cellStyle name="Input 2 8 2 2 3 2 2 2 3" xfId="54434"/>
    <cellStyle name="Input 2 8 2 2 3 2 2 3" xfId="30530"/>
    <cellStyle name="Input 2 8 2 2 3 2 2 4" xfId="47757"/>
    <cellStyle name="Input 2 8 2 2 3 2 3" xfId="9582"/>
    <cellStyle name="Input 2 8 2 2 3 2 3 2" xfId="27247"/>
    <cellStyle name="Input 2 8 2 2 3 2 3 3" xfId="44500"/>
    <cellStyle name="Input 2 8 2 2 3 2 4" xfId="16526"/>
    <cellStyle name="Input 2 8 2 2 3 2 4 2" xfId="34190"/>
    <cellStyle name="Input 2 8 2 2 3 2 4 3" xfId="51393"/>
    <cellStyle name="Input 2 8 2 2 3 2 5" xfId="23611"/>
    <cellStyle name="Input 2 8 2 2 3 2 6" xfId="40889"/>
    <cellStyle name="Input 2 8 2 2 3 3" xfId="7727"/>
    <cellStyle name="Input 2 8 2 2 3 3 2" xfId="25392"/>
    <cellStyle name="Input 2 8 2 2 3 3 3" xfId="42657"/>
    <cellStyle name="Input 2 8 2 2 3 4" xfId="14779"/>
    <cellStyle name="Input 2 8 2 2 3 4 2" xfId="32443"/>
    <cellStyle name="Input 2 8 2 2 3 4 3" xfId="49658"/>
    <cellStyle name="Input 2 8 2 2 3 5" xfId="21749"/>
    <cellStyle name="Input 2 8 2 2 3 6" xfId="39046"/>
    <cellStyle name="Input 2 8 2 2 4" xfId="4913"/>
    <cellStyle name="Input 2 8 2 2 4 2" xfId="11833"/>
    <cellStyle name="Input 2 8 2 2 4 2 2" xfId="18614"/>
    <cellStyle name="Input 2 8 2 2 4 2 2 2" xfId="36278"/>
    <cellStyle name="Input 2 8 2 2 4 2 2 3" xfId="53464"/>
    <cellStyle name="Input 2 8 2 2 4 2 3" xfId="29497"/>
    <cellStyle name="Input 2 8 2 2 4 2 4" xfId="46733"/>
    <cellStyle name="Input 2 8 2 2 4 3" xfId="8549"/>
    <cellStyle name="Input 2 8 2 2 4 3 2" xfId="26214"/>
    <cellStyle name="Input 2 8 2 2 4 3 3" xfId="43476"/>
    <cellStyle name="Input 2 8 2 2 4 4" xfId="15547"/>
    <cellStyle name="Input 2 8 2 2 4 4 2" xfId="33211"/>
    <cellStyle name="Input 2 8 2 2 4 4 3" xfId="50423"/>
    <cellStyle name="Input 2 8 2 2 4 5" xfId="22578"/>
    <cellStyle name="Input 2 8 2 2 4 6" xfId="39865"/>
    <cellStyle name="Input 2 8 2 2 5" xfId="10519"/>
    <cellStyle name="Input 2 8 2 2 5 2" xfId="17408"/>
    <cellStyle name="Input 2 8 2 2 5 2 2" xfId="35072"/>
    <cellStyle name="Input 2 8 2 2 5 2 3" xfId="52270"/>
    <cellStyle name="Input 2 8 2 2 5 3" xfId="28183"/>
    <cellStyle name="Input 2 8 2 2 5 4" xfId="45431"/>
    <cellStyle name="Input 2 8 2 2 6" xfId="6769"/>
    <cellStyle name="Input 2 8 2 2 6 2" xfId="24434"/>
    <cellStyle name="Input 2 8 2 2 6 3" xfId="41708"/>
    <cellStyle name="Input 2 8 2 2 7" xfId="13800"/>
    <cellStyle name="Input 2 8 2 2 7 2" xfId="31464"/>
    <cellStyle name="Input 2 8 2 2 7 3" xfId="48688"/>
    <cellStyle name="Input 2 8 2 2 8" xfId="20716"/>
    <cellStyle name="Input 2 8 2 2 9" xfId="38022"/>
    <cellStyle name="Input 2 8 2 3" xfId="3093"/>
    <cellStyle name="Input 2 8 2 3 2" xfId="3756"/>
    <cellStyle name="Input 2 8 2 3 2 2" xfId="5672"/>
    <cellStyle name="Input 2 8 2 3 2 2 2" xfId="12592"/>
    <cellStyle name="Input 2 8 2 3 2 2 2 2" xfId="19319"/>
    <cellStyle name="Input 2 8 2 3 2 2 2 2 2" xfId="36983"/>
    <cellStyle name="Input 2 8 2 3 2 2 2 2 3" xfId="54160"/>
    <cellStyle name="Input 2 8 2 3 2 2 2 3" xfId="30256"/>
    <cellStyle name="Input 2 8 2 3 2 2 2 4" xfId="47483"/>
    <cellStyle name="Input 2 8 2 3 2 2 3" xfId="9308"/>
    <cellStyle name="Input 2 8 2 3 2 2 3 2" xfId="26973"/>
    <cellStyle name="Input 2 8 2 3 2 2 3 3" xfId="44226"/>
    <cellStyle name="Input 2 8 2 3 2 2 4" xfId="16252"/>
    <cellStyle name="Input 2 8 2 3 2 2 4 2" xfId="33916"/>
    <cellStyle name="Input 2 8 2 3 2 2 4 3" xfId="51119"/>
    <cellStyle name="Input 2 8 2 3 2 2 5" xfId="23337"/>
    <cellStyle name="Input 2 8 2 3 2 2 6" xfId="40615"/>
    <cellStyle name="Input 2 8 2 3 2 3" xfId="11216"/>
    <cellStyle name="Input 2 8 2 3 2 3 2" xfId="18051"/>
    <cellStyle name="Input 2 8 2 3 2 3 2 2" xfId="35715"/>
    <cellStyle name="Input 2 8 2 3 2 3 2 3" xfId="52904"/>
    <cellStyle name="Input 2 8 2 3 2 3 3" xfId="28880"/>
    <cellStyle name="Input 2 8 2 3 2 3 4" xfId="46119"/>
    <cellStyle name="Input 2 8 2 3 2 4" xfId="7453"/>
    <cellStyle name="Input 2 8 2 3 2 4 2" xfId="25118"/>
    <cellStyle name="Input 2 8 2 3 2 4 3" xfId="42383"/>
    <cellStyle name="Input 2 8 2 3 2 5" xfId="14505"/>
    <cellStyle name="Input 2 8 2 3 2 5 2" xfId="32169"/>
    <cellStyle name="Input 2 8 2 3 2 5 3" xfId="49384"/>
    <cellStyle name="Input 2 8 2 3 2 6" xfId="21475"/>
    <cellStyle name="Input 2 8 2 3 2 7" xfId="38772"/>
    <cellStyle name="Input 2 8 2 3 3" xfId="4123"/>
    <cellStyle name="Input 2 8 2 3 3 2" xfId="6039"/>
    <cellStyle name="Input 2 8 2 3 3 2 2" xfId="12959"/>
    <cellStyle name="Input 2 8 2 3 3 2 2 2" xfId="19686"/>
    <cellStyle name="Input 2 8 2 3 3 2 2 2 2" xfId="37350"/>
    <cellStyle name="Input 2 8 2 3 3 2 2 2 3" xfId="54527"/>
    <cellStyle name="Input 2 8 2 3 3 2 2 3" xfId="30623"/>
    <cellStyle name="Input 2 8 2 3 3 2 2 4" xfId="47850"/>
    <cellStyle name="Input 2 8 2 3 3 2 3" xfId="9675"/>
    <cellStyle name="Input 2 8 2 3 3 2 3 2" xfId="27340"/>
    <cellStyle name="Input 2 8 2 3 3 2 3 3" xfId="44593"/>
    <cellStyle name="Input 2 8 2 3 3 2 4" xfId="16619"/>
    <cellStyle name="Input 2 8 2 3 3 2 4 2" xfId="34283"/>
    <cellStyle name="Input 2 8 2 3 3 2 4 3" xfId="51486"/>
    <cellStyle name="Input 2 8 2 3 3 2 5" xfId="23704"/>
    <cellStyle name="Input 2 8 2 3 3 2 6" xfId="40982"/>
    <cellStyle name="Input 2 8 2 3 3 3" xfId="7820"/>
    <cellStyle name="Input 2 8 2 3 3 3 2" xfId="25485"/>
    <cellStyle name="Input 2 8 2 3 3 3 3" xfId="42750"/>
    <cellStyle name="Input 2 8 2 3 3 4" xfId="14872"/>
    <cellStyle name="Input 2 8 2 3 3 4 2" xfId="32536"/>
    <cellStyle name="Input 2 8 2 3 3 4 3" xfId="49751"/>
    <cellStyle name="Input 2 8 2 3 3 5" xfId="21842"/>
    <cellStyle name="Input 2 8 2 3 3 6" xfId="39139"/>
    <cellStyle name="Input 2 8 2 3 4" xfId="5009"/>
    <cellStyle name="Input 2 8 2 3 4 2" xfId="11929"/>
    <cellStyle name="Input 2 8 2 3 4 2 2" xfId="18710"/>
    <cellStyle name="Input 2 8 2 3 4 2 2 2" xfId="36374"/>
    <cellStyle name="Input 2 8 2 3 4 2 2 3" xfId="53557"/>
    <cellStyle name="Input 2 8 2 3 4 2 3" xfId="29593"/>
    <cellStyle name="Input 2 8 2 3 4 2 4" xfId="46826"/>
    <cellStyle name="Input 2 8 2 3 4 3" xfId="8645"/>
    <cellStyle name="Input 2 8 2 3 4 3 2" xfId="26310"/>
    <cellStyle name="Input 2 8 2 3 4 3 3" xfId="43569"/>
    <cellStyle name="Input 2 8 2 3 4 4" xfId="15643"/>
    <cellStyle name="Input 2 8 2 3 4 4 2" xfId="33307"/>
    <cellStyle name="Input 2 8 2 3 4 4 3" xfId="50516"/>
    <cellStyle name="Input 2 8 2 3 4 5" xfId="22674"/>
    <cellStyle name="Input 2 8 2 3 4 6" xfId="39958"/>
    <cellStyle name="Input 2 8 2 3 5" xfId="10615"/>
    <cellStyle name="Input 2 8 2 3 5 2" xfId="17504"/>
    <cellStyle name="Input 2 8 2 3 5 2 2" xfId="35168"/>
    <cellStyle name="Input 2 8 2 3 5 2 3" xfId="52363"/>
    <cellStyle name="Input 2 8 2 3 5 3" xfId="28279"/>
    <cellStyle name="Input 2 8 2 3 5 4" xfId="45524"/>
    <cellStyle name="Input 2 8 2 3 6" xfId="6865"/>
    <cellStyle name="Input 2 8 2 3 6 2" xfId="24530"/>
    <cellStyle name="Input 2 8 2 3 6 3" xfId="41801"/>
    <cellStyle name="Input 2 8 2 3 7" xfId="13896"/>
    <cellStyle name="Input 2 8 2 3 7 2" xfId="31560"/>
    <cellStyle name="Input 2 8 2 3 7 3" xfId="48781"/>
    <cellStyle name="Input 2 8 2 3 8" xfId="20812"/>
    <cellStyle name="Input 2 8 2 3 9" xfId="38115"/>
    <cellStyle name="Input 2 8 2 4" xfId="3205"/>
    <cellStyle name="Input 2 8 2 4 2" xfId="4235"/>
    <cellStyle name="Input 2 8 2 4 2 2" xfId="6151"/>
    <cellStyle name="Input 2 8 2 4 2 2 2" xfId="13071"/>
    <cellStyle name="Input 2 8 2 4 2 2 2 2" xfId="19798"/>
    <cellStyle name="Input 2 8 2 4 2 2 2 2 2" xfId="37462"/>
    <cellStyle name="Input 2 8 2 4 2 2 2 2 3" xfId="54639"/>
    <cellStyle name="Input 2 8 2 4 2 2 2 3" xfId="30735"/>
    <cellStyle name="Input 2 8 2 4 2 2 2 4" xfId="47962"/>
    <cellStyle name="Input 2 8 2 4 2 2 3" xfId="9787"/>
    <cellStyle name="Input 2 8 2 4 2 2 3 2" xfId="27452"/>
    <cellStyle name="Input 2 8 2 4 2 2 3 3" xfId="44705"/>
    <cellStyle name="Input 2 8 2 4 2 2 4" xfId="16731"/>
    <cellStyle name="Input 2 8 2 4 2 2 4 2" xfId="34395"/>
    <cellStyle name="Input 2 8 2 4 2 2 4 3" xfId="51598"/>
    <cellStyle name="Input 2 8 2 4 2 2 5" xfId="23816"/>
    <cellStyle name="Input 2 8 2 4 2 2 6" xfId="41094"/>
    <cellStyle name="Input 2 8 2 4 2 3" xfId="7932"/>
    <cellStyle name="Input 2 8 2 4 2 3 2" xfId="25597"/>
    <cellStyle name="Input 2 8 2 4 2 3 3" xfId="42862"/>
    <cellStyle name="Input 2 8 2 4 2 4" xfId="14984"/>
    <cellStyle name="Input 2 8 2 4 2 4 2" xfId="32648"/>
    <cellStyle name="Input 2 8 2 4 2 4 3" xfId="49863"/>
    <cellStyle name="Input 2 8 2 4 2 5" xfId="21954"/>
    <cellStyle name="Input 2 8 2 4 2 6" xfId="39251"/>
    <cellStyle name="Input 2 8 2 4 3" xfId="5121"/>
    <cellStyle name="Input 2 8 2 4 3 2" xfId="12041"/>
    <cellStyle name="Input 2 8 2 4 3 2 2" xfId="18822"/>
    <cellStyle name="Input 2 8 2 4 3 2 2 2" xfId="36486"/>
    <cellStyle name="Input 2 8 2 4 3 2 2 3" xfId="53669"/>
    <cellStyle name="Input 2 8 2 4 3 2 3" xfId="29705"/>
    <cellStyle name="Input 2 8 2 4 3 2 4" xfId="46938"/>
    <cellStyle name="Input 2 8 2 4 3 3" xfId="8757"/>
    <cellStyle name="Input 2 8 2 4 3 3 2" xfId="26422"/>
    <cellStyle name="Input 2 8 2 4 3 3 3" xfId="43681"/>
    <cellStyle name="Input 2 8 2 4 3 4" xfId="15755"/>
    <cellStyle name="Input 2 8 2 4 3 4 2" xfId="33419"/>
    <cellStyle name="Input 2 8 2 4 3 4 3" xfId="50628"/>
    <cellStyle name="Input 2 8 2 4 3 5" xfId="22786"/>
    <cellStyle name="Input 2 8 2 4 3 6" xfId="40070"/>
    <cellStyle name="Input 2 8 2 4 4" xfId="10727"/>
    <cellStyle name="Input 2 8 2 4 4 2" xfId="17616"/>
    <cellStyle name="Input 2 8 2 4 4 2 2" xfId="35280"/>
    <cellStyle name="Input 2 8 2 4 4 2 3" xfId="52475"/>
    <cellStyle name="Input 2 8 2 4 4 3" xfId="28391"/>
    <cellStyle name="Input 2 8 2 4 4 4" xfId="45636"/>
    <cellStyle name="Input 2 8 2 4 5" xfId="6977"/>
    <cellStyle name="Input 2 8 2 4 5 2" xfId="24642"/>
    <cellStyle name="Input 2 8 2 4 5 3" xfId="41913"/>
    <cellStyle name="Input 2 8 2 4 6" xfId="14008"/>
    <cellStyle name="Input 2 8 2 4 6 2" xfId="31672"/>
    <cellStyle name="Input 2 8 2 4 6 3" xfId="48893"/>
    <cellStyle name="Input 2 8 2 4 7" xfId="20924"/>
    <cellStyle name="Input 2 8 2 4 8" xfId="38227"/>
    <cellStyle name="Input 2 8 2 5" xfId="3433"/>
    <cellStyle name="Input 2 8 2 5 2" xfId="5349"/>
    <cellStyle name="Input 2 8 2 5 2 2" xfId="12269"/>
    <cellStyle name="Input 2 8 2 5 2 2 2" xfId="18996"/>
    <cellStyle name="Input 2 8 2 5 2 2 2 2" xfId="36660"/>
    <cellStyle name="Input 2 8 2 5 2 2 2 3" xfId="53843"/>
    <cellStyle name="Input 2 8 2 5 2 2 3" xfId="29933"/>
    <cellStyle name="Input 2 8 2 5 2 2 4" xfId="47166"/>
    <cellStyle name="Input 2 8 2 5 2 3" xfId="8985"/>
    <cellStyle name="Input 2 8 2 5 2 3 2" xfId="26650"/>
    <cellStyle name="Input 2 8 2 5 2 3 3" xfId="43909"/>
    <cellStyle name="Input 2 8 2 5 2 4" xfId="15929"/>
    <cellStyle name="Input 2 8 2 5 2 4 2" xfId="33593"/>
    <cellStyle name="Input 2 8 2 5 2 4 3" xfId="50802"/>
    <cellStyle name="Input 2 8 2 5 2 5" xfId="23014"/>
    <cellStyle name="Input 2 8 2 5 2 6" xfId="40298"/>
    <cellStyle name="Input 2 8 2 5 3" xfId="10893"/>
    <cellStyle name="Input 2 8 2 5 3 2" xfId="17728"/>
    <cellStyle name="Input 2 8 2 5 3 2 2" xfId="35392"/>
    <cellStyle name="Input 2 8 2 5 3 2 3" xfId="52587"/>
    <cellStyle name="Input 2 8 2 5 3 3" xfId="28557"/>
    <cellStyle name="Input 2 8 2 5 3 4" xfId="45802"/>
    <cellStyle name="Input 2 8 2 5 4" xfId="7130"/>
    <cellStyle name="Input 2 8 2 5 4 2" xfId="24795"/>
    <cellStyle name="Input 2 8 2 5 4 3" xfId="42066"/>
    <cellStyle name="Input 2 8 2 5 5" xfId="14182"/>
    <cellStyle name="Input 2 8 2 5 5 2" xfId="31846"/>
    <cellStyle name="Input 2 8 2 5 5 3" xfId="49067"/>
    <cellStyle name="Input 2 8 2 5 6" xfId="21152"/>
    <cellStyle name="Input 2 8 2 5 7" xfId="38455"/>
    <cellStyle name="Input 2 8 2 6" xfId="3806"/>
    <cellStyle name="Input 2 8 2 6 2" xfId="5722"/>
    <cellStyle name="Input 2 8 2 6 2 2" xfId="12642"/>
    <cellStyle name="Input 2 8 2 6 2 2 2" xfId="19369"/>
    <cellStyle name="Input 2 8 2 6 2 2 2 2" xfId="37033"/>
    <cellStyle name="Input 2 8 2 6 2 2 2 3" xfId="54210"/>
    <cellStyle name="Input 2 8 2 6 2 2 3" xfId="30306"/>
    <cellStyle name="Input 2 8 2 6 2 2 4" xfId="47533"/>
    <cellStyle name="Input 2 8 2 6 2 3" xfId="9358"/>
    <cellStyle name="Input 2 8 2 6 2 3 2" xfId="27023"/>
    <cellStyle name="Input 2 8 2 6 2 3 3" xfId="44276"/>
    <cellStyle name="Input 2 8 2 6 2 4" xfId="16302"/>
    <cellStyle name="Input 2 8 2 6 2 4 2" xfId="33966"/>
    <cellStyle name="Input 2 8 2 6 2 4 3" xfId="51169"/>
    <cellStyle name="Input 2 8 2 6 2 5" xfId="23387"/>
    <cellStyle name="Input 2 8 2 6 2 6" xfId="40665"/>
    <cellStyle name="Input 2 8 2 6 3" xfId="7503"/>
    <cellStyle name="Input 2 8 2 6 3 2" xfId="25168"/>
    <cellStyle name="Input 2 8 2 6 3 3" xfId="42433"/>
    <cellStyle name="Input 2 8 2 6 4" xfId="14555"/>
    <cellStyle name="Input 2 8 2 6 4 2" xfId="32219"/>
    <cellStyle name="Input 2 8 2 6 4 3" xfId="49434"/>
    <cellStyle name="Input 2 8 2 6 5" xfId="21525"/>
    <cellStyle name="Input 2 8 2 6 6" xfId="38822"/>
    <cellStyle name="Input 2 8 2 7" xfId="4686"/>
    <cellStyle name="Input 2 8 2 7 2" xfId="11606"/>
    <cellStyle name="Input 2 8 2 7 2 2" xfId="18387"/>
    <cellStyle name="Input 2 8 2 7 2 2 2" xfId="36051"/>
    <cellStyle name="Input 2 8 2 7 2 2 3" xfId="53240"/>
    <cellStyle name="Input 2 8 2 7 2 3" xfId="29270"/>
    <cellStyle name="Input 2 8 2 7 2 4" xfId="46509"/>
    <cellStyle name="Input 2 8 2 7 3" xfId="8322"/>
    <cellStyle name="Input 2 8 2 7 3 2" xfId="25987"/>
    <cellStyle name="Input 2 8 2 7 3 3" xfId="43252"/>
    <cellStyle name="Input 2 8 2 7 4" xfId="15320"/>
    <cellStyle name="Input 2 8 2 7 4 2" xfId="32984"/>
    <cellStyle name="Input 2 8 2 7 4 3" xfId="50199"/>
    <cellStyle name="Input 2 8 2 7 5" xfId="22351"/>
    <cellStyle name="Input 2 8 2 7 6" xfId="39641"/>
    <cellStyle name="Input 2 8 2 8" xfId="10292"/>
    <cellStyle name="Input 2 8 2 8 2" xfId="17181"/>
    <cellStyle name="Input 2 8 2 8 2 2" xfId="34845"/>
    <cellStyle name="Input 2 8 2 8 2 3" xfId="52046"/>
    <cellStyle name="Input 2 8 2 8 3" xfId="27956"/>
    <cellStyle name="Input 2 8 2 8 4" xfId="45207"/>
    <cellStyle name="Input 2 8 2 9" xfId="6542"/>
    <cellStyle name="Input 2 8 2 9 2" xfId="24207"/>
    <cellStyle name="Input 2 8 2 9 3" xfId="41484"/>
    <cellStyle name="Input 2 8 3" xfId="2804"/>
    <cellStyle name="Input 2 8 3 2" xfId="3467"/>
    <cellStyle name="Input 2 8 3 2 2" xfId="5383"/>
    <cellStyle name="Input 2 8 3 2 2 2" xfId="12303"/>
    <cellStyle name="Input 2 8 3 2 2 2 2" xfId="19030"/>
    <cellStyle name="Input 2 8 3 2 2 2 2 2" xfId="36694"/>
    <cellStyle name="Input 2 8 3 2 2 2 2 3" xfId="53874"/>
    <cellStyle name="Input 2 8 3 2 2 2 3" xfId="29967"/>
    <cellStyle name="Input 2 8 3 2 2 2 4" xfId="47197"/>
    <cellStyle name="Input 2 8 3 2 2 3" xfId="9019"/>
    <cellStyle name="Input 2 8 3 2 2 3 2" xfId="26684"/>
    <cellStyle name="Input 2 8 3 2 2 3 3" xfId="43940"/>
    <cellStyle name="Input 2 8 3 2 2 4" xfId="15963"/>
    <cellStyle name="Input 2 8 3 2 2 4 2" xfId="33627"/>
    <cellStyle name="Input 2 8 3 2 2 4 3" xfId="50833"/>
    <cellStyle name="Input 2 8 3 2 2 5" xfId="23048"/>
    <cellStyle name="Input 2 8 3 2 2 6" xfId="40329"/>
    <cellStyle name="Input 2 8 3 2 3" xfId="10927"/>
    <cellStyle name="Input 2 8 3 2 3 2" xfId="17762"/>
    <cellStyle name="Input 2 8 3 2 3 2 2" xfId="35426"/>
    <cellStyle name="Input 2 8 3 2 3 2 3" xfId="52618"/>
    <cellStyle name="Input 2 8 3 2 3 3" xfId="28591"/>
    <cellStyle name="Input 2 8 3 2 3 4" xfId="45833"/>
    <cellStyle name="Input 2 8 3 2 4" xfId="7164"/>
    <cellStyle name="Input 2 8 3 2 4 2" xfId="24829"/>
    <cellStyle name="Input 2 8 3 2 4 3" xfId="42097"/>
    <cellStyle name="Input 2 8 3 2 5" xfId="14216"/>
    <cellStyle name="Input 2 8 3 2 5 2" xfId="31880"/>
    <cellStyle name="Input 2 8 3 2 5 3" xfId="49098"/>
    <cellStyle name="Input 2 8 3 2 6" xfId="21186"/>
    <cellStyle name="Input 2 8 3 2 7" xfId="38486"/>
    <cellStyle name="Input 2 8 3 3" xfId="3837"/>
    <cellStyle name="Input 2 8 3 3 2" xfId="5753"/>
    <cellStyle name="Input 2 8 3 3 2 2" xfId="12673"/>
    <cellStyle name="Input 2 8 3 3 2 2 2" xfId="19400"/>
    <cellStyle name="Input 2 8 3 3 2 2 2 2" xfId="37064"/>
    <cellStyle name="Input 2 8 3 3 2 2 2 3" xfId="54241"/>
    <cellStyle name="Input 2 8 3 3 2 2 3" xfId="30337"/>
    <cellStyle name="Input 2 8 3 3 2 2 4" xfId="47564"/>
    <cellStyle name="Input 2 8 3 3 2 3" xfId="9389"/>
    <cellStyle name="Input 2 8 3 3 2 3 2" xfId="27054"/>
    <cellStyle name="Input 2 8 3 3 2 3 3" xfId="44307"/>
    <cellStyle name="Input 2 8 3 3 2 4" xfId="16333"/>
    <cellStyle name="Input 2 8 3 3 2 4 2" xfId="33997"/>
    <cellStyle name="Input 2 8 3 3 2 4 3" xfId="51200"/>
    <cellStyle name="Input 2 8 3 3 2 5" xfId="23418"/>
    <cellStyle name="Input 2 8 3 3 2 6" xfId="40696"/>
    <cellStyle name="Input 2 8 3 3 3" xfId="7534"/>
    <cellStyle name="Input 2 8 3 3 3 2" xfId="25199"/>
    <cellStyle name="Input 2 8 3 3 3 3" xfId="42464"/>
    <cellStyle name="Input 2 8 3 3 4" xfId="14586"/>
    <cellStyle name="Input 2 8 3 3 4 2" xfId="32250"/>
    <cellStyle name="Input 2 8 3 3 4 3" xfId="49465"/>
    <cellStyle name="Input 2 8 3 3 5" xfId="21556"/>
    <cellStyle name="Input 2 8 3 3 6" xfId="38853"/>
    <cellStyle name="Input 2 8 3 4" xfId="4720"/>
    <cellStyle name="Input 2 8 3 4 2" xfId="11640"/>
    <cellStyle name="Input 2 8 3 4 2 2" xfId="18421"/>
    <cellStyle name="Input 2 8 3 4 2 2 2" xfId="36085"/>
    <cellStyle name="Input 2 8 3 4 2 2 3" xfId="53271"/>
    <cellStyle name="Input 2 8 3 4 2 3" xfId="29304"/>
    <cellStyle name="Input 2 8 3 4 2 4" xfId="46540"/>
    <cellStyle name="Input 2 8 3 4 3" xfId="8356"/>
    <cellStyle name="Input 2 8 3 4 3 2" xfId="26021"/>
    <cellStyle name="Input 2 8 3 4 3 3" xfId="43283"/>
    <cellStyle name="Input 2 8 3 4 4" xfId="15354"/>
    <cellStyle name="Input 2 8 3 4 4 2" xfId="33018"/>
    <cellStyle name="Input 2 8 3 4 4 3" xfId="50230"/>
    <cellStyle name="Input 2 8 3 4 5" xfId="22385"/>
    <cellStyle name="Input 2 8 3 4 6" xfId="39672"/>
    <cellStyle name="Input 2 8 3 5" xfId="10326"/>
    <cellStyle name="Input 2 8 3 5 2" xfId="17215"/>
    <cellStyle name="Input 2 8 3 5 2 2" xfId="34879"/>
    <cellStyle name="Input 2 8 3 5 2 3" xfId="52077"/>
    <cellStyle name="Input 2 8 3 5 3" xfId="27990"/>
    <cellStyle name="Input 2 8 3 5 4" xfId="45238"/>
    <cellStyle name="Input 2 8 3 6" xfId="6576"/>
    <cellStyle name="Input 2 8 3 6 2" xfId="24241"/>
    <cellStyle name="Input 2 8 3 6 3" xfId="41515"/>
    <cellStyle name="Input 2 8 3 7" xfId="13607"/>
    <cellStyle name="Input 2 8 3 7 2" xfId="31271"/>
    <cellStyle name="Input 2 8 3 7 3" xfId="48495"/>
    <cellStyle name="Input 2 8 3 8" xfId="20523"/>
    <cellStyle name="Input 2 8 3 9" xfId="37829"/>
    <cellStyle name="Input 2 8 4" xfId="4415"/>
    <cellStyle name="Input 2 8 4 2" xfId="6279"/>
    <cellStyle name="Input 2 8 4 2 2" xfId="13198"/>
    <cellStyle name="Input 2 8 4 2 2 2" xfId="19871"/>
    <cellStyle name="Input 2 8 4 2 2 2 2" xfId="37535"/>
    <cellStyle name="Input 2 8 4 2 2 2 3" xfId="54712"/>
    <cellStyle name="Input 2 8 4 2 2 3" xfId="30862"/>
    <cellStyle name="Input 2 8 4 2 2 4" xfId="48089"/>
    <cellStyle name="Input 2 8 4 2 3" xfId="9914"/>
    <cellStyle name="Input 2 8 4 2 3 2" xfId="27579"/>
    <cellStyle name="Input 2 8 4 2 3 3" xfId="44832"/>
    <cellStyle name="Input 2 8 4 2 4" xfId="16804"/>
    <cellStyle name="Input 2 8 4 2 4 2" xfId="34468"/>
    <cellStyle name="Input 2 8 4 2 4 3" xfId="51671"/>
    <cellStyle name="Input 2 8 4 2 5" xfId="23944"/>
    <cellStyle name="Input 2 8 4 2 6" xfId="41221"/>
    <cellStyle name="Input 2 8 4 3" xfId="11343"/>
    <cellStyle name="Input 2 8 4 3 2" xfId="18124"/>
    <cellStyle name="Input 2 8 4 3 2 2" xfId="35788"/>
    <cellStyle name="Input 2 8 4 3 2 3" xfId="52977"/>
    <cellStyle name="Input 2 8 4 3 3" xfId="29007"/>
    <cellStyle name="Input 2 8 4 3 4" xfId="46246"/>
    <cellStyle name="Input 2 8 4 4" xfId="8059"/>
    <cellStyle name="Input 2 8 4 4 2" xfId="25724"/>
    <cellStyle name="Input 2 8 4 4 3" xfId="42989"/>
    <cellStyle name="Input 2 8 4 5" xfId="15057"/>
    <cellStyle name="Input 2 8 4 5 2" xfId="32721"/>
    <cellStyle name="Input 2 8 4 5 3" xfId="49936"/>
    <cellStyle name="Input 2 8 4 6" xfId="22088"/>
    <cellStyle name="Input 2 8 4 7" xfId="39378"/>
    <cellStyle name="Input 2 8 5" xfId="4406"/>
    <cellStyle name="Input 2 8 5 2" xfId="6270"/>
    <cellStyle name="Input 2 8 5 2 2" xfId="13189"/>
    <cellStyle name="Input 2 8 5 2 2 2" xfId="19862"/>
    <cellStyle name="Input 2 8 5 2 2 2 2" xfId="37526"/>
    <cellStyle name="Input 2 8 5 2 2 2 3" xfId="54703"/>
    <cellStyle name="Input 2 8 5 2 2 3" xfId="30853"/>
    <cellStyle name="Input 2 8 5 2 2 4" xfId="48080"/>
    <cellStyle name="Input 2 8 5 2 3" xfId="9905"/>
    <cellStyle name="Input 2 8 5 2 3 2" xfId="27570"/>
    <cellStyle name="Input 2 8 5 2 3 3" xfId="44823"/>
    <cellStyle name="Input 2 8 5 2 4" xfId="16795"/>
    <cellStyle name="Input 2 8 5 2 4 2" xfId="34459"/>
    <cellStyle name="Input 2 8 5 2 4 3" xfId="51662"/>
    <cellStyle name="Input 2 8 5 2 5" xfId="23935"/>
    <cellStyle name="Input 2 8 5 2 6" xfId="41212"/>
    <cellStyle name="Input 2 8 5 3" xfId="11334"/>
    <cellStyle name="Input 2 8 5 3 2" xfId="18115"/>
    <cellStyle name="Input 2 8 5 3 2 2" xfId="35779"/>
    <cellStyle name="Input 2 8 5 3 2 3" xfId="52968"/>
    <cellStyle name="Input 2 8 5 3 3" xfId="28998"/>
    <cellStyle name="Input 2 8 5 3 4" xfId="46237"/>
    <cellStyle name="Input 2 8 5 4" xfId="8050"/>
    <cellStyle name="Input 2 8 5 4 2" xfId="25715"/>
    <cellStyle name="Input 2 8 5 4 3" xfId="42980"/>
    <cellStyle name="Input 2 8 5 5" xfId="15048"/>
    <cellStyle name="Input 2 8 5 5 2" xfId="32712"/>
    <cellStyle name="Input 2 8 5 5 3" xfId="49927"/>
    <cellStyle name="Input 2 8 5 6" xfId="22079"/>
    <cellStyle name="Input 2 8 5 7" xfId="39369"/>
    <cellStyle name="Input 2 8 6" xfId="10099"/>
    <cellStyle name="Input 2 8 6 2" xfId="16988"/>
    <cellStyle name="Input 2 8 6 2 2" xfId="34652"/>
    <cellStyle name="Input 2 8 6 2 3" xfId="51853"/>
    <cellStyle name="Input 2 8 6 3" xfId="27763"/>
    <cellStyle name="Input 2 8 6 4" xfId="45014"/>
    <cellStyle name="Input 2 8 7" xfId="13380"/>
    <cellStyle name="Input 2 8 7 2" xfId="31044"/>
    <cellStyle name="Input 2 8 7 3" xfId="48271"/>
    <cellStyle name="Input 2 8 8" xfId="20195"/>
    <cellStyle name="Input 2 8 9" xfId="20200"/>
    <cellStyle name="Input 3" xfId="864"/>
    <cellStyle name="Input 3 10" xfId="20199"/>
    <cellStyle name="Input 3 2" xfId="865"/>
    <cellStyle name="Input 3 2 2" xfId="2766"/>
    <cellStyle name="Input 3 2 2 10" xfId="13571"/>
    <cellStyle name="Input 3 2 2 10 2" xfId="31235"/>
    <cellStyle name="Input 3 2 2 10 3" xfId="48462"/>
    <cellStyle name="Input 3 2 2 11" xfId="20487"/>
    <cellStyle name="Input 3 2 2 12" xfId="37796"/>
    <cellStyle name="Input 3 2 2 2" xfId="2995"/>
    <cellStyle name="Input 3 2 2 2 2" xfId="3658"/>
    <cellStyle name="Input 3 2 2 2 2 2" xfId="5574"/>
    <cellStyle name="Input 3 2 2 2 2 2 2" xfId="12494"/>
    <cellStyle name="Input 3 2 2 2 2 2 2 2" xfId="19221"/>
    <cellStyle name="Input 3 2 2 2 2 2 2 2 2" xfId="36885"/>
    <cellStyle name="Input 3 2 2 2 2 2 2 2 3" xfId="54065"/>
    <cellStyle name="Input 3 2 2 2 2 2 2 3" xfId="30158"/>
    <cellStyle name="Input 3 2 2 2 2 2 2 4" xfId="47388"/>
    <cellStyle name="Input 3 2 2 2 2 2 3" xfId="9210"/>
    <cellStyle name="Input 3 2 2 2 2 2 3 2" xfId="26875"/>
    <cellStyle name="Input 3 2 2 2 2 2 3 3" xfId="44131"/>
    <cellStyle name="Input 3 2 2 2 2 2 4" xfId="16154"/>
    <cellStyle name="Input 3 2 2 2 2 2 4 2" xfId="33818"/>
    <cellStyle name="Input 3 2 2 2 2 2 4 3" xfId="51024"/>
    <cellStyle name="Input 3 2 2 2 2 2 5" xfId="23239"/>
    <cellStyle name="Input 3 2 2 2 2 2 6" xfId="40520"/>
    <cellStyle name="Input 3 2 2 2 2 3" xfId="11118"/>
    <cellStyle name="Input 3 2 2 2 2 3 2" xfId="17953"/>
    <cellStyle name="Input 3 2 2 2 2 3 2 2" xfId="35617"/>
    <cellStyle name="Input 3 2 2 2 2 3 2 3" xfId="52809"/>
    <cellStyle name="Input 3 2 2 2 2 3 3" xfId="28782"/>
    <cellStyle name="Input 3 2 2 2 2 3 4" xfId="46024"/>
    <cellStyle name="Input 3 2 2 2 2 4" xfId="7355"/>
    <cellStyle name="Input 3 2 2 2 2 4 2" xfId="25020"/>
    <cellStyle name="Input 3 2 2 2 2 4 3" xfId="42288"/>
    <cellStyle name="Input 3 2 2 2 2 5" xfId="14407"/>
    <cellStyle name="Input 3 2 2 2 2 5 2" xfId="32071"/>
    <cellStyle name="Input 3 2 2 2 2 5 3" xfId="49289"/>
    <cellStyle name="Input 3 2 2 2 2 6" xfId="21377"/>
    <cellStyle name="Input 3 2 2 2 2 7" xfId="38677"/>
    <cellStyle name="Input 3 2 2 2 3" xfId="4028"/>
    <cellStyle name="Input 3 2 2 2 3 2" xfId="5944"/>
    <cellStyle name="Input 3 2 2 2 3 2 2" xfId="12864"/>
    <cellStyle name="Input 3 2 2 2 3 2 2 2" xfId="19591"/>
    <cellStyle name="Input 3 2 2 2 3 2 2 2 2" xfId="37255"/>
    <cellStyle name="Input 3 2 2 2 3 2 2 2 3" xfId="54432"/>
    <cellStyle name="Input 3 2 2 2 3 2 2 3" xfId="30528"/>
    <cellStyle name="Input 3 2 2 2 3 2 2 4" xfId="47755"/>
    <cellStyle name="Input 3 2 2 2 3 2 3" xfId="9580"/>
    <cellStyle name="Input 3 2 2 2 3 2 3 2" xfId="27245"/>
    <cellStyle name="Input 3 2 2 2 3 2 3 3" xfId="44498"/>
    <cellStyle name="Input 3 2 2 2 3 2 4" xfId="16524"/>
    <cellStyle name="Input 3 2 2 2 3 2 4 2" xfId="34188"/>
    <cellStyle name="Input 3 2 2 2 3 2 4 3" xfId="51391"/>
    <cellStyle name="Input 3 2 2 2 3 2 5" xfId="23609"/>
    <cellStyle name="Input 3 2 2 2 3 2 6" xfId="40887"/>
    <cellStyle name="Input 3 2 2 2 3 3" xfId="7725"/>
    <cellStyle name="Input 3 2 2 2 3 3 2" xfId="25390"/>
    <cellStyle name="Input 3 2 2 2 3 3 3" xfId="42655"/>
    <cellStyle name="Input 3 2 2 2 3 4" xfId="14777"/>
    <cellStyle name="Input 3 2 2 2 3 4 2" xfId="32441"/>
    <cellStyle name="Input 3 2 2 2 3 4 3" xfId="49656"/>
    <cellStyle name="Input 3 2 2 2 3 5" xfId="21747"/>
    <cellStyle name="Input 3 2 2 2 3 6" xfId="39044"/>
    <cellStyle name="Input 3 2 2 2 4" xfId="4911"/>
    <cellStyle name="Input 3 2 2 2 4 2" xfId="11831"/>
    <cellStyle name="Input 3 2 2 2 4 2 2" xfId="18612"/>
    <cellStyle name="Input 3 2 2 2 4 2 2 2" xfId="36276"/>
    <cellStyle name="Input 3 2 2 2 4 2 2 3" xfId="53462"/>
    <cellStyle name="Input 3 2 2 2 4 2 3" xfId="29495"/>
    <cellStyle name="Input 3 2 2 2 4 2 4" xfId="46731"/>
    <cellStyle name="Input 3 2 2 2 4 3" xfId="8547"/>
    <cellStyle name="Input 3 2 2 2 4 3 2" xfId="26212"/>
    <cellStyle name="Input 3 2 2 2 4 3 3" xfId="43474"/>
    <cellStyle name="Input 3 2 2 2 4 4" xfId="15545"/>
    <cellStyle name="Input 3 2 2 2 4 4 2" xfId="33209"/>
    <cellStyle name="Input 3 2 2 2 4 4 3" xfId="50421"/>
    <cellStyle name="Input 3 2 2 2 4 5" xfId="22576"/>
    <cellStyle name="Input 3 2 2 2 4 6" xfId="39863"/>
    <cellStyle name="Input 3 2 2 2 5" xfId="10517"/>
    <cellStyle name="Input 3 2 2 2 5 2" xfId="17406"/>
    <cellStyle name="Input 3 2 2 2 5 2 2" xfId="35070"/>
    <cellStyle name="Input 3 2 2 2 5 2 3" xfId="52268"/>
    <cellStyle name="Input 3 2 2 2 5 3" xfId="28181"/>
    <cellStyle name="Input 3 2 2 2 5 4" xfId="45429"/>
    <cellStyle name="Input 3 2 2 2 6" xfId="6767"/>
    <cellStyle name="Input 3 2 2 2 6 2" xfId="24432"/>
    <cellStyle name="Input 3 2 2 2 6 3" xfId="41706"/>
    <cellStyle name="Input 3 2 2 2 7" xfId="13798"/>
    <cellStyle name="Input 3 2 2 2 7 2" xfId="31462"/>
    <cellStyle name="Input 3 2 2 2 7 3" xfId="48686"/>
    <cellStyle name="Input 3 2 2 2 8" xfId="20714"/>
    <cellStyle name="Input 3 2 2 2 9" xfId="38020"/>
    <cellStyle name="Input 3 2 2 3" xfId="3091"/>
    <cellStyle name="Input 3 2 2 3 2" xfId="3754"/>
    <cellStyle name="Input 3 2 2 3 2 2" xfId="5670"/>
    <cellStyle name="Input 3 2 2 3 2 2 2" xfId="12590"/>
    <cellStyle name="Input 3 2 2 3 2 2 2 2" xfId="19317"/>
    <cellStyle name="Input 3 2 2 3 2 2 2 2 2" xfId="36981"/>
    <cellStyle name="Input 3 2 2 3 2 2 2 2 3" xfId="54158"/>
    <cellStyle name="Input 3 2 2 3 2 2 2 3" xfId="30254"/>
    <cellStyle name="Input 3 2 2 3 2 2 2 4" xfId="47481"/>
    <cellStyle name="Input 3 2 2 3 2 2 3" xfId="9306"/>
    <cellStyle name="Input 3 2 2 3 2 2 3 2" xfId="26971"/>
    <cellStyle name="Input 3 2 2 3 2 2 3 3" xfId="44224"/>
    <cellStyle name="Input 3 2 2 3 2 2 4" xfId="16250"/>
    <cellStyle name="Input 3 2 2 3 2 2 4 2" xfId="33914"/>
    <cellStyle name="Input 3 2 2 3 2 2 4 3" xfId="51117"/>
    <cellStyle name="Input 3 2 2 3 2 2 5" xfId="23335"/>
    <cellStyle name="Input 3 2 2 3 2 2 6" xfId="40613"/>
    <cellStyle name="Input 3 2 2 3 2 3" xfId="11214"/>
    <cellStyle name="Input 3 2 2 3 2 3 2" xfId="18049"/>
    <cellStyle name="Input 3 2 2 3 2 3 2 2" xfId="35713"/>
    <cellStyle name="Input 3 2 2 3 2 3 2 3" xfId="52902"/>
    <cellStyle name="Input 3 2 2 3 2 3 3" xfId="28878"/>
    <cellStyle name="Input 3 2 2 3 2 3 4" xfId="46117"/>
    <cellStyle name="Input 3 2 2 3 2 4" xfId="7451"/>
    <cellStyle name="Input 3 2 2 3 2 4 2" xfId="25116"/>
    <cellStyle name="Input 3 2 2 3 2 4 3" xfId="42381"/>
    <cellStyle name="Input 3 2 2 3 2 5" xfId="14503"/>
    <cellStyle name="Input 3 2 2 3 2 5 2" xfId="32167"/>
    <cellStyle name="Input 3 2 2 3 2 5 3" xfId="49382"/>
    <cellStyle name="Input 3 2 2 3 2 6" xfId="21473"/>
    <cellStyle name="Input 3 2 2 3 2 7" xfId="38770"/>
    <cellStyle name="Input 3 2 2 3 3" xfId="4121"/>
    <cellStyle name="Input 3 2 2 3 3 2" xfId="6037"/>
    <cellStyle name="Input 3 2 2 3 3 2 2" xfId="12957"/>
    <cellStyle name="Input 3 2 2 3 3 2 2 2" xfId="19684"/>
    <cellStyle name="Input 3 2 2 3 3 2 2 2 2" xfId="37348"/>
    <cellStyle name="Input 3 2 2 3 3 2 2 2 3" xfId="54525"/>
    <cellStyle name="Input 3 2 2 3 3 2 2 3" xfId="30621"/>
    <cellStyle name="Input 3 2 2 3 3 2 2 4" xfId="47848"/>
    <cellStyle name="Input 3 2 2 3 3 2 3" xfId="9673"/>
    <cellStyle name="Input 3 2 2 3 3 2 3 2" xfId="27338"/>
    <cellStyle name="Input 3 2 2 3 3 2 3 3" xfId="44591"/>
    <cellStyle name="Input 3 2 2 3 3 2 4" xfId="16617"/>
    <cellStyle name="Input 3 2 2 3 3 2 4 2" xfId="34281"/>
    <cellStyle name="Input 3 2 2 3 3 2 4 3" xfId="51484"/>
    <cellStyle name="Input 3 2 2 3 3 2 5" xfId="23702"/>
    <cellStyle name="Input 3 2 2 3 3 2 6" xfId="40980"/>
    <cellStyle name="Input 3 2 2 3 3 3" xfId="7818"/>
    <cellStyle name="Input 3 2 2 3 3 3 2" xfId="25483"/>
    <cellStyle name="Input 3 2 2 3 3 3 3" xfId="42748"/>
    <cellStyle name="Input 3 2 2 3 3 4" xfId="14870"/>
    <cellStyle name="Input 3 2 2 3 3 4 2" xfId="32534"/>
    <cellStyle name="Input 3 2 2 3 3 4 3" xfId="49749"/>
    <cellStyle name="Input 3 2 2 3 3 5" xfId="21840"/>
    <cellStyle name="Input 3 2 2 3 3 6" xfId="39137"/>
    <cellStyle name="Input 3 2 2 3 4" xfId="5007"/>
    <cellStyle name="Input 3 2 2 3 4 2" xfId="11927"/>
    <cellStyle name="Input 3 2 2 3 4 2 2" xfId="18708"/>
    <cellStyle name="Input 3 2 2 3 4 2 2 2" xfId="36372"/>
    <cellStyle name="Input 3 2 2 3 4 2 2 3" xfId="53555"/>
    <cellStyle name="Input 3 2 2 3 4 2 3" xfId="29591"/>
    <cellStyle name="Input 3 2 2 3 4 2 4" xfId="46824"/>
    <cellStyle name="Input 3 2 2 3 4 3" xfId="8643"/>
    <cellStyle name="Input 3 2 2 3 4 3 2" xfId="26308"/>
    <cellStyle name="Input 3 2 2 3 4 3 3" xfId="43567"/>
    <cellStyle name="Input 3 2 2 3 4 4" xfId="15641"/>
    <cellStyle name="Input 3 2 2 3 4 4 2" xfId="33305"/>
    <cellStyle name="Input 3 2 2 3 4 4 3" xfId="50514"/>
    <cellStyle name="Input 3 2 2 3 4 5" xfId="22672"/>
    <cellStyle name="Input 3 2 2 3 4 6" xfId="39956"/>
    <cellStyle name="Input 3 2 2 3 5" xfId="10613"/>
    <cellStyle name="Input 3 2 2 3 5 2" xfId="17502"/>
    <cellStyle name="Input 3 2 2 3 5 2 2" xfId="35166"/>
    <cellStyle name="Input 3 2 2 3 5 2 3" xfId="52361"/>
    <cellStyle name="Input 3 2 2 3 5 3" xfId="28277"/>
    <cellStyle name="Input 3 2 2 3 5 4" xfId="45522"/>
    <cellStyle name="Input 3 2 2 3 6" xfId="6863"/>
    <cellStyle name="Input 3 2 2 3 6 2" xfId="24528"/>
    <cellStyle name="Input 3 2 2 3 6 3" xfId="41799"/>
    <cellStyle name="Input 3 2 2 3 7" xfId="13894"/>
    <cellStyle name="Input 3 2 2 3 7 2" xfId="31558"/>
    <cellStyle name="Input 3 2 2 3 7 3" xfId="48779"/>
    <cellStyle name="Input 3 2 2 3 8" xfId="20810"/>
    <cellStyle name="Input 3 2 2 3 9" xfId="38113"/>
    <cellStyle name="Input 3 2 2 4" xfId="3203"/>
    <cellStyle name="Input 3 2 2 4 2" xfId="4233"/>
    <cellStyle name="Input 3 2 2 4 2 2" xfId="6149"/>
    <cellStyle name="Input 3 2 2 4 2 2 2" xfId="13069"/>
    <cellStyle name="Input 3 2 2 4 2 2 2 2" xfId="19796"/>
    <cellStyle name="Input 3 2 2 4 2 2 2 2 2" xfId="37460"/>
    <cellStyle name="Input 3 2 2 4 2 2 2 2 3" xfId="54637"/>
    <cellStyle name="Input 3 2 2 4 2 2 2 3" xfId="30733"/>
    <cellStyle name="Input 3 2 2 4 2 2 2 4" xfId="47960"/>
    <cellStyle name="Input 3 2 2 4 2 2 3" xfId="9785"/>
    <cellStyle name="Input 3 2 2 4 2 2 3 2" xfId="27450"/>
    <cellStyle name="Input 3 2 2 4 2 2 3 3" xfId="44703"/>
    <cellStyle name="Input 3 2 2 4 2 2 4" xfId="16729"/>
    <cellStyle name="Input 3 2 2 4 2 2 4 2" xfId="34393"/>
    <cellStyle name="Input 3 2 2 4 2 2 4 3" xfId="51596"/>
    <cellStyle name="Input 3 2 2 4 2 2 5" xfId="23814"/>
    <cellStyle name="Input 3 2 2 4 2 2 6" xfId="41092"/>
    <cellStyle name="Input 3 2 2 4 2 3" xfId="7930"/>
    <cellStyle name="Input 3 2 2 4 2 3 2" xfId="25595"/>
    <cellStyle name="Input 3 2 2 4 2 3 3" xfId="42860"/>
    <cellStyle name="Input 3 2 2 4 2 4" xfId="14982"/>
    <cellStyle name="Input 3 2 2 4 2 4 2" xfId="32646"/>
    <cellStyle name="Input 3 2 2 4 2 4 3" xfId="49861"/>
    <cellStyle name="Input 3 2 2 4 2 5" xfId="21952"/>
    <cellStyle name="Input 3 2 2 4 2 6" xfId="39249"/>
    <cellStyle name="Input 3 2 2 4 3" xfId="5119"/>
    <cellStyle name="Input 3 2 2 4 3 2" xfId="12039"/>
    <cellStyle name="Input 3 2 2 4 3 2 2" xfId="18820"/>
    <cellStyle name="Input 3 2 2 4 3 2 2 2" xfId="36484"/>
    <cellStyle name="Input 3 2 2 4 3 2 2 3" xfId="53667"/>
    <cellStyle name="Input 3 2 2 4 3 2 3" xfId="29703"/>
    <cellStyle name="Input 3 2 2 4 3 2 4" xfId="46936"/>
    <cellStyle name="Input 3 2 2 4 3 3" xfId="8755"/>
    <cellStyle name="Input 3 2 2 4 3 3 2" xfId="26420"/>
    <cellStyle name="Input 3 2 2 4 3 3 3" xfId="43679"/>
    <cellStyle name="Input 3 2 2 4 3 4" xfId="15753"/>
    <cellStyle name="Input 3 2 2 4 3 4 2" xfId="33417"/>
    <cellStyle name="Input 3 2 2 4 3 4 3" xfId="50626"/>
    <cellStyle name="Input 3 2 2 4 3 5" xfId="22784"/>
    <cellStyle name="Input 3 2 2 4 3 6" xfId="40068"/>
    <cellStyle name="Input 3 2 2 4 4" xfId="10725"/>
    <cellStyle name="Input 3 2 2 4 4 2" xfId="17614"/>
    <cellStyle name="Input 3 2 2 4 4 2 2" xfId="35278"/>
    <cellStyle name="Input 3 2 2 4 4 2 3" xfId="52473"/>
    <cellStyle name="Input 3 2 2 4 4 3" xfId="28389"/>
    <cellStyle name="Input 3 2 2 4 4 4" xfId="45634"/>
    <cellStyle name="Input 3 2 2 4 5" xfId="6975"/>
    <cellStyle name="Input 3 2 2 4 5 2" xfId="24640"/>
    <cellStyle name="Input 3 2 2 4 5 3" xfId="41911"/>
    <cellStyle name="Input 3 2 2 4 6" xfId="14006"/>
    <cellStyle name="Input 3 2 2 4 6 2" xfId="31670"/>
    <cellStyle name="Input 3 2 2 4 6 3" xfId="48891"/>
    <cellStyle name="Input 3 2 2 4 7" xfId="20922"/>
    <cellStyle name="Input 3 2 2 4 8" xfId="38225"/>
    <cellStyle name="Input 3 2 2 5" xfId="3431"/>
    <cellStyle name="Input 3 2 2 5 2" xfId="5347"/>
    <cellStyle name="Input 3 2 2 5 2 2" xfId="12267"/>
    <cellStyle name="Input 3 2 2 5 2 2 2" xfId="18994"/>
    <cellStyle name="Input 3 2 2 5 2 2 2 2" xfId="36658"/>
    <cellStyle name="Input 3 2 2 5 2 2 2 3" xfId="53841"/>
    <cellStyle name="Input 3 2 2 5 2 2 3" xfId="29931"/>
    <cellStyle name="Input 3 2 2 5 2 2 4" xfId="47164"/>
    <cellStyle name="Input 3 2 2 5 2 3" xfId="8983"/>
    <cellStyle name="Input 3 2 2 5 2 3 2" xfId="26648"/>
    <cellStyle name="Input 3 2 2 5 2 3 3" xfId="43907"/>
    <cellStyle name="Input 3 2 2 5 2 4" xfId="15927"/>
    <cellStyle name="Input 3 2 2 5 2 4 2" xfId="33591"/>
    <cellStyle name="Input 3 2 2 5 2 4 3" xfId="50800"/>
    <cellStyle name="Input 3 2 2 5 2 5" xfId="23012"/>
    <cellStyle name="Input 3 2 2 5 2 6" xfId="40296"/>
    <cellStyle name="Input 3 2 2 5 3" xfId="10891"/>
    <cellStyle name="Input 3 2 2 5 3 2" xfId="17726"/>
    <cellStyle name="Input 3 2 2 5 3 2 2" xfId="35390"/>
    <cellStyle name="Input 3 2 2 5 3 2 3" xfId="52585"/>
    <cellStyle name="Input 3 2 2 5 3 3" xfId="28555"/>
    <cellStyle name="Input 3 2 2 5 3 4" xfId="45800"/>
    <cellStyle name="Input 3 2 2 5 4" xfId="7128"/>
    <cellStyle name="Input 3 2 2 5 4 2" xfId="24793"/>
    <cellStyle name="Input 3 2 2 5 4 3" xfId="42064"/>
    <cellStyle name="Input 3 2 2 5 5" xfId="14180"/>
    <cellStyle name="Input 3 2 2 5 5 2" xfId="31844"/>
    <cellStyle name="Input 3 2 2 5 5 3" xfId="49065"/>
    <cellStyle name="Input 3 2 2 5 6" xfId="21150"/>
    <cellStyle name="Input 3 2 2 5 7" xfId="38453"/>
    <cellStyle name="Input 3 2 2 6" xfId="3804"/>
    <cellStyle name="Input 3 2 2 6 2" xfId="5720"/>
    <cellStyle name="Input 3 2 2 6 2 2" xfId="12640"/>
    <cellStyle name="Input 3 2 2 6 2 2 2" xfId="19367"/>
    <cellStyle name="Input 3 2 2 6 2 2 2 2" xfId="37031"/>
    <cellStyle name="Input 3 2 2 6 2 2 2 3" xfId="54208"/>
    <cellStyle name="Input 3 2 2 6 2 2 3" xfId="30304"/>
    <cellStyle name="Input 3 2 2 6 2 2 4" xfId="47531"/>
    <cellStyle name="Input 3 2 2 6 2 3" xfId="9356"/>
    <cellStyle name="Input 3 2 2 6 2 3 2" xfId="27021"/>
    <cellStyle name="Input 3 2 2 6 2 3 3" xfId="44274"/>
    <cellStyle name="Input 3 2 2 6 2 4" xfId="16300"/>
    <cellStyle name="Input 3 2 2 6 2 4 2" xfId="33964"/>
    <cellStyle name="Input 3 2 2 6 2 4 3" xfId="51167"/>
    <cellStyle name="Input 3 2 2 6 2 5" xfId="23385"/>
    <cellStyle name="Input 3 2 2 6 2 6" xfId="40663"/>
    <cellStyle name="Input 3 2 2 6 3" xfId="7501"/>
    <cellStyle name="Input 3 2 2 6 3 2" xfId="25166"/>
    <cellStyle name="Input 3 2 2 6 3 3" xfId="42431"/>
    <cellStyle name="Input 3 2 2 6 4" xfId="14553"/>
    <cellStyle name="Input 3 2 2 6 4 2" xfId="32217"/>
    <cellStyle name="Input 3 2 2 6 4 3" xfId="49432"/>
    <cellStyle name="Input 3 2 2 6 5" xfId="21523"/>
    <cellStyle name="Input 3 2 2 6 6" xfId="38820"/>
    <cellStyle name="Input 3 2 2 7" xfId="4684"/>
    <cellStyle name="Input 3 2 2 7 2" xfId="11604"/>
    <cellStyle name="Input 3 2 2 7 2 2" xfId="18385"/>
    <cellStyle name="Input 3 2 2 7 2 2 2" xfId="36049"/>
    <cellStyle name="Input 3 2 2 7 2 2 3" xfId="53238"/>
    <cellStyle name="Input 3 2 2 7 2 3" xfId="29268"/>
    <cellStyle name="Input 3 2 2 7 2 4" xfId="46507"/>
    <cellStyle name="Input 3 2 2 7 3" xfId="8320"/>
    <cellStyle name="Input 3 2 2 7 3 2" xfId="25985"/>
    <cellStyle name="Input 3 2 2 7 3 3" xfId="43250"/>
    <cellStyle name="Input 3 2 2 7 4" xfId="15318"/>
    <cellStyle name="Input 3 2 2 7 4 2" xfId="32982"/>
    <cellStyle name="Input 3 2 2 7 4 3" xfId="50197"/>
    <cellStyle name="Input 3 2 2 7 5" xfId="22349"/>
    <cellStyle name="Input 3 2 2 7 6" xfId="39639"/>
    <cellStyle name="Input 3 2 2 8" xfId="10290"/>
    <cellStyle name="Input 3 2 2 8 2" xfId="17179"/>
    <cellStyle name="Input 3 2 2 8 2 2" xfId="34843"/>
    <cellStyle name="Input 3 2 2 8 2 3" xfId="52044"/>
    <cellStyle name="Input 3 2 2 8 3" xfId="27954"/>
    <cellStyle name="Input 3 2 2 8 4" xfId="45205"/>
    <cellStyle name="Input 3 2 2 9" xfId="6540"/>
    <cellStyle name="Input 3 2 2 9 2" xfId="24205"/>
    <cellStyle name="Input 3 2 2 9 3" xfId="41482"/>
    <cellStyle name="Input 3 2 3" xfId="2806"/>
    <cellStyle name="Input 3 2 3 2" xfId="3469"/>
    <cellStyle name="Input 3 2 3 2 2" xfId="5385"/>
    <cellStyle name="Input 3 2 3 2 2 2" xfId="12305"/>
    <cellStyle name="Input 3 2 3 2 2 2 2" xfId="19032"/>
    <cellStyle name="Input 3 2 3 2 2 2 2 2" xfId="36696"/>
    <cellStyle name="Input 3 2 3 2 2 2 2 3" xfId="53876"/>
    <cellStyle name="Input 3 2 3 2 2 2 3" xfId="29969"/>
    <cellStyle name="Input 3 2 3 2 2 2 4" xfId="47199"/>
    <cellStyle name="Input 3 2 3 2 2 3" xfId="9021"/>
    <cellStyle name="Input 3 2 3 2 2 3 2" xfId="26686"/>
    <cellStyle name="Input 3 2 3 2 2 3 3" xfId="43942"/>
    <cellStyle name="Input 3 2 3 2 2 4" xfId="15965"/>
    <cellStyle name="Input 3 2 3 2 2 4 2" xfId="33629"/>
    <cellStyle name="Input 3 2 3 2 2 4 3" xfId="50835"/>
    <cellStyle name="Input 3 2 3 2 2 5" xfId="23050"/>
    <cellStyle name="Input 3 2 3 2 2 6" xfId="40331"/>
    <cellStyle name="Input 3 2 3 2 3" xfId="10929"/>
    <cellStyle name="Input 3 2 3 2 3 2" xfId="17764"/>
    <cellStyle name="Input 3 2 3 2 3 2 2" xfId="35428"/>
    <cellStyle name="Input 3 2 3 2 3 2 3" xfId="52620"/>
    <cellStyle name="Input 3 2 3 2 3 3" xfId="28593"/>
    <cellStyle name="Input 3 2 3 2 3 4" xfId="45835"/>
    <cellStyle name="Input 3 2 3 2 4" xfId="7166"/>
    <cellStyle name="Input 3 2 3 2 4 2" xfId="24831"/>
    <cellStyle name="Input 3 2 3 2 4 3" xfId="42099"/>
    <cellStyle name="Input 3 2 3 2 5" xfId="14218"/>
    <cellStyle name="Input 3 2 3 2 5 2" xfId="31882"/>
    <cellStyle name="Input 3 2 3 2 5 3" xfId="49100"/>
    <cellStyle name="Input 3 2 3 2 6" xfId="21188"/>
    <cellStyle name="Input 3 2 3 2 7" xfId="38488"/>
    <cellStyle name="Input 3 2 3 3" xfId="3839"/>
    <cellStyle name="Input 3 2 3 3 2" xfId="5755"/>
    <cellStyle name="Input 3 2 3 3 2 2" xfId="12675"/>
    <cellStyle name="Input 3 2 3 3 2 2 2" xfId="19402"/>
    <cellStyle name="Input 3 2 3 3 2 2 2 2" xfId="37066"/>
    <cellStyle name="Input 3 2 3 3 2 2 2 3" xfId="54243"/>
    <cellStyle name="Input 3 2 3 3 2 2 3" xfId="30339"/>
    <cellStyle name="Input 3 2 3 3 2 2 4" xfId="47566"/>
    <cellStyle name="Input 3 2 3 3 2 3" xfId="9391"/>
    <cellStyle name="Input 3 2 3 3 2 3 2" xfId="27056"/>
    <cellStyle name="Input 3 2 3 3 2 3 3" xfId="44309"/>
    <cellStyle name="Input 3 2 3 3 2 4" xfId="16335"/>
    <cellStyle name="Input 3 2 3 3 2 4 2" xfId="33999"/>
    <cellStyle name="Input 3 2 3 3 2 4 3" xfId="51202"/>
    <cellStyle name="Input 3 2 3 3 2 5" xfId="23420"/>
    <cellStyle name="Input 3 2 3 3 2 6" xfId="40698"/>
    <cellStyle name="Input 3 2 3 3 3" xfId="7536"/>
    <cellStyle name="Input 3 2 3 3 3 2" xfId="25201"/>
    <cellStyle name="Input 3 2 3 3 3 3" xfId="42466"/>
    <cellStyle name="Input 3 2 3 3 4" xfId="14588"/>
    <cellStyle name="Input 3 2 3 3 4 2" xfId="32252"/>
    <cellStyle name="Input 3 2 3 3 4 3" xfId="49467"/>
    <cellStyle name="Input 3 2 3 3 5" xfId="21558"/>
    <cellStyle name="Input 3 2 3 3 6" xfId="38855"/>
    <cellStyle name="Input 3 2 3 4" xfId="4722"/>
    <cellStyle name="Input 3 2 3 4 2" xfId="11642"/>
    <cellStyle name="Input 3 2 3 4 2 2" xfId="18423"/>
    <cellStyle name="Input 3 2 3 4 2 2 2" xfId="36087"/>
    <cellStyle name="Input 3 2 3 4 2 2 3" xfId="53273"/>
    <cellStyle name="Input 3 2 3 4 2 3" xfId="29306"/>
    <cellStyle name="Input 3 2 3 4 2 4" xfId="46542"/>
    <cellStyle name="Input 3 2 3 4 3" xfId="8358"/>
    <cellStyle name="Input 3 2 3 4 3 2" xfId="26023"/>
    <cellStyle name="Input 3 2 3 4 3 3" xfId="43285"/>
    <cellStyle name="Input 3 2 3 4 4" xfId="15356"/>
    <cellStyle name="Input 3 2 3 4 4 2" xfId="33020"/>
    <cellStyle name="Input 3 2 3 4 4 3" xfId="50232"/>
    <cellStyle name="Input 3 2 3 4 5" xfId="22387"/>
    <cellStyle name="Input 3 2 3 4 6" xfId="39674"/>
    <cellStyle name="Input 3 2 3 5" xfId="10328"/>
    <cellStyle name="Input 3 2 3 5 2" xfId="17217"/>
    <cellStyle name="Input 3 2 3 5 2 2" xfId="34881"/>
    <cellStyle name="Input 3 2 3 5 2 3" xfId="52079"/>
    <cellStyle name="Input 3 2 3 5 3" xfId="27992"/>
    <cellStyle name="Input 3 2 3 5 4" xfId="45240"/>
    <cellStyle name="Input 3 2 3 6" xfId="6578"/>
    <cellStyle name="Input 3 2 3 6 2" xfId="24243"/>
    <cellStyle name="Input 3 2 3 6 3" xfId="41517"/>
    <cellStyle name="Input 3 2 3 7" xfId="13609"/>
    <cellStyle name="Input 3 2 3 7 2" xfId="31273"/>
    <cellStyle name="Input 3 2 3 7 3" xfId="48497"/>
    <cellStyle name="Input 3 2 3 8" xfId="20525"/>
    <cellStyle name="Input 3 2 3 9" xfId="37831"/>
    <cellStyle name="Input 3 2 4" xfId="4417"/>
    <cellStyle name="Input 3 2 4 2" xfId="6281"/>
    <cellStyle name="Input 3 2 4 2 2" xfId="13200"/>
    <cellStyle name="Input 3 2 4 2 2 2" xfId="19873"/>
    <cellStyle name="Input 3 2 4 2 2 2 2" xfId="37537"/>
    <cellStyle name="Input 3 2 4 2 2 2 3" xfId="54714"/>
    <cellStyle name="Input 3 2 4 2 2 3" xfId="30864"/>
    <cellStyle name="Input 3 2 4 2 2 4" xfId="48091"/>
    <cellStyle name="Input 3 2 4 2 3" xfId="9916"/>
    <cellStyle name="Input 3 2 4 2 3 2" xfId="27581"/>
    <cellStyle name="Input 3 2 4 2 3 3" xfId="44834"/>
    <cellStyle name="Input 3 2 4 2 4" xfId="16806"/>
    <cellStyle name="Input 3 2 4 2 4 2" xfId="34470"/>
    <cellStyle name="Input 3 2 4 2 4 3" xfId="51673"/>
    <cellStyle name="Input 3 2 4 2 5" xfId="23946"/>
    <cellStyle name="Input 3 2 4 2 6" xfId="41223"/>
    <cellStyle name="Input 3 2 4 3" xfId="11345"/>
    <cellStyle name="Input 3 2 4 3 2" xfId="18126"/>
    <cellStyle name="Input 3 2 4 3 2 2" xfId="35790"/>
    <cellStyle name="Input 3 2 4 3 2 3" xfId="52979"/>
    <cellStyle name="Input 3 2 4 3 3" xfId="29009"/>
    <cellStyle name="Input 3 2 4 3 4" xfId="46248"/>
    <cellStyle name="Input 3 2 4 4" xfId="8061"/>
    <cellStyle name="Input 3 2 4 4 2" xfId="25726"/>
    <cellStyle name="Input 3 2 4 4 3" xfId="42991"/>
    <cellStyle name="Input 3 2 4 5" xfId="15059"/>
    <cellStyle name="Input 3 2 4 5 2" xfId="32723"/>
    <cellStyle name="Input 3 2 4 5 3" xfId="49938"/>
    <cellStyle name="Input 3 2 4 6" xfId="22090"/>
    <cellStyle name="Input 3 2 4 7" xfId="39380"/>
    <cellStyle name="Input 3 2 5" xfId="4408"/>
    <cellStyle name="Input 3 2 5 2" xfId="6272"/>
    <cellStyle name="Input 3 2 5 2 2" xfId="13191"/>
    <cellStyle name="Input 3 2 5 2 2 2" xfId="19864"/>
    <cellStyle name="Input 3 2 5 2 2 2 2" xfId="37528"/>
    <cellStyle name="Input 3 2 5 2 2 2 3" xfId="54705"/>
    <cellStyle name="Input 3 2 5 2 2 3" xfId="30855"/>
    <cellStyle name="Input 3 2 5 2 2 4" xfId="48082"/>
    <cellStyle name="Input 3 2 5 2 3" xfId="9907"/>
    <cellStyle name="Input 3 2 5 2 3 2" xfId="27572"/>
    <cellStyle name="Input 3 2 5 2 3 3" xfId="44825"/>
    <cellStyle name="Input 3 2 5 2 4" xfId="16797"/>
    <cellStyle name="Input 3 2 5 2 4 2" xfId="34461"/>
    <cellStyle name="Input 3 2 5 2 4 3" xfId="51664"/>
    <cellStyle name="Input 3 2 5 2 5" xfId="23937"/>
    <cellStyle name="Input 3 2 5 2 6" xfId="41214"/>
    <cellStyle name="Input 3 2 5 3" xfId="11336"/>
    <cellStyle name="Input 3 2 5 3 2" xfId="18117"/>
    <cellStyle name="Input 3 2 5 3 2 2" xfId="35781"/>
    <cellStyle name="Input 3 2 5 3 2 3" xfId="52970"/>
    <cellStyle name="Input 3 2 5 3 3" xfId="29000"/>
    <cellStyle name="Input 3 2 5 3 4" xfId="46239"/>
    <cellStyle name="Input 3 2 5 4" xfId="8052"/>
    <cellStyle name="Input 3 2 5 4 2" xfId="25717"/>
    <cellStyle name="Input 3 2 5 4 3" xfId="42982"/>
    <cellStyle name="Input 3 2 5 5" xfId="15050"/>
    <cellStyle name="Input 3 2 5 5 2" xfId="32714"/>
    <cellStyle name="Input 3 2 5 5 3" xfId="49929"/>
    <cellStyle name="Input 3 2 5 6" xfId="22081"/>
    <cellStyle name="Input 3 2 5 7" xfId="39371"/>
    <cellStyle name="Input 3 2 6" xfId="10101"/>
    <cellStyle name="Input 3 2 6 2" xfId="16990"/>
    <cellStyle name="Input 3 2 6 2 2" xfId="34654"/>
    <cellStyle name="Input 3 2 6 2 3" xfId="51855"/>
    <cellStyle name="Input 3 2 6 3" xfId="27765"/>
    <cellStyle name="Input 3 2 6 4" xfId="45016"/>
    <cellStyle name="Input 3 2 7" xfId="13382"/>
    <cellStyle name="Input 3 2 7 2" xfId="31046"/>
    <cellStyle name="Input 3 2 7 3" xfId="48273"/>
    <cellStyle name="Input 3 2 8" xfId="20197"/>
    <cellStyle name="Input 3 2 9" xfId="20198"/>
    <cellStyle name="Input 3 3" xfId="2767"/>
    <cellStyle name="Input 3 3 10" xfId="13572"/>
    <cellStyle name="Input 3 3 10 2" xfId="31236"/>
    <cellStyle name="Input 3 3 10 3" xfId="48463"/>
    <cellStyle name="Input 3 3 11" xfId="20488"/>
    <cellStyle name="Input 3 3 12" xfId="37797"/>
    <cellStyle name="Input 3 3 2" xfId="2996"/>
    <cellStyle name="Input 3 3 2 2" xfId="3659"/>
    <cellStyle name="Input 3 3 2 2 2" xfId="5575"/>
    <cellStyle name="Input 3 3 2 2 2 2" xfId="12495"/>
    <cellStyle name="Input 3 3 2 2 2 2 2" xfId="19222"/>
    <cellStyle name="Input 3 3 2 2 2 2 2 2" xfId="36886"/>
    <cellStyle name="Input 3 3 2 2 2 2 2 3" xfId="54066"/>
    <cellStyle name="Input 3 3 2 2 2 2 3" xfId="30159"/>
    <cellStyle name="Input 3 3 2 2 2 2 4" xfId="47389"/>
    <cellStyle name="Input 3 3 2 2 2 3" xfId="9211"/>
    <cellStyle name="Input 3 3 2 2 2 3 2" xfId="26876"/>
    <cellStyle name="Input 3 3 2 2 2 3 3" xfId="44132"/>
    <cellStyle name="Input 3 3 2 2 2 4" xfId="16155"/>
    <cellStyle name="Input 3 3 2 2 2 4 2" xfId="33819"/>
    <cellStyle name="Input 3 3 2 2 2 4 3" xfId="51025"/>
    <cellStyle name="Input 3 3 2 2 2 5" xfId="23240"/>
    <cellStyle name="Input 3 3 2 2 2 6" xfId="40521"/>
    <cellStyle name="Input 3 3 2 2 3" xfId="11119"/>
    <cellStyle name="Input 3 3 2 2 3 2" xfId="17954"/>
    <cellStyle name="Input 3 3 2 2 3 2 2" xfId="35618"/>
    <cellStyle name="Input 3 3 2 2 3 2 3" xfId="52810"/>
    <cellStyle name="Input 3 3 2 2 3 3" xfId="28783"/>
    <cellStyle name="Input 3 3 2 2 3 4" xfId="46025"/>
    <cellStyle name="Input 3 3 2 2 4" xfId="7356"/>
    <cellStyle name="Input 3 3 2 2 4 2" xfId="25021"/>
    <cellStyle name="Input 3 3 2 2 4 3" xfId="42289"/>
    <cellStyle name="Input 3 3 2 2 5" xfId="14408"/>
    <cellStyle name="Input 3 3 2 2 5 2" xfId="32072"/>
    <cellStyle name="Input 3 3 2 2 5 3" xfId="49290"/>
    <cellStyle name="Input 3 3 2 2 6" xfId="21378"/>
    <cellStyle name="Input 3 3 2 2 7" xfId="38678"/>
    <cellStyle name="Input 3 3 2 3" xfId="4029"/>
    <cellStyle name="Input 3 3 2 3 2" xfId="5945"/>
    <cellStyle name="Input 3 3 2 3 2 2" xfId="12865"/>
    <cellStyle name="Input 3 3 2 3 2 2 2" xfId="19592"/>
    <cellStyle name="Input 3 3 2 3 2 2 2 2" xfId="37256"/>
    <cellStyle name="Input 3 3 2 3 2 2 2 3" xfId="54433"/>
    <cellStyle name="Input 3 3 2 3 2 2 3" xfId="30529"/>
    <cellStyle name="Input 3 3 2 3 2 2 4" xfId="47756"/>
    <cellStyle name="Input 3 3 2 3 2 3" xfId="9581"/>
    <cellStyle name="Input 3 3 2 3 2 3 2" xfId="27246"/>
    <cellStyle name="Input 3 3 2 3 2 3 3" xfId="44499"/>
    <cellStyle name="Input 3 3 2 3 2 4" xfId="16525"/>
    <cellStyle name="Input 3 3 2 3 2 4 2" xfId="34189"/>
    <cellStyle name="Input 3 3 2 3 2 4 3" xfId="51392"/>
    <cellStyle name="Input 3 3 2 3 2 5" xfId="23610"/>
    <cellStyle name="Input 3 3 2 3 2 6" xfId="40888"/>
    <cellStyle name="Input 3 3 2 3 3" xfId="7726"/>
    <cellStyle name="Input 3 3 2 3 3 2" xfId="25391"/>
    <cellStyle name="Input 3 3 2 3 3 3" xfId="42656"/>
    <cellStyle name="Input 3 3 2 3 4" xfId="14778"/>
    <cellStyle name="Input 3 3 2 3 4 2" xfId="32442"/>
    <cellStyle name="Input 3 3 2 3 4 3" xfId="49657"/>
    <cellStyle name="Input 3 3 2 3 5" xfId="21748"/>
    <cellStyle name="Input 3 3 2 3 6" xfId="39045"/>
    <cellStyle name="Input 3 3 2 4" xfId="4912"/>
    <cellStyle name="Input 3 3 2 4 2" xfId="11832"/>
    <cellStyle name="Input 3 3 2 4 2 2" xfId="18613"/>
    <cellStyle name="Input 3 3 2 4 2 2 2" xfId="36277"/>
    <cellStyle name="Input 3 3 2 4 2 2 3" xfId="53463"/>
    <cellStyle name="Input 3 3 2 4 2 3" xfId="29496"/>
    <cellStyle name="Input 3 3 2 4 2 4" xfId="46732"/>
    <cellStyle name="Input 3 3 2 4 3" xfId="8548"/>
    <cellStyle name="Input 3 3 2 4 3 2" xfId="26213"/>
    <cellStyle name="Input 3 3 2 4 3 3" xfId="43475"/>
    <cellStyle name="Input 3 3 2 4 4" xfId="15546"/>
    <cellStyle name="Input 3 3 2 4 4 2" xfId="33210"/>
    <cellStyle name="Input 3 3 2 4 4 3" xfId="50422"/>
    <cellStyle name="Input 3 3 2 4 5" xfId="22577"/>
    <cellStyle name="Input 3 3 2 4 6" xfId="39864"/>
    <cellStyle name="Input 3 3 2 5" xfId="10518"/>
    <cellStyle name="Input 3 3 2 5 2" xfId="17407"/>
    <cellStyle name="Input 3 3 2 5 2 2" xfId="35071"/>
    <cellStyle name="Input 3 3 2 5 2 3" xfId="52269"/>
    <cellStyle name="Input 3 3 2 5 3" xfId="28182"/>
    <cellStyle name="Input 3 3 2 5 4" xfId="45430"/>
    <cellStyle name="Input 3 3 2 6" xfId="6768"/>
    <cellStyle name="Input 3 3 2 6 2" xfId="24433"/>
    <cellStyle name="Input 3 3 2 6 3" xfId="41707"/>
    <cellStyle name="Input 3 3 2 7" xfId="13799"/>
    <cellStyle name="Input 3 3 2 7 2" xfId="31463"/>
    <cellStyle name="Input 3 3 2 7 3" xfId="48687"/>
    <cellStyle name="Input 3 3 2 8" xfId="20715"/>
    <cellStyle name="Input 3 3 2 9" xfId="38021"/>
    <cellStyle name="Input 3 3 3" xfId="3092"/>
    <cellStyle name="Input 3 3 3 2" xfId="3755"/>
    <cellStyle name="Input 3 3 3 2 2" xfId="5671"/>
    <cellStyle name="Input 3 3 3 2 2 2" xfId="12591"/>
    <cellStyle name="Input 3 3 3 2 2 2 2" xfId="19318"/>
    <cellStyle name="Input 3 3 3 2 2 2 2 2" xfId="36982"/>
    <cellStyle name="Input 3 3 3 2 2 2 2 3" xfId="54159"/>
    <cellStyle name="Input 3 3 3 2 2 2 3" xfId="30255"/>
    <cellStyle name="Input 3 3 3 2 2 2 4" xfId="47482"/>
    <cellStyle name="Input 3 3 3 2 2 3" xfId="9307"/>
    <cellStyle name="Input 3 3 3 2 2 3 2" xfId="26972"/>
    <cellStyle name="Input 3 3 3 2 2 3 3" xfId="44225"/>
    <cellStyle name="Input 3 3 3 2 2 4" xfId="16251"/>
    <cellStyle name="Input 3 3 3 2 2 4 2" xfId="33915"/>
    <cellStyle name="Input 3 3 3 2 2 4 3" xfId="51118"/>
    <cellStyle name="Input 3 3 3 2 2 5" xfId="23336"/>
    <cellStyle name="Input 3 3 3 2 2 6" xfId="40614"/>
    <cellStyle name="Input 3 3 3 2 3" xfId="11215"/>
    <cellStyle name="Input 3 3 3 2 3 2" xfId="18050"/>
    <cellStyle name="Input 3 3 3 2 3 2 2" xfId="35714"/>
    <cellStyle name="Input 3 3 3 2 3 2 3" xfId="52903"/>
    <cellStyle name="Input 3 3 3 2 3 3" xfId="28879"/>
    <cellStyle name="Input 3 3 3 2 3 4" xfId="46118"/>
    <cellStyle name="Input 3 3 3 2 4" xfId="7452"/>
    <cellStyle name="Input 3 3 3 2 4 2" xfId="25117"/>
    <cellStyle name="Input 3 3 3 2 4 3" xfId="42382"/>
    <cellStyle name="Input 3 3 3 2 5" xfId="14504"/>
    <cellStyle name="Input 3 3 3 2 5 2" xfId="32168"/>
    <cellStyle name="Input 3 3 3 2 5 3" xfId="49383"/>
    <cellStyle name="Input 3 3 3 2 6" xfId="21474"/>
    <cellStyle name="Input 3 3 3 2 7" xfId="38771"/>
    <cellStyle name="Input 3 3 3 3" xfId="4122"/>
    <cellStyle name="Input 3 3 3 3 2" xfId="6038"/>
    <cellStyle name="Input 3 3 3 3 2 2" xfId="12958"/>
    <cellStyle name="Input 3 3 3 3 2 2 2" xfId="19685"/>
    <cellStyle name="Input 3 3 3 3 2 2 2 2" xfId="37349"/>
    <cellStyle name="Input 3 3 3 3 2 2 2 3" xfId="54526"/>
    <cellStyle name="Input 3 3 3 3 2 2 3" xfId="30622"/>
    <cellStyle name="Input 3 3 3 3 2 2 4" xfId="47849"/>
    <cellStyle name="Input 3 3 3 3 2 3" xfId="9674"/>
    <cellStyle name="Input 3 3 3 3 2 3 2" xfId="27339"/>
    <cellStyle name="Input 3 3 3 3 2 3 3" xfId="44592"/>
    <cellStyle name="Input 3 3 3 3 2 4" xfId="16618"/>
    <cellStyle name="Input 3 3 3 3 2 4 2" xfId="34282"/>
    <cellStyle name="Input 3 3 3 3 2 4 3" xfId="51485"/>
    <cellStyle name="Input 3 3 3 3 2 5" xfId="23703"/>
    <cellStyle name="Input 3 3 3 3 2 6" xfId="40981"/>
    <cellStyle name="Input 3 3 3 3 3" xfId="7819"/>
    <cellStyle name="Input 3 3 3 3 3 2" xfId="25484"/>
    <cellStyle name="Input 3 3 3 3 3 3" xfId="42749"/>
    <cellStyle name="Input 3 3 3 3 4" xfId="14871"/>
    <cellStyle name="Input 3 3 3 3 4 2" xfId="32535"/>
    <cellStyle name="Input 3 3 3 3 4 3" xfId="49750"/>
    <cellStyle name="Input 3 3 3 3 5" xfId="21841"/>
    <cellStyle name="Input 3 3 3 3 6" xfId="39138"/>
    <cellStyle name="Input 3 3 3 4" xfId="5008"/>
    <cellStyle name="Input 3 3 3 4 2" xfId="11928"/>
    <cellStyle name="Input 3 3 3 4 2 2" xfId="18709"/>
    <cellStyle name="Input 3 3 3 4 2 2 2" xfId="36373"/>
    <cellStyle name="Input 3 3 3 4 2 2 3" xfId="53556"/>
    <cellStyle name="Input 3 3 3 4 2 3" xfId="29592"/>
    <cellStyle name="Input 3 3 3 4 2 4" xfId="46825"/>
    <cellStyle name="Input 3 3 3 4 3" xfId="8644"/>
    <cellStyle name="Input 3 3 3 4 3 2" xfId="26309"/>
    <cellStyle name="Input 3 3 3 4 3 3" xfId="43568"/>
    <cellStyle name="Input 3 3 3 4 4" xfId="15642"/>
    <cellStyle name="Input 3 3 3 4 4 2" xfId="33306"/>
    <cellStyle name="Input 3 3 3 4 4 3" xfId="50515"/>
    <cellStyle name="Input 3 3 3 4 5" xfId="22673"/>
    <cellStyle name="Input 3 3 3 4 6" xfId="39957"/>
    <cellStyle name="Input 3 3 3 5" xfId="10614"/>
    <cellStyle name="Input 3 3 3 5 2" xfId="17503"/>
    <cellStyle name="Input 3 3 3 5 2 2" xfId="35167"/>
    <cellStyle name="Input 3 3 3 5 2 3" xfId="52362"/>
    <cellStyle name="Input 3 3 3 5 3" xfId="28278"/>
    <cellStyle name="Input 3 3 3 5 4" xfId="45523"/>
    <cellStyle name="Input 3 3 3 6" xfId="6864"/>
    <cellStyle name="Input 3 3 3 6 2" xfId="24529"/>
    <cellStyle name="Input 3 3 3 6 3" xfId="41800"/>
    <cellStyle name="Input 3 3 3 7" xfId="13895"/>
    <cellStyle name="Input 3 3 3 7 2" xfId="31559"/>
    <cellStyle name="Input 3 3 3 7 3" xfId="48780"/>
    <cellStyle name="Input 3 3 3 8" xfId="20811"/>
    <cellStyle name="Input 3 3 3 9" xfId="38114"/>
    <cellStyle name="Input 3 3 4" xfId="3204"/>
    <cellStyle name="Input 3 3 4 2" xfId="4234"/>
    <cellStyle name="Input 3 3 4 2 2" xfId="6150"/>
    <cellStyle name="Input 3 3 4 2 2 2" xfId="13070"/>
    <cellStyle name="Input 3 3 4 2 2 2 2" xfId="19797"/>
    <cellStyle name="Input 3 3 4 2 2 2 2 2" xfId="37461"/>
    <cellStyle name="Input 3 3 4 2 2 2 2 3" xfId="54638"/>
    <cellStyle name="Input 3 3 4 2 2 2 3" xfId="30734"/>
    <cellStyle name="Input 3 3 4 2 2 2 4" xfId="47961"/>
    <cellStyle name="Input 3 3 4 2 2 3" xfId="9786"/>
    <cellStyle name="Input 3 3 4 2 2 3 2" xfId="27451"/>
    <cellStyle name="Input 3 3 4 2 2 3 3" xfId="44704"/>
    <cellStyle name="Input 3 3 4 2 2 4" xfId="16730"/>
    <cellStyle name="Input 3 3 4 2 2 4 2" xfId="34394"/>
    <cellStyle name="Input 3 3 4 2 2 4 3" xfId="51597"/>
    <cellStyle name="Input 3 3 4 2 2 5" xfId="23815"/>
    <cellStyle name="Input 3 3 4 2 2 6" xfId="41093"/>
    <cellStyle name="Input 3 3 4 2 3" xfId="7931"/>
    <cellStyle name="Input 3 3 4 2 3 2" xfId="25596"/>
    <cellStyle name="Input 3 3 4 2 3 3" xfId="42861"/>
    <cellStyle name="Input 3 3 4 2 4" xfId="14983"/>
    <cellStyle name="Input 3 3 4 2 4 2" xfId="32647"/>
    <cellStyle name="Input 3 3 4 2 4 3" xfId="49862"/>
    <cellStyle name="Input 3 3 4 2 5" xfId="21953"/>
    <cellStyle name="Input 3 3 4 2 6" xfId="39250"/>
    <cellStyle name="Input 3 3 4 3" xfId="5120"/>
    <cellStyle name="Input 3 3 4 3 2" xfId="12040"/>
    <cellStyle name="Input 3 3 4 3 2 2" xfId="18821"/>
    <cellStyle name="Input 3 3 4 3 2 2 2" xfId="36485"/>
    <cellStyle name="Input 3 3 4 3 2 2 3" xfId="53668"/>
    <cellStyle name="Input 3 3 4 3 2 3" xfId="29704"/>
    <cellStyle name="Input 3 3 4 3 2 4" xfId="46937"/>
    <cellStyle name="Input 3 3 4 3 3" xfId="8756"/>
    <cellStyle name="Input 3 3 4 3 3 2" xfId="26421"/>
    <cellStyle name="Input 3 3 4 3 3 3" xfId="43680"/>
    <cellStyle name="Input 3 3 4 3 4" xfId="15754"/>
    <cellStyle name="Input 3 3 4 3 4 2" xfId="33418"/>
    <cellStyle name="Input 3 3 4 3 4 3" xfId="50627"/>
    <cellStyle name="Input 3 3 4 3 5" xfId="22785"/>
    <cellStyle name="Input 3 3 4 3 6" xfId="40069"/>
    <cellStyle name="Input 3 3 4 4" xfId="10726"/>
    <cellStyle name="Input 3 3 4 4 2" xfId="17615"/>
    <cellStyle name="Input 3 3 4 4 2 2" xfId="35279"/>
    <cellStyle name="Input 3 3 4 4 2 3" xfId="52474"/>
    <cellStyle name="Input 3 3 4 4 3" xfId="28390"/>
    <cellStyle name="Input 3 3 4 4 4" xfId="45635"/>
    <cellStyle name="Input 3 3 4 5" xfId="6976"/>
    <cellStyle name="Input 3 3 4 5 2" xfId="24641"/>
    <cellStyle name="Input 3 3 4 5 3" xfId="41912"/>
    <cellStyle name="Input 3 3 4 6" xfId="14007"/>
    <cellStyle name="Input 3 3 4 6 2" xfId="31671"/>
    <cellStyle name="Input 3 3 4 6 3" xfId="48892"/>
    <cellStyle name="Input 3 3 4 7" xfId="20923"/>
    <cellStyle name="Input 3 3 4 8" xfId="38226"/>
    <cellStyle name="Input 3 3 5" xfId="3432"/>
    <cellStyle name="Input 3 3 5 2" xfId="5348"/>
    <cellStyle name="Input 3 3 5 2 2" xfId="12268"/>
    <cellStyle name="Input 3 3 5 2 2 2" xfId="18995"/>
    <cellStyle name="Input 3 3 5 2 2 2 2" xfId="36659"/>
    <cellStyle name="Input 3 3 5 2 2 2 3" xfId="53842"/>
    <cellStyle name="Input 3 3 5 2 2 3" xfId="29932"/>
    <cellStyle name="Input 3 3 5 2 2 4" xfId="47165"/>
    <cellStyle name="Input 3 3 5 2 3" xfId="8984"/>
    <cellStyle name="Input 3 3 5 2 3 2" xfId="26649"/>
    <cellStyle name="Input 3 3 5 2 3 3" xfId="43908"/>
    <cellStyle name="Input 3 3 5 2 4" xfId="15928"/>
    <cellStyle name="Input 3 3 5 2 4 2" xfId="33592"/>
    <cellStyle name="Input 3 3 5 2 4 3" xfId="50801"/>
    <cellStyle name="Input 3 3 5 2 5" xfId="23013"/>
    <cellStyle name="Input 3 3 5 2 6" xfId="40297"/>
    <cellStyle name="Input 3 3 5 3" xfId="10892"/>
    <cellStyle name="Input 3 3 5 3 2" xfId="17727"/>
    <cellStyle name="Input 3 3 5 3 2 2" xfId="35391"/>
    <cellStyle name="Input 3 3 5 3 2 3" xfId="52586"/>
    <cellStyle name="Input 3 3 5 3 3" xfId="28556"/>
    <cellStyle name="Input 3 3 5 3 4" xfId="45801"/>
    <cellStyle name="Input 3 3 5 4" xfId="7129"/>
    <cellStyle name="Input 3 3 5 4 2" xfId="24794"/>
    <cellStyle name="Input 3 3 5 4 3" xfId="42065"/>
    <cellStyle name="Input 3 3 5 5" xfId="14181"/>
    <cellStyle name="Input 3 3 5 5 2" xfId="31845"/>
    <cellStyle name="Input 3 3 5 5 3" xfId="49066"/>
    <cellStyle name="Input 3 3 5 6" xfId="21151"/>
    <cellStyle name="Input 3 3 5 7" xfId="38454"/>
    <cellStyle name="Input 3 3 6" xfId="3805"/>
    <cellStyle name="Input 3 3 6 2" xfId="5721"/>
    <cellStyle name="Input 3 3 6 2 2" xfId="12641"/>
    <cellStyle name="Input 3 3 6 2 2 2" xfId="19368"/>
    <cellStyle name="Input 3 3 6 2 2 2 2" xfId="37032"/>
    <cellStyle name="Input 3 3 6 2 2 2 3" xfId="54209"/>
    <cellStyle name="Input 3 3 6 2 2 3" xfId="30305"/>
    <cellStyle name="Input 3 3 6 2 2 4" xfId="47532"/>
    <cellStyle name="Input 3 3 6 2 3" xfId="9357"/>
    <cellStyle name="Input 3 3 6 2 3 2" xfId="27022"/>
    <cellStyle name="Input 3 3 6 2 3 3" xfId="44275"/>
    <cellStyle name="Input 3 3 6 2 4" xfId="16301"/>
    <cellStyle name="Input 3 3 6 2 4 2" xfId="33965"/>
    <cellStyle name="Input 3 3 6 2 4 3" xfId="51168"/>
    <cellStyle name="Input 3 3 6 2 5" xfId="23386"/>
    <cellStyle name="Input 3 3 6 2 6" xfId="40664"/>
    <cellStyle name="Input 3 3 6 3" xfId="7502"/>
    <cellStyle name="Input 3 3 6 3 2" xfId="25167"/>
    <cellStyle name="Input 3 3 6 3 3" xfId="42432"/>
    <cellStyle name="Input 3 3 6 4" xfId="14554"/>
    <cellStyle name="Input 3 3 6 4 2" xfId="32218"/>
    <cellStyle name="Input 3 3 6 4 3" xfId="49433"/>
    <cellStyle name="Input 3 3 6 5" xfId="21524"/>
    <cellStyle name="Input 3 3 6 6" xfId="38821"/>
    <cellStyle name="Input 3 3 7" xfId="4685"/>
    <cellStyle name="Input 3 3 7 2" xfId="11605"/>
    <cellStyle name="Input 3 3 7 2 2" xfId="18386"/>
    <cellStyle name="Input 3 3 7 2 2 2" xfId="36050"/>
    <cellStyle name="Input 3 3 7 2 2 3" xfId="53239"/>
    <cellStyle name="Input 3 3 7 2 3" xfId="29269"/>
    <cellStyle name="Input 3 3 7 2 4" xfId="46508"/>
    <cellStyle name="Input 3 3 7 3" xfId="8321"/>
    <cellStyle name="Input 3 3 7 3 2" xfId="25986"/>
    <cellStyle name="Input 3 3 7 3 3" xfId="43251"/>
    <cellStyle name="Input 3 3 7 4" xfId="15319"/>
    <cellStyle name="Input 3 3 7 4 2" xfId="32983"/>
    <cellStyle name="Input 3 3 7 4 3" xfId="50198"/>
    <cellStyle name="Input 3 3 7 5" xfId="22350"/>
    <cellStyle name="Input 3 3 7 6" xfId="39640"/>
    <cellStyle name="Input 3 3 8" xfId="10291"/>
    <cellStyle name="Input 3 3 8 2" xfId="17180"/>
    <cellStyle name="Input 3 3 8 2 2" xfId="34844"/>
    <cellStyle name="Input 3 3 8 2 3" xfId="52045"/>
    <cellStyle name="Input 3 3 8 3" xfId="27955"/>
    <cellStyle name="Input 3 3 8 4" xfId="45206"/>
    <cellStyle name="Input 3 3 9" xfId="6541"/>
    <cellStyle name="Input 3 3 9 2" xfId="24206"/>
    <cellStyle name="Input 3 3 9 3" xfId="41483"/>
    <cellStyle name="Input 3 4" xfId="2805"/>
    <cellStyle name="Input 3 4 2" xfId="3468"/>
    <cellStyle name="Input 3 4 2 2" xfId="5384"/>
    <cellStyle name="Input 3 4 2 2 2" xfId="12304"/>
    <cellStyle name="Input 3 4 2 2 2 2" xfId="19031"/>
    <cellStyle name="Input 3 4 2 2 2 2 2" xfId="36695"/>
    <cellStyle name="Input 3 4 2 2 2 2 3" xfId="53875"/>
    <cellStyle name="Input 3 4 2 2 2 3" xfId="29968"/>
    <cellStyle name="Input 3 4 2 2 2 4" xfId="47198"/>
    <cellStyle name="Input 3 4 2 2 3" xfId="9020"/>
    <cellStyle name="Input 3 4 2 2 3 2" xfId="26685"/>
    <cellStyle name="Input 3 4 2 2 3 3" xfId="43941"/>
    <cellStyle name="Input 3 4 2 2 4" xfId="15964"/>
    <cellStyle name="Input 3 4 2 2 4 2" xfId="33628"/>
    <cellStyle name="Input 3 4 2 2 4 3" xfId="50834"/>
    <cellStyle name="Input 3 4 2 2 5" xfId="23049"/>
    <cellStyle name="Input 3 4 2 2 6" xfId="40330"/>
    <cellStyle name="Input 3 4 2 3" xfId="10928"/>
    <cellStyle name="Input 3 4 2 3 2" xfId="17763"/>
    <cellStyle name="Input 3 4 2 3 2 2" xfId="35427"/>
    <cellStyle name="Input 3 4 2 3 2 3" xfId="52619"/>
    <cellStyle name="Input 3 4 2 3 3" xfId="28592"/>
    <cellStyle name="Input 3 4 2 3 4" xfId="45834"/>
    <cellStyle name="Input 3 4 2 4" xfId="7165"/>
    <cellStyle name="Input 3 4 2 4 2" xfId="24830"/>
    <cellStyle name="Input 3 4 2 4 3" xfId="42098"/>
    <cellStyle name="Input 3 4 2 5" xfId="14217"/>
    <cellStyle name="Input 3 4 2 5 2" xfId="31881"/>
    <cellStyle name="Input 3 4 2 5 3" xfId="49099"/>
    <cellStyle name="Input 3 4 2 6" xfId="21187"/>
    <cellStyle name="Input 3 4 2 7" xfId="38487"/>
    <cellStyle name="Input 3 4 3" xfId="3838"/>
    <cellStyle name="Input 3 4 3 2" xfId="5754"/>
    <cellStyle name="Input 3 4 3 2 2" xfId="12674"/>
    <cellStyle name="Input 3 4 3 2 2 2" xfId="19401"/>
    <cellStyle name="Input 3 4 3 2 2 2 2" xfId="37065"/>
    <cellStyle name="Input 3 4 3 2 2 2 3" xfId="54242"/>
    <cellStyle name="Input 3 4 3 2 2 3" xfId="30338"/>
    <cellStyle name="Input 3 4 3 2 2 4" xfId="47565"/>
    <cellStyle name="Input 3 4 3 2 3" xfId="9390"/>
    <cellStyle name="Input 3 4 3 2 3 2" xfId="27055"/>
    <cellStyle name="Input 3 4 3 2 3 3" xfId="44308"/>
    <cellStyle name="Input 3 4 3 2 4" xfId="16334"/>
    <cellStyle name="Input 3 4 3 2 4 2" xfId="33998"/>
    <cellStyle name="Input 3 4 3 2 4 3" xfId="51201"/>
    <cellStyle name="Input 3 4 3 2 5" xfId="23419"/>
    <cellStyle name="Input 3 4 3 2 6" xfId="40697"/>
    <cellStyle name="Input 3 4 3 3" xfId="7535"/>
    <cellStyle name="Input 3 4 3 3 2" xfId="25200"/>
    <cellStyle name="Input 3 4 3 3 3" xfId="42465"/>
    <cellStyle name="Input 3 4 3 4" xfId="14587"/>
    <cellStyle name="Input 3 4 3 4 2" xfId="32251"/>
    <cellStyle name="Input 3 4 3 4 3" xfId="49466"/>
    <cellStyle name="Input 3 4 3 5" xfId="21557"/>
    <cellStyle name="Input 3 4 3 6" xfId="38854"/>
    <cellStyle name="Input 3 4 4" xfId="4721"/>
    <cellStyle name="Input 3 4 4 2" xfId="11641"/>
    <cellStyle name="Input 3 4 4 2 2" xfId="18422"/>
    <cellStyle name="Input 3 4 4 2 2 2" xfId="36086"/>
    <cellStyle name="Input 3 4 4 2 2 3" xfId="53272"/>
    <cellStyle name="Input 3 4 4 2 3" xfId="29305"/>
    <cellStyle name="Input 3 4 4 2 4" xfId="46541"/>
    <cellStyle name="Input 3 4 4 3" xfId="8357"/>
    <cellStyle name="Input 3 4 4 3 2" xfId="26022"/>
    <cellStyle name="Input 3 4 4 3 3" xfId="43284"/>
    <cellStyle name="Input 3 4 4 4" xfId="15355"/>
    <cellStyle name="Input 3 4 4 4 2" xfId="33019"/>
    <cellStyle name="Input 3 4 4 4 3" xfId="50231"/>
    <cellStyle name="Input 3 4 4 5" xfId="22386"/>
    <cellStyle name="Input 3 4 4 6" xfId="39673"/>
    <cellStyle name="Input 3 4 5" xfId="10327"/>
    <cellStyle name="Input 3 4 5 2" xfId="17216"/>
    <cellStyle name="Input 3 4 5 2 2" xfId="34880"/>
    <cellStyle name="Input 3 4 5 2 3" xfId="52078"/>
    <cellStyle name="Input 3 4 5 3" xfId="27991"/>
    <cellStyle name="Input 3 4 5 4" xfId="45239"/>
    <cellStyle name="Input 3 4 6" xfId="6577"/>
    <cellStyle name="Input 3 4 6 2" xfId="24242"/>
    <cellStyle name="Input 3 4 6 3" xfId="41516"/>
    <cellStyle name="Input 3 4 7" xfId="13608"/>
    <cellStyle name="Input 3 4 7 2" xfId="31272"/>
    <cellStyle name="Input 3 4 7 3" xfId="48496"/>
    <cellStyle name="Input 3 4 8" xfId="20524"/>
    <cellStyle name="Input 3 4 9" xfId="37830"/>
    <cellStyle name="Input 3 5" xfId="4416"/>
    <cellStyle name="Input 3 5 2" xfId="6280"/>
    <cellStyle name="Input 3 5 2 2" xfId="13199"/>
    <cellStyle name="Input 3 5 2 2 2" xfId="19872"/>
    <cellStyle name="Input 3 5 2 2 2 2" xfId="37536"/>
    <cellStyle name="Input 3 5 2 2 2 3" xfId="54713"/>
    <cellStyle name="Input 3 5 2 2 3" xfId="30863"/>
    <cellStyle name="Input 3 5 2 2 4" xfId="48090"/>
    <cellStyle name="Input 3 5 2 3" xfId="9915"/>
    <cellStyle name="Input 3 5 2 3 2" xfId="27580"/>
    <cellStyle name="Input 3 5 2 3 3" xfId="44833"/>
    <cellStyle name="Input 3 5 2 4" xfId="16805"/>
    <cellStyle name="Input 3 5 2 4 2" xfId="34469"/>
    <cellStyle name="Input 3 5 2 4 3" xfId="51672"/>
    <cellStyle name="Input 3 5 2 5" xfId="23945"/>
    <cellStyle name="Input 3 5 2 6" xfId="41222"/>
    <cellStyle name="Input 3 5 3" xfId="11344"/>
    <cellStyle name="Input 3 5 3 2" xfId="18125"/>
    <cellStyle name="Input 3 5 3 2 2" xfId="35789"/>
    <cellStyle name="Input 3 5 3 2 3" xfId="52978"/>
    <cellStyle name="Input 3 5 3 3" xfId="29008"/>
    <cellStyle name="Input 3 5 3 4" xfId="46247"/>
    <cellStyle name="Input 3 5 4" xfId="8060"/>
    <cellStyle name="Input 3 5 4 2" xfId="25725"/>
    <cellStyle name="Input 3 5 4 3" xfId="42990"/>
    <cellStyle name="Input 3 5 5" xfId="15058"/>
    <cellStyle name="Input 3 5 5 2" xfId="32722"/>
    <cellStyle name="Input 3 5 5 3" xfId="49937"/>
    <cellStyle name="Input 3 5 6" xfId="22089"/>
    <cellStyle name="Input 3 5 7" xfId="39379"/>
    <cellStyle name="Input 3 6" xfId="4407"/>
    <cellStyle name="Input 3 6 2" xfId="6271"/>
    <cellStyle name="Input 3 6 2 2" xfId="13190"/>
    <cellStyle name="Input 3 6 2 2 2" xfId="19863"/>
    <cellStyle name="Input 3 6 2 2 2 2" xfId="37527"/>
    <cellStyle name="Input 3 6 2 2 2 3" xfId="54704"/>
    <cellStyle name="Input 3 6 2 2 3" xfId="30854"/>
    <cellStyle name="Input 3 6 2 2 4" xfId="48081"/>
    <cellStyle name="Input 3 6 2 3" xfId="9906"/>
    <cellStyle name="Input 3 6 2 3 2" xfId="27571"/>
    <cellStyle name="Input 3 6 2 3 3" xfId="44824"/>
    <cellStyle name="Input 3 6 2 4" xfId="16796"/>
    <cellStyle name="Input 3 6 2 4 2" xfId="34460"/>
    <cellStyle name="Input 3 6 2 4 3" xfId="51663"/>
    <cellStyle name="Input 3 6 2 5" xfId="23936"/>
    <cellStyle name="Input 3 6 2 6" xfId="41213"/>
    <cellStyle name="Input 3 6 3" xfId="11335"/>
    <cellStyle name="Input 3 6 3 2" xfId="18116"/>
    <cellStyle name="Input 3 6 3 2 2" xfId="35780"/>
    <cellStyle name="Input 3 6 3 2 3" xfId="52969"/>
    <cellStyle name="Input 3 6 3 3" xfId="28999"/>
    <cellStyle name="Input 3 6 3 4" xfId="46238"/>
    <cellStyle name="Input 3 6 4" xfId="8051"/>
    <cellStyle name="Input 3 6 4 2" xfId="25716"/>
    <cellStyle name="Input 3 6 4 3" xfId="42981"/>
    <cellStyle name="Input 3 6 5" xfId="15049"/>
    <cellStyle name="Input 3 6 5 2" xfId="32713"/>
    <cellStyle name="Input 3 6 5 3" xfId="49928"/>
    <cellStyle name="Input 3 6 6" xfId="22080"/>
    <cellStyle name="Input 3 6 7" xfId="39370"/>
    <cellStyle name="Input 3 7" xfId="10100"/>
    <cellStyle name="Input 3 7 2" xfId="16989"/>
    <cellStyle name="Input 3 7 2 2" xfId="34653"/>
    <cellStyle name="Input 3 7 2 3" xfId="51854"/>
    <cellStyle name="Input 3 7 3" xfId="27764"/>
    <cellStyle name="Input 3 7 4" xfId="45015"/>
    <cellStyle name="Input 3 8" xfId="13381"/>
    <cellStyle name="Input 3 8 2" xfId="31045"/>
    <cellStyle name="Input 3 8 3" xfId="48272"/>
    <cellStyle name="Input 3 9" xfId="20196"/>
    <cellStyle name="Interface" xfId="866"/>
    <cellStyle name="Linked Cell 2" xfId="867"/>
    <cellStyle name="Linked Cell 2 2" xfId="868"/>
    <cellStyle name="Linked Cell 2 2 2" xfId="869"/>
    <cellStyle name="Linked Cell 2 3" xfId="870"/>
    <cellStyle name="Linked Cell 2 3 2" xfId="871"/>
    <cellStyle name="Linked Cell 2 4" xfId="872"/>
    <cellStyle name="Linked Cell 2 4 2" xfId="873"/>
    <cellStyle name="Linked Cell 2 5" xfId="874"/>
    <cellStyle name="Linked Cell 2 5 2" xfId="875"/>
    <cellStyle name="Linked Cell 2 5 3" xfId="876"/>
    <cellStyle name="Linked Cell 2 6" xfId="877"/>
    <cellStyle name="Linked Cell 2 7" xfId="878"/>
    <cellStyle name="Linked Cell 2 8" xfId="879"/>
    <cellStyle name="Linked Cell 3" xfId="880"/>
    <cellStyle name="Linked Cell 3 2" xfId="881"/>
    <cellStyle name="Neutral 2" xfId="882"/>
    <cellStyle name="Neutral 2 2" xfId="883"/>
    <cellStyle name="Neutral 2 2 2" xfId="884"/>
    <cellStyle name="Neutral 2 3" xfId="885"/>
    <cellStyle name="Neutral 2 3 2" xfId="886"/>
    <cellStyle name="Neutral 2 4" xfId="887"/>
    <cellStyle name="Neutral 2 4 2" xfId="888"/>
    <cellStyle name="Neutral 2 5" xfId="889"/>
    <cellStyle name="Neutral 2 5 2" xfId="890"/>
    <cellStyle name="Neutral 2 5 3" xfId="891"/>
    <cellStyle name="Neutral 2 6" xfId="892"/>
    <cellStyle name="Neutral 2 7" xfId="893"/>
    <cellStyle name="Neutral 2 8" xfId="894"/>
    <cellStyle name="Neutral 3" xfId="895"/>
    <cellStyle name="Neutral 3 2" xfId="896"/>
    <cellStyle name="Normal" xfId="0" builtinId="0"/>
    <cellStyle name="Normal - Style1" xfId="897"/>
    <cellStyle name="Normal - Style1 2" xfId="2537"/>
    <cellStyle name="Normal - Style2" xfId="898"/>
    <cellStyle name="Normal - Style2 2" xfId="2538"/>
    <cellStyle name="Normal - Style3" xfId="899"/>
    <cellStyle name="Normal - Style3 2" xfId="2539"/>
    <cellStyle name="Normal - Style4" xfId="900"/>
    <cellStyle name="Normal - Style4 2" xfId="2540"/>
    <cellStyle name="Normal - Style5" xfId="901"/>
    <cellStyle name="Normal - Style5 2" xfId="2541"/>
    <cellStyle name="Normal - Style6" xfId="902"/>
    <cellStyle name="Normal - Style6 2" xfId="2542"/>
    <cellStyle name="Normal - Style7" xfId="903"/>
    <cellStyle name="Normal - Style7 2" xfId="2543"/>
    <cellStyle name="Normal - Style8" xfId="904"/>
    <cellStyle name="Normal - Style8 2" xfId="2544"/>
    <cellStyle name="Normal 10" xfId="905"/>
    <cellStyle name="Normal 10 10" xfId="906"/>
    <cellStyle name="Normal 10 11" xfId="2304"/>
    <cellStyle name="Normal 10 11 2" xfId="2545"/>
    <cellStyle name="Normal 10 11 3" xfId="4336"/>
    <cellStyle name="Normal 10 12" xfId="2357"/>
    <cellStyle name="Normal 10 13" xfId="2414"/>
    <cellStyle name="Normal 10 14" xfId="2465"/>
    <cellStyle name="Normal 10 15" xfId="4317"/>
    <cellStyle name="Normal 10 16" xfId="54917"/>
    <cellStyle name="Normal 10 2" xfId="907"/>
    <cellStyle name="Normal 10 2 2" xfId="908"/>
    <cellStyle name="Normal 10 2 2 2" xfId="909"/>
    <cellStyle name="Normal 10 2 2 3" xfId="54918"/>
    <cellStyle name="Normal 10 3" xfId="910"/>
    <cellStyle name="Normal 10 3 2" xfId="911"/>
    <cellStyle name="Normal 10 3 3" xfId="54919"/>
    <cellStyle name="Normal 10 4" xfId="912"/>
    <cellStyle name="Normal 10 4 2" xfId="913"/>
    <cellStyle name="Normal 10 5" xfId="914"/>
    <cellStyle name="Normal 10 5 2" xfId="915"/>
    <cellStyle name="Normal 10 6" xfId="916"/>
    <cellStyle name="Normal 10 7" xfId="917"/>
    <cellStyle name="Normal 10 8" xfId="918"/>
    <cellStyle name="Normal 10 9" xfId="919"/>
    <cellStyle name="Normal 106" xfId="920"/>
    <cellStyle name="Normal 11" xfId="921"/>
    <cellStyle name="Normal 11 10" xfId="2546"/>
    <cellStyle name="Normal 11 11" xfId="54920"/>
    <cellStyle name="Normal 11 2" xfId="922"/>
    <cellStyle name="Normal 11 2 2" xfId="923"/>
    <cellStyle name="Normal 11 2 2 2" xfId="54921"/>
    <cellStyle name="Normal 11 3" xfId="924"/>
    <cellStyle name="Normal 11 3 2" xfId="925"/>
    <cellStyle name="Normal 11 3 3" xfId="54922"/>
    <cellStyle name="Normal 11 4" xfId="926"/>
    <cellStyle name="Normal 11 4 2" xfId="927"/>
    <cellStyle name="Normal 11 5" xfId="928"/>
    <cellStyle name="Normal 11 6" xfId="929"/>
    <cellStyle name="Normal 11 7" xfId="930"/>
    <cellStyle name="Normal 11 8" xfId="931"/>
    <cellStyle name="Normal 11 9" xfId="932"/>
    <cellStyle name="Normal 12" xfId="933"/>
    <cellStyle name="Normal 12 10" xfId="2305"/>
    <cellStyle name="Normal 12 11" xfId="2358"/>
    <cellStyle name="Normal 12 12" xfId="2415"/>
    <cellStyle name="Normal 12 13" xfId="2466"/>
    <cellStyle name="Normal 12 14" xfId="4318"/>
    <cellStyle name="Normal 12 15" xfId="54923"/>
    <cellStyle name="Normal 12 2" xfId="934"/>
    <cellStyle name="Normal 12 2 2" xfId="935"/>
    <cellStyle name="Normal 12 3" xfId="936"/>
    <cellStyle name="Normal 12 3 2" xfId="937"/>
    <cellStyle name="Normal 12 4" xfId="938"/>
    <cellStyle name="Normal 12 4 2" xfId="939"/>
    <cellStyle name="Normal 12 5" xfId="940"/>
    <cellStyle name="Normal 12 5 2" xfId="941"/>
    <cellStyle name="Normal 12 6" xfId="942"/>
    <cellStyle name="Normal 12 7" xfId="943"/>
    <cellStyle name="Normal 12 8" xfId="944"/>
    <cellStyle name="Normal 12 9" xfId="945"/>
    <cellStyle name="Normal 127" xfId="2626"/>
    <cellStyle name="Normal 13" xfId="946"/>
    <cellStyle name="Normal 13 10" xfId="947"/>
    <cellStyle name="Normal 13 11" xfId="948"/>
    <cellStyle name="Normal 13 12" xfId="54924"/>
    <cellStyle name="Normal 13 2" xfId="949"/>
    <cellStyle name="Normal 13 3" xfId="950"/>
    <cellStyle name="Normal 13 4" xfId="951"/>
    <cellStyle name="Normal 13 5" xfId="952"/>
    <cellStyle name="Normal 13 6" xfId="953"/>
    <cellStyle name="Normal 13 7" xfId="954"/>
    <cellStyle name="Normal 13 8" xfId="955"/>
    <cellStyle name="Normal 13 9" xfId="956"/>
    <cellStyle name="Normal 14" xfId="957"/>
    <cellStyle name="Normal 14 10" xfId="958"/>
    <cellStyle name="Normal 14 11" xfId="54925"/>
    <cellStyle name="Normal 14 2" xfId="959"/>
    <cellStyle name="Normal 14 3" xfId="960"/>
    <cellStyle name="Normal 14 4" xfId="961"/>
    <cellStyle name="Normal 14 5" xfId="962"/>
    <cellStyle name="Normal 14 6" xfId="963"/>
    <cellStyle name="Normal 14 7" xfId="964"/>
    <cellStyle name="Normal 14 8" xfId="965"/>
    <cellStyle name="Normal 14 9" xfId="966"/>
    <cellStyle name="Normal 15" xfId="967"/>
    <cellStyle name="Normal 15 10" xfId="968"/>
    <cellStyle name="Normal 15 11" xfId="54926"/>
    <cellStyle name="Normal 15 2" xfId="969"/>
    <cellStyle name="Normal 15 3" xfId="970"/>
    <cellStyle name="Normal 15 4" xfId="971"/>
    <cellStyle name="Normal 15 5" xfId="972"/>
    <cellStyle name="Normal 15 6" xfId="973"/>
    <cellStyle name="Normal 15 7" xfId="974"/>
    <cellStyle name="Normal 15 8" xfId="975"/>
    <cellStyle name="Normal 15 9" xfId="976"/>
    <cellStyle name="Normal 16" xfId="977"/>
    <cellStyle name="Normal 16 2" xfId="978"/>
    <cellStyle name="Normal 16 3" xfId="54927"/>
    <cellStyle name="Normal 17" xfId="979"/>
    <cellStyle name="Normal 17 2" xfId="980"/>
    <cellStyle name="Normal 17 3" xfId="981"/>
    <cellStyle name="Normal 17 4" xfId="982"/>
    <cellStyle name="Normal 17 5" xfId="983"/>
    <cellStyle name="Normal 17 6" xfId="984"/>
    <cellStyle name="Normal 17 7" xfId="985"/>
    <cellStyle name="Normal 17 8" xfId="986"/>
    <cellStyle name="Normal 17 9" xfId="54928"/>
    <cellStyle name="Normal 18" xfId="987"/>
    <cellStyle name="Normal 18 2" xfId="988"/>
    <cellStyle name="Normal 18 3" xfId="989"/>
    <cellStyle name="Normal 18 4" xfId="990"/>
    <cellStyle name="Normal 18 5" xfId="991"/>
    <cellStyle name="Normal 18 6" xfId="992"/>
    <cellStyle name="Normal 18 7" xfId="993"/>
    <cellStyle name="Normal 18 8" xfId="994"/>
    <cellStyle name="Normal 18 9" xfId="54929"/>
    <cellStyle name="Normal 19" xfId="995"/>
    <cellStyle name="Normal 19 2" xfId="996"/>
    <cellStyle name="Normal 19 3" xfId="997"/>
    <cellStyle name="Normal 19 4" xfId="998"/>
    <cellStyle name="Normal 19 5" xfId="999"/>
    <cellStyle name="Normal 19 6" xfId="1000"/>
    <cellStyle name="Normal 19 7" xfId="1001"/>
    <cellStyle name="Normal 19 8" xfId="1002"/>
    <cellStyle name="Normal 19 9" xfId="54930"/>
    <cellStyle name="Normal 2" xfId="8"/>
    <cellStyle name="Normal 2 10" xfId="1003"/>
    <cellStyle name="Normal 2 10 2" xfId="6"/>
    <cellStyle name="Normal 2 11" xfId="1004"/>
    <cellStyle name="Normal 2 12" xfId="1005"/>
    <cellStyle name="Normal 2 13" xfId="1006"/>
    <cellStyle name="Normal 2 14" xfId="1007"/>
    <cellStyle name="Normal 2 15" xfId="1008"/>
    <cellStyle name="Normal 2 15 2" xfId="2255"/>
    <cellStyle name="Normal 2 15 3" xfId="2272"/>
    <cellStyle name="Normal 2 15 4" xfId="2306"/>
    <cellStyle name="Normal 2 15 5" xfId="2359"/>
    <cellStyle name="Normal 2 15 6" xfId="2416"/>
    <cellStyle name="Normal 2 15 7" xfId="2467"/>
    <cellStyle name="Normal 2 15 8" xfId="2547"/>
    <cellStyle name="Normal 2 16" xfId="2252"/>
    <cellStyle name="Normal 2 16 2" xfId="2548"/>
    <cellStyle name="Normal 2 16 3" xfId="4330"/>
    <cellStyle name="Normal 2 17" xfId="2257"/>
    <cellStyle name="Normal 2 17 2" xfId="2549"/>
    <cellStyle name="Normal 2 17 3" xfId="4578"/>
    <cellStyle name="Normal 2 18" xfId="2261"/>
    <cellStyle name="Normal 2 19" xfId="2265"/>
    <cellStyle name="Normal 2 19 2" xfId="2382"/>
    <cellStyle name="Normal 2 2" xfId="9"/>
    <cellStyle name="Normal 2 2 10" xfId="1010"/>
    <cellStyle name="Normal 2 2 11" xfId="2550"/>
    <cellStyle name="Normal 2 2 12" xfId="1009"/>
    <cellStyle name="Normal 2 2 2" xfId="1011"/>
    <cellStyle name="Normal 2 2 2 10" xfId="1012"/>
    <cellStyle name="Normal 2 2 2 11" xfId="4579"/>
    <cellStyle name="Normal 2 2 2 12" xfId="54931"/>
    <cellStyle name="Normal 2 2 2 2" xfId="1013"/>
    <cellStyle name="Normal 2 2 2 2 10" xfId="1014"/>
    <cellStyle name="Normal 2 2 2 2 11" xfId="54932"/>
    <cellStyle name="Normal 2 2 2 2 2" xfId="1015"/>
    <cellStyle name="Normal 2 2 2 2 2 2" xfId="1016"/>
    <cellStyle name="Normal 2 2 2 2 2 2 10" xfId="1017"/>
    <cellStyle name="Normal 2 2 2 2 2 2 2" xfId="1018"/>
    <cellStyle name="Normal 2 2 2 2 2 2 2 2" xfId="1019"/>
    <cellStyle name="Normal 2 2 2 2 2 2 2 2 10" xfId="1020"/>
    <cellStyle name="Normal 2 2 2 2 2 2 2 2 2" xfId="1021"/>
    <cellStyle name="Normal 2 2 2 2 2 2 2 2 2 2" xfId="1022"/>
    <cellStyle name="Normal 2 2 2 2 2 2 2 2 2 2 10" xfId="1023"/>
    <cellStyle name="Normal 2 2 2 2 2 2 2 2 2 2 2" xfId="1024"/>
    <cellStyle name="Normal 2 2 2 2 2 2 2 2 2 2 2 2" xfId="1025"/>
    <cellStyle name="Normal 2 2 2 2 2 2 2 2 2 2 2 2 2" xfId="1026"/>
    <cellStyle name="Normal 2 2 2 2 2 2 2 2 2 2 2 2 2 2" xfId="1027"/>
    <cellStyle name="Normal 2 2 2 2 2 2 2 2 2 2 2 2 2 3" xfId="1028"/>
    <cellStyle name="Normal 2 2 2 2 2 2 2 2 2 2 2 3" xfId="1029"/>
    <cellStyle name="Normal 2 2 2 2 2 2 2 2 2 2 2 4" xfId="1030"/>
    <cellStyle name="Normal 2 2 2 2 2 2 2 2 2 2 2_Deduction&amp;OthrRev" xfId="1031"/>
    <cellStyle name="Normal 2 2 2 2 2 2 2 2 2 2 3" xfId="1032"/>
    <cellStyle name="Normal 2 2 2 2 2 2 2 2 2 2 4" xfId="1033"/>
    <cellStyle name="Normal 2 2 2 2 2 2 2 2 2 2 4 2" xfId="1034"/>
    <cellStyle name="Normal 2 2 2 2 2 2 2 2 2 2 5" xfId="1035"/>
    <cellStyle name="Normal 2 2 2 2 2 2 2 2 2 2 5 2" xfId="1036"/>
    <cellStyle name="Normal 2 2 2 2 2 2 2 2 2 2 6" xfId="1037"/>
    <cellStyle name="Normal 2 2 2 2 2 2 2 2 2 2 7" xfId="1038"/>
    <cellStyle name="Normal 2 2 2 2 2 2 2 2 2 2 8" xfId="1039"/>
    <cellStyle name="Normal 2 2 2 2 2 2 2 2 2 2 9" xfId="1040"/>
    <cellStyle name="Normal 2 2 2 2 2 2 2 2 2 2_Deduction&amp;OthrRev" xfId="1041"/>
    <cellStyle name="Normal 2 2 2 2 2 2 2 2 2 3" xfId="1042"/>
    <cellStyle name="Normal 2 2 2 2 2 2 2 2 2 3 2" xfId="1043"/>
    <cellStyle name="Normal 2 2 2 2 2 2 2 2 2 3 2 2" xfId="1044"/>
    <cellStyle name="Normal 2 2 2 2 2 2 2 2 2 3 3" xfId="1045"/>
    <cellStyle name="Normal 2 2 2 2 2 2 2 2 2 3 3 2" xfId="1046"/>
    <cellStyle name="Normal 2 2 2 2 2 2 2 2 2 4" xfId="1047"/>
    <cellStyle name="Normal 2 2 2 2 2 2 2 2 2 5" xfId="1048"/>
    <cellStyle name="Normal 2 2 2 2 2 2 2 2 2_Deduction&amp;OthrRev" xfId="1049"/>
    <cellStyle name="Normal 2 2 2 2 2 2 2 2 3" xfId="1050"/>
    <cellStyle name="Normal 2 2 2 2 2 2 2 2 3 2" xfId="1051"/>
    <cellStyle name="Normal 2 2 2 2 2 2 2 2 3 3" xfId="1052"/>
    <cellStyle name="Normal 2 2 2 2 2 2 2 2 3 4" xfId="1053"/>
    <cellStyle name="Normal 2 2 2 2 2 2 2 2 4" xfId="1054"/>
    <cellStyle name="Normal 2 2 2 2 2 2 2 2 4 2" xfId="1055"/>
    <cellStyle name="Normal 2 2 2 2 2 2 2 2 5" xfId="1056"/>
    <cellStyle name="Normal 2 2 2 2 2 2 2 2 5 2" xfId="1057"/>
    <cellStyle name="Normal 2 2 2 2 2 2 2 2 6" xfId="1058"/>
    <cellStyle name="Normal 2 2 2 2 2 2 2 2 7" xfId="1059"/>
    <cellStyle name="Normal 2 2 2 2 2 2 2 2 8" xfId="1060"/>
    <cellStyle name="Normal 2 2 2 2 2 2 2 2 9" xfId="1061"/>
    <cellStyle name="Normal 2 2 2 2 2 2 2 2_Deduction&amp;OthrRev" xfId="1062"/>
    <cellStyle name="Normal 2 2 2 2 2 2 2 3" xfId="1063"/>
    <cellStyle name="Normal 2 2 2 2 2 2 2 4" xfId="1064"/>
    <cellStyle name="Normal 2 2 2 2 2 2 2 4 2" xfId="1065"/>
    <cellStyle name="Normal 2 2 2 2 2 2 2 4 2 2" xfId="1066"/>
    <cellStyle name="Normal 2 2 2 2 2 2 2 4 3" xfId="1067"/>
    <cellStyle name="Normal 2 2 2 2 2 2 2 4 3 2" xfId="1068"/>
    <cellStyle name="Normal 2 2 2 2 2 2 2 5" xfId="1069"/>
    <cellStyle name="Normal 2 2 2 2 2 2 2 6" xfId="1070"/>
    <cellStyle name="Normal 2 2 2 2 2 2 2_Deduction&amp;OthrRev" xfId="1071"/>
    <cellStyle name="Normal 2 2 2 2 2 2 3" xfId="1072"/>
    <cellStyle name="Normal 2 2 2 2 2 2 3 2" xfId="1073"/>
    <cellStyle name="Normal 2 2 2 2 2 2 3 3" xfId="1074"/>
    <cellStyle name="Normal 2 2 2 2 2 2 4" xfId="1075"/>
    <cellStyle name="Normal 2 2 2 2 2 2 4 2" xfId="1076"/>
    <cellStyle name="Normal 2 2 2 2 2 2 4 3" xfId="1077"/>
    <cellStyle name="Normal 2 2 2 2 2 2 4 4" xfId="1078"/>
    <cellStyle name="Normal 2 2 2 2 2 2 5" xfId="1079"/>
    <cellStyle name="Normal 2 2 2 2 2 2 5 2" xfId="1080"/>
    <cellStyle name="Normal 2 2 2 2 2 2 6" xfId="1081"/>
    <cellStyle name="Normal 2 2 2 2 2 2 6 2" xfId="1082"/>
    <cellStyle name="Normal 2 2 2 2 2 2 7" xfId="1083"/>
    <cellStyle name="Normal 2 2 2 2 2 2 8" xfId="1084"/>
    <cellStyle name="Normal 2 2 2 2 2 2 9" xfId="1085"/>
    <cellStyle name="Normal 2 2 2 2 2 2_Deduction&amp;OthrRev" xfId="1086"/>
    <cellStyle name="Normal 2 2 2 2 2 3" xfId="1087"/>
    <cellStyle name="Normal 2 2 2 2 2 3 2" xfId="1088"/>
    <cellStyle name="Normal 2 2 2 2 2 3 2 2" xfId="1089"/>
    <cellStyle name="Normal 2 2 2 2 2 4" xfId="1090"/>
    <cellStyle name="Normal 2 2 2 2 2 5" xfId="1091"/>
    <cellStyle name="Normal 2 2 2 2 2 5 2" xfId="1092"/>
    <cellStyle name="Normal 2 2 2 2 2 5 2 2" xfId="1093"/>
    <cellStyle name="Normal 2 2 2 2 2 5 3" xfId="1094"/>
    <cellStyle name="Normal 2 2 2 2 2 5 3 2" xfId="1095"/>
    <cellStyle name="Normal 2 2 2 2 2 6" xfId="1096"/>
    <cellStyle name="Normal 2 2 2 2 2 7" xfId="1097"/>
    <cellStyle name="Normal 2 2 2 2 2_Deduction&amp;OthrRev" xfId="1098"/>
    <cellStyle name="Normal 2 2 2 2 3" xfId="1099"/>
    <cellStyle name="Normal 2 2 2 2 3 2" xfId="1100"/>
    <cellStyle name="Normal 2 2 2 2 3 2 2" xfId="1101"/>
    <cellStyle name="Normal 2 2 2 2 3 2 2 2" xfId="1102"/>
    <cellStyle name="Normal 2 2 2 2 3 2 2 2 2" xfId="1103"/>
    <cellStyle name="Normal 2 2 2 2 3 2 2 2 3" xfId="1104"/>
    <cellStyle name="Normal 2 2 2 2 3 2 3" xfId="1105"/>
    <cellStyle name="Normal 2 2 2 2 3 2 4" xfId="1106"/>
    <cellStyle name="Normal 2 2 2 2 3 3" xfId="1107"/>
    <cellStyle name="Normal 2 2 2 2 3 4" xfId="1108"/>
    <cellStyle name="Normal 2 2 2 2 3 5" xfId="1109"/>
    <cellStyle name="Normal 2 2 2 2 3 5 2" xfId="1110"/>
    <cellStyle name="Normal 2 2 2 2 4" xfId="1111"/>
    <cellStyle name="Normal 2 2 2 2 4 2" xfId="1112"/>
    <cellStyle name="Normal 2 2 2 2 4 3" xfId="1113"/>
    <cellStyle name="Normal 2 2 2 2 5" xfId="1114"/>
    <cellStyle name="Normal 2 2 2 2 5 2" xfId="1115"/>
    <cellStyle name="Normal 2 2 2 2 5 3" xfId="1116"/>
    <cellStyle name="Normal 2 2 2 2 5 4" xfId="1117"/>
    <cellStyle name="Normal 2 2 2 2 6" xfId="1118"/>
    <cellStyle name="Normal 2 2 2 2 6 2" xfId="1119"/>
    <cellStyle name="Normal 2 2 2 2 7" xfId="1120"/>
    <cellStyle name="Normal 2 2 2 2 7 2" xfId="1121"/>
    <cellStyle name="Normal 2 2 2 2 8" xfId="1122"/>
    <cellStyle name="Normal 2 2 2 2 9" xfId="1123"/>
    <cellStyle name="Normal 2 2 2 2_Deduction&amp;OthrRev" xfId="1124"/>
    <cellStyle name="Normal 2 2 2 3" xfId="1125"/>
    <cellStyle name="Normal 2 2 2 3 2" xfId="1126"/>
    <cellStyle name="Normal 2 2 2 3 2 2" xfId="1127"/>
    <cellStyle name="Normal 2 2 2 3 2 2 2" xfId="1128"/>
    <cellStyle name="Normal 2 2 2 3 2 2 2 2" xfId="1129"/>
    <cellStyle name="Normal 2 2 2 3 2 2 2 2 2" xfId="1130"/>
    <cellStyle name="Normal 2 2 2 3 2 2 2 2 3" xfId="1131"/>
    <cellStyle name="Normal 2 2 2 3 2 2 3" xfId="1132"/>
    <cellStyle name="Normal 2 2 2 3 2 2 4" xfId="1133"/>
    <cellStyle name="Normal 2 2 2 3 2 3" xfId="1134"/>
    <cellStyle name="Normal 2 2 2 3 2 4" xfId="1135"/>
    <cellStyle name="Normal 2 2 2 3 2 5" xfId="1136"/>
    <cellStyle name="Normal 2 2 2 3 2 5 2" xfId="1137"/>
    <cellStyle name="Normal 2 2 2 3 3" xfId="1138"/>
    <cellStyle name="Normal 2 2 2 3 3 2" xfId="1139"/>
    <cellStyle name="Normal 2 2 2 3 4" xfId="1140"/>
    <cellStyle name="Normal 2 2 2 3 4 2" xfId="1141"/>
    <cellStyle name="Normal 2 2 2 3 4 2 2" xfId="1142"/>
    <cellStyle name="Normal 2 2 2 3 4 2 2 2" xfId="1143"/>
    <cellStyle name="Normal 2 2 2 3 4 2 2 2 2" xfId="1144"/>
    <cellStyle name="Normal 2 2 2 3 4 2 3" xfId="1145"/>
    <cellStyle name="Normal 2 2 2 3 4 3" xfId="1146"/>
    <cellStyle name="Normal 2 2 2 3 4 3 2" xfId="1147"/>
    <cellStyle name="Normal 2 2 2 3 5" xfId="1148"/>
    <cellStyle name="Normal 2 2 2 3 6" xfId="1149"/>
    <cellStyle name="Normal 2 2 2 4" xfId="1150"/>
    <cellStyle name="Normal 2 2 2 4 2" xfId="1151"/>
    <cellStyle name="Normal 2 2 2 4 2 2" xfId="1152"/>
    <cellStyle name="Normal 2 2 2 5" xfId="1153"/>
    <cellStyle name="Normal 2 2 2 6" xfId="1154"/>
    <cellStyle name="Normal 2 2 2 6 2" xfId="1155"/>
    <cellStyle name="Normal 2 2 2 6 2 2" xfId="1156"/>
    <cellStyle name="Normal 2 2 2 6 3" xfId="1157"/>
    <cellStyle name="Normal 2 2 2 6 3 2" xfId="1158"/>
    <cellStyle name="Normal 2 2 2 7" xfId="1159"/>
    <cellStyle name="Normal 2 2 2 8" xfId="1160"/>
    <cellStyle name="Normal 2 2 2 9" xfId="1161"/>
    <cellStyle name="Normal 2 2 2_Deduction&amp;OthrRev" xfId="1162"/>
    <cellStyle name="Normal 2 2 3" xfId="1163"/>
    <cellStyle name="Normal 2 2 3 2" xfId="1164"/>
    <cellStyle name="Normal 2 2 3 2 2" xfId="1165"/>
    <cellStyle name="Normal 2 2 3 2 2 2" xfId="1166"/>
    <cellStyle name="Normal 2 2 3 2 2 2 2" xfId="1167"/>
    <cellStyle name="Normal 2 2 3 2 2 2 2 2" xfId="1168"/>
    <cellStyle name="Normal 2 2 3 2 2 2 2 2 2" xfId="1169"/>
    <cellStyle name="Normal 2 2 3 2 2 2 2 2 3" xfId="1170"/>
    <cellStyle name="Normal 2 2 3 2 2 2 3" xfId="1171"/>
    <cellStyle name="Normal 2 2 3 2 2 2 4" xfId="1172"/>
    <cellStyle name="Normal 2 2 3 2 2 3" xfId="1173"/>
    <cellStyle name="Normal 2 2 3 2 2 4" xfId="1174"/>
    <cellStyle name="Normal 2 2 3 2 2 5" xfId="1175"/>
    <cellStyle name="Normal 2 2 3 2 2 5 2" xfId="1176"/>
    <cellStyle name="Normal 2 2 3 2 3" xfId="1177"/>
    <cellStyle name="Normal 2 2 3 2 3 2" xfId="1178"/>
    <cellStyle name="Normal 2 2 3 2 4" xfId="1179"/>
    <cellStyle name="Normal 2 2 3 2 4 2" xfId="1180"/>
    <cellStyle name="Normal 2 2 3 2 4 2 2" xfId="1181"/>
    <cellStyle name="Normal 2 2 3 2 4 2 2 2" xfId="1182"/>
    <cellStyle name="Normal 2 2 3 2 4 2 2 2 2" xfId="1183"/>
    <cellStyle name="Normal 2 2 3 2 4 2 3" xfId="1184"/>
    <cellStyle name="Normal 2 2 3 2 4 3" xfId="1185"/>
    <cellStyle name="Normal 2 2 3 2 4 3 2" xfId="1186"/>
    <cellStyle name="Normal 2 2 3 2 5" xfId="1187"/>
    <cellStyle name="Normal 2 2 3 2 6" xfId="1188"/>
    <cellStyle name="Normal 2 2 3 3" xfId="1189"/>
    <cellStyle name="Normal 2 2 3 3 2" xfId="1190"/>
    <cellStyle name="Normal 2 2 3 3 2 2" xfId="1191"/>
    <cellStyle name="Normal 2 2 3 3 2 2 2" xfId="1192"/>
    <cellStyle name="Normal 2 2 3 3 2 2 3" xfId="1193"/>
    <cellStyle name="Normal 2 2 3 3 3" xfId="1194"/>
    <cellStyle name="Normal 2 2 3 3 4" xfId="1195"/>
    <cellStyle name="Normal 2 2 3 4" xfId="1196"/>
    <cellStyle name="Normal 2 2 3 5" xfId="1197"/>
    <cellStyle name="Normal 2 2 3 6" xfId="1198"/>
    <cellStyle name="Normal 2 2 3 6 2" xfId="1199"/>
    <cellStyle name="Normal 2 2 4" xfId="1200"/>
    <cellStyle name="Normal 2 2 4 2" xfId="1201"/>
    <cellStyle name="Normal 2 2 4 2 2" xfId="1202"/>
    <cellStyle name="Normal 2 2 4 2 2 2" xfId="1203"/>
    <cellStyle name="Normal 2 2 4 2 2 2 2" xfId="1204"/>
    <cellStyle name="Normal 2 2 4 2 2 2 3" xfId="1205"/>
    <cellStyle name="Normal 2 2 4 2 3" xfId="1206"/>
    <cellStyle name="Normal 2 2 4 2 4" xfId="1207"/>
    <cellStyle name="Normal 2 2 4 3" xfId="1208"/>
    <cellStyle name="Normal 2 2 4 4" xfId="1209"/>
    <cellStyle name="Normal 2 2 4 5" xfId="1210"/>
    <cellStyle name="Normal 2 2 4 5 2" xfId="1211"/>
    <cellStyle name="Normal 2 2 5" xfId="1212"/>
    <cellStyle name="Normal 2 2 5 2" xfId="1213"/>
    <cellStyle name="Normal 2 2 5 3" xfId="1214"/>
    <cellStyle name="Normal 2 2 6" xfId="1215"/>
    <cellStyle name="Normal 2 2 6 2" xfId="1216"/>
    <cellStyle name="Normal 2 2 6 3" xfId="1217"/>
    <cellStyle name="Normal 2 2 6 4" xfId="1218"/>
    <cellStyle name="Normal 2 2 7" xfId="1219"/>
    <cellStyle name="Normal 2 2 7 2" xfId="1220"/>
    <cellStyle name="Normal 2 2 8" xfId="1221"/>
    <cellStyle name="Normal 2 2 8 2" xfId="1222"/>
    <cellStyle name="Normal 2 2 9" xfId="1223"/>
    <cellStyle name="Normal 2 2_Deduction&amp;OthrRev" xfId="1224"/>
    <cellStyle name="Normal 2 20" xfId="2269"/>
    <cellStyle name="Normal 2 21" xfId="2275"/>
    <cellStyle name="Normal 2 22" xfId="2328"/>
    <cellStyle name="Normal 2 23" xfId="2385"/>
    <cellStyle name="Normal 2 24" xfId="2436"/>
    <cellStyle name="Normal 2 25" xfId="2614"/>
    <cellStyle name="Normal 2 26" xfId="20041"/>
    <cellStyle name="Normal 2 27" xfId="20357"/>
    <cellStyle name="Normal 2 3" xfId="1225"/>
    <cellStyle name="Normal 2 3 10" xfId="2551"/>
    <cellStyle name="Normal 2 3 11" xfId="4319"/>
    <cellStyle name="Normal 2 3 12" xfId="54933"/>
    <cellStyle name="Normal 2 3 2" xfId="1226"/>
    <cellStyle name="Normal 2 3 2 2" xfId="1227"/>
    <cellStyle name="Normal 2 3 2 2 2" xfId="1228"/>
    <cellStyle name="Normal 2 3 2 2 2 2" xfId="1229"/>
    <cellStyle name="Normal 2 3 2 2 2 2 2" xfId="1230"/>
    <cellStyle name="Normal 2 3 2 2 2 2 2 2" xfId="1231"/>
    <cellStyle name="Normal 2 3 2 2 2 2 2 2 2" xfId="1232"/>
    <cellStyle name="Normal 2 3 2 2 2 2 2 2 3" xfId="1233"/>
    <cellStyle name="Normal 2 3 2 2 2 2 3" xfId="1234"/>
    <cellStyle name="Normal 2 3 2 2 2 2 4" xfId="1235"/>
    <cellStyle name="Normal 2 3 2 2 2 2 5" xfId="54937"/>
    <cellStyle name="Normal 2 3 2 2 2 3" xfId="1236"/>
    <cellStyle name="Normal 2 3 2 2 2 4" xfId="1237"/>
    <cellStyle name="Normal 2 3 2 2 2 5" xfId="1238"/>
    <cellStyle name="Normal 2 3 2 2 2 5 2" xfId="1239"/>
    <cellStyle name="Normal 2 3 2 2 2 6" xfId="54936"/>
    <cellStyle name="Normal 2 3 2 2 3" xfId="1240"/>
    <cellStyle name="Normal 2 3 2 2 3 2" xfId="1241"/>
    <cellStyle name="Normal 2 3 2 2 3 3" xfId="54938"/>
    <cellStyle name="Normal 2 3 2 2 4" xfId="1242"/>
    <cellStyle name="Normal 2 3 2 2 4 2" xfId="1243"/>
    <cellStyle name="Normal 2 3 2 2 4 2 2" xfId="1244"/>
    <cellStyle name="Normal 2 3 2 2 4 2 2 2" xfId="1245"/>
    <cellStyle name="Normal 2 3 2 2 4 2 2 2 2" xfId="1246"/>
    <cellStyle name="Normal 2 3 2 2 4 2 3" xfId="1247"/>
    <cellStyle name="Normal 2 3 2 2 4 3" xfId="1248"/>
    <cellStyle name="Normal 2 3 2 2 4 3 2" xfId="1249"/>
    <cellStyle name="Normal 2 3 2 2 5" xfId="1250"/>
    <cellStyle name="Normal 2 3 2 2 6" xfId="1251"/>
    <cellStyle name="Normal 2 3 2 2 7" xfId="54935"/>
    <cellStyle name="Normal 2 3 2 3" xfId="1252"/>
    <cellStyle name="Normal 2 3 2 3 2" xfId="1253"/>
    <cellStyle name="Normal 2 3 2 3 2 2" xfId="1254"/>
    <cellStyle name="Normal 2 3 2 3 2 2 2" xfId="1255"/>
    <cellStyle name="Normal 2 3 2 3 2 2 3" xfId="1256"/>
    <cellStyle name="Normal 2 3 2 3 2 2 4" xfId="54941"/>
    <cellStyle name="Normal 2 3 2 3 2 3" xfId="54940"/>
    <cellStyle name="Normal 2 3 2 3 3" xfId="1257"/>
    <cellStyle name="Normal 2 3 2 3 3 2" xfId="54942"/>
    <cellStyle name="Normal 2 3 2 3 4" xfId="1258"/>
    <cellStyle name="Normal 2 3 2 3 5" xfId="54939"/>
    <cellStyle name="Normal 2 3 2 4" xfId="1259"/>
    <cellStyle name="Normal 2 3 2 4 2" xfId="54944"/>
    <cellStyle name="Normal 2 3 2 4 3" xfId="54943"/>
    <cellStyle name="Normal 2 3 2 5" xfId="1260"/>
    <cellStyle name="Normal 2 3 2 5 2" xfId="54945"/>
    <cellStyle name="Normal 2 3 2 6" xfId="1261"/>
    <cellStyle name="Normal 2 3 2 6 2" xfId="1262"/>
    <cellStyle name="Normal 2 3 2 7" xfId="54934"/>
    <cellStyle name="Normal 2 3 3" xfId="1263"/>
    <cellStyle name="Normal 2 3 3 2" xfId="1264"/>
    <cellStyle name="Normal 2 3 3 2 2" xfId="1265"/>
    <cellStyle name="Normal 2 3 3 2 2 2" xfId="1266"/>
    <cellStyle name="Normal 2 3 3 2 2 2 2" xfId="1267"/>
    <cellStyle name="Normal 2 3 3 2 2 2 3" xfId="1268"/>
    <cellStyle name="Normal 2 3 3 2 2 3" xfId="54948"/>
    <cellStyle name="Normal 2 3 3 2 3" xfId="1269"/>
    <cellStyle name="Normal 2 3 3 2 4" xfId="1270"/>
    <cellStyle name="Normal 2 3 3 2 5" xfId="54947"/>
    <cellStyle name="Normal 2 3 3 3" xfId="1271"/>
    <cellStyle name="Normal 2 3 3 3 2" xfId="54949"/>
    <cellStyle name="Normal 2 3 3 4" xfId="1272"/>
    <cellStyle name="Normal 2 3 3 5" xfId="1273"/>
    <cellStyle name="Normal 2 3 3 5 2" xfId="1274"/>
    <cellStyle name="Normal 2 3 3 6" xfId="54946"/>
    <cellStyle name="Normal 2 3 4" xfId="1275"/>
    <cellStyle name="Normal 2 3 4 2" xfId="1276"/>
    <cellStyle name="Normal 2 3 4 2 2" xfId="54952"/>
    <cellStyle name="Normal 2 3 4 2 3" xfId="54951"/>
    <cellStyle name="Normal 2 3 4 3" xfId="54953"/>
    <cellStyle name="Normal 2 3 4 4" xfId="54950"/>
    <cellStyle name="Normal 2 3 5" xfId="1277"/>
    <cellStyle name="Normal 2 3 5 2" xfId="1278"/>
    <cellStyle name="Normal 2 3 5 2 2" xfId="1279"/>
    <cellStyle name="Normal 2 3 5 2 2 2" xfId="1280"/>
    <cellStyle name="Normal 2 3 5 2 2 2 2" xfId="1281"/>
    <cellStyle name="Normal 2 3 5 2 3" xfId="1282"/>
    <cellStyle name="Normal 2 3 5 2 4" xfId="54955"/>
    <cellStyle name="Normal 2 3 5 3" xfId="1283"/>
    <cellStyle name="Normal 2 3 5 3 2" xfId="1284"/>
    <cellStyle name="Normal 2 3 5 4" xfId="54954"/>
    <cellStyle name="Normal 2 3 6" xfId="1285"/>
    <cellStyle name="Normal 2 3 6 2" xfId="54956"/>
    <cellStyle name="Normal 2 3 7" xfId="1286"/>
    <cellStyle name="Normal 2 3 8" xfId="1287"/>
    <cellStyle name="Normal 2 3 9" xfId="1288"/>
    <cellStyle name="Normal 2 4" xfId="1289"/>
    <cellStyle name="Normal 2 4 10" xfId="2417"/>
    <cellStyle name="Normal 2 4 11" xfId="2468"/>
    <cellStyle name="Normal 2 4 2" xfId="1290"/>
    <cellStyle name="Normal 2 4 2 10" xfId="4320"/>
    <cellStyle name="Normal 2 4 2 2" xfId="1291"/>
    <cellStyle name="Normal 2 4 2 2 2" xfId="1292"/>
    <cellStyle name="Normal 2 4 2 2 2 2" xfId="1293"/>
    <cellStyle name="Normal 2 4 2 2 2 2 2" xfId="1294"/>
    <cellStyle name="Normal 2 4 2 2 2 2 3" xfId="1295"/>
    <cellStyle name="Normal 2 4 2 2 3" xfId="1296"/>
    <cellStyle name="Normal 2 4 2 2 4" xfId="1297"/>
    <cellStyle name="Normal 2 4 2 2 5" xfId="54957"/>
    <cellStyle name="Normal 2 4 2 3" xfId="1298"/>
    <cellStyle name="Normal 2 4 2 4" xfId="1299"/>
    <cellStyle name="Normal 2 4 2 5" xfId="1300"/>
    <cellStyle name="Normal 2 4 2 5 2" xfId="1301"/>
    <cellStyle name="Normal 2 4 2 6" xfId="2308"/>
    <cellStyle name="Normal 2 4 2 6 2" xfId="2552"/>
    <cellStyle name="Normal 2 4 2 6 3" xfId="4338"/>
    <cellStyle name="Normal 2 4 2 7" xfId="2361"/>
    <cellStyle name="Normal 2 4 2 8" xfId="2418"/>
    <cellStyle name="Normal 2 4 2 9" xfId="2469"/>
    <cellStyle name="Normal 2 4 3" xfId="1302"/>
    <cellStyle name="Normal 2 4 3 2" xfId="1303"/>
    <cellStyle name="Normal 2 4 3 3" xfId="2309"/>
    <cellStyle name="Normal 2 4 3 4" xfId="2362"/>
    <cellStyle name="Normal 2 4 3 5" xfId="2419"/>
    <cellStyle name="Normal 2 4 3 6" xfId="2470"/>
    <cellStyle name="Normal 2 4 3 7" xfId="2553"/>
    <cellStyle name="Normal 2 4 4" xfId="1304"/>
    <cellStyle name="Normal 2 4 4 2" xfId="1305"/>
    <cellStyle name="Normal 2 4 4 2 2" xfId="1306"/>
    <cellStyle name="Normal 2 4 4 2 2 2" xfId="1307"/>
    <cellStyle name="Normal 2 4 4 2 2 2 2" xfId="1308"/>
    <cellStyle name="Normal 2 4 4 2 3" xfId="1309"/>
    <cellStyle name="Normal 2 4 4 3" xfId="1310"/>
    <cellStyle name="Normal 2 4 4 3 2" xfId="1311"/>
    <cellStyle name="Normal 2 4 4 4" xfId="54958"/>
    <cellStyle name="Normal 2 4 5" xfId="1312"/>
    <cellStyle name="Normal 2 4 6" xfId="1313"/>
    <cellStyle name="Normal 2 4 7" xfId="1314"/>
    <cellStyle name="Normal 2 4 8" xfId="2307"/>
    <cellStyle name="Normal 2 4 8 2" xfId="2554"/>
    <cellStyle name="Normal 2 4 8 3" xfId="4337"/>
    <cellStyle name="Normal 2 4 9" xfId="2360"/>
    <cellStyle name="Normal 2 4 9 2" xfId="2555"/>
    <cellStyle name="Normal 2 4 9 3" xfId="4348"/>
    <cellStyle name="Normal 2 5" xfId="1315"/>
    <cellStyle name="Normal 2 5 2" xfId="1316"/>
    <cellStyle name="Normal 2 5 2 2" xfId="1317"/>
    <cellStyle name="Normal 2 5 2 2 2" xfId="1318"/>
    <cellStyle name="Normal 2 5 2 2 2 2" xfId="54962"/>
    <cellStyle name="Normal 2 5 2 2 2 3" xfId="54961"/>
    <cellStyle name="Normal 2 5 2 2 3" xfId="54963"/>
    <cellStyle name="Normal 2 5 2 2 4" xfId="54960"/>
    <cellStyle name="Normal 2 5 2 3" xfId="1319"/>
    <cellStyle name="Normal 2 5 2 3 2" xfId="1320"/>
    <cellStyle name="Normal 2 5 2 3 2 2" xfId="54966"/>
    <cellStyle name="Normal 2 5 2 3 2 3" xfId="54965"/>
    <cellStyle name="Normal 2 5 2 3 3" xfId="54967"/>
    <cellStyle name="Normal 2 5 2 3 4" xfId="54964"/>
    <cellStyle name="Normal 2 5 2 4" xfId="1321"/>
    <cellStyle name="Normal 2 5 2 4 2" xfId="54969"/>
    <cellStyle name="Normal 2 5 2 4 3" xfId="54968"/>
    <cellStyle name="Normal 2 5 2 5" xfId="54970"/>
    <cellStyle name="Normal 2 5 2 6" xfId="54959"/>
    <cellStyle name="Normal 2 5 3" xfId="1322"/>
    <cellStyle name="Normal 2 5 3 2" xfId="54972"/>
    <cellStyle name="Normal 2 5 3 2 2" xfId="54973"/>
    <cellStyle name="Normal 2 5 3 3" xfId="54974"/>
    <cellStyle name="Normal 2 5 3 4" xfId="54971"/>
    <cellStyle name="Normal 2 5 4" xfId="1323"/>
    <cellStyle name="Normal 2 5 4 2" xfId="54976"/>
    <cellStyle name="Normal 2 5 4 2 2" xfId="54977"/>
    <cellStyle name="Normal 2 5 4 3" xfId="54978"/>
    <cellStyle name="Normal 2 5 4 4" xfId="54975"/>
    <cellStyle name="Normal 2 5 5" xfId="2310"/>
    <cellStyle name="Normal 2 5 5 2" xfId="2556"/>
    <cellStyle name="Normal 2 5 5 2 2" xfId="54979"/>
    <cellStyle name="Normal 2 5 5 3" xfId="4339"/>
    <cellStyle name="Normal 2 5 6" xfId="2363"/>
    <cellStyle name="Normal 2 5 7" xfId="2420"/>
    <cellStyle name="Normal 2 5 8" xfId="2471"/>
    <cellStyle name="Normal 2 5 9" xfId="4321"/>
    <cellStyle name="Normal 2 6" xfId="1324"/>
    <cellStyle name="Normal 2 6 2" xfId="1325"/>
    <cellStyle name="Normal 2 6 2 2" xfId="1326"/>
    <cellStyle name="Normal 2 6 2 2 2" xfId="1327"/>
    <cellStyle name="Normal 2 6 2 2 3" xfId="1328"/>
    <cellStyle name="Normal 2 6 3" xfId="1329"/>
    <cellStyle name="Normal 2 6 4" xfId="1330"/>
    <cellStyle name="Normal 2 6 5" xfId="2311"/>
    <cellStyle name="Normal 2 6 5 2" xfId="2557"/>
    <cellStyle name="Normal 2 6 5 3" xfId="4340"/>
    <cellStyle name="Normal 2 6 6" xfId="2364"/>
    <cellStyle name="Normal 2 6 7" xfId="2421"/>
    <cellStyle name="Normal 2 6 8" xfId="2472"/>
    <cellStyle name="Normal 2 6 9" xfId="4322"/>
    <cellStyle name="Normal 2 7" xfId="1331"/>
    <cellStyle name="Normal 2 7 2" xfId="1332"/>
    <cellStyle name="Normal 2 7 3" xfId="2558"/>
    <cellStyle name="Normal 2 8" xfId="1333"/>
    <cellStyle name="Normal 2 8 2" xfId="1334"/>
    <cellStyle name="Normal 2 9" xfId="1335"/>
    <cellStyle name="Normal 2 9 2" xfId="1336"/>
    <cellStyle name="Normal 20" xfId="1337"/>
    <cellStyle name="Normal 20 2" xfId="1338"/>
    <cellStyle name="Normal 20 3" xfId="1339"/>
    <cellStyle name="Normal 20 4" xfId="1340"/>
    <cellStyle name="Normal 20 5" xfId="1341"/>
    <cellStyle name="Normal 20 6" xfId="1342"/>
    <cellStyle name="Normal 20 7" xfId="1343"/>
    <cellStyle name="Normal 20 8" xfId="1344"/>
    <cellStyle name="Normal 20 9" xfId="54980"/>
    <cellStyle name="Normal 21" xfId="1345"/>
    <cellStyle name="Normal 21 2" xfId="1346"/>
    <cellStyle name="Normal 21 3" xfId="1347"/>
    <cellStyle name="Normal 21 4" xfId="1348"/>
    <cellStyle name="Normal 21 5" xfId="1349"/>
    <cellStyle name="Normal 21 6" xfId="1350"/>
    <cellStyle name="Normal 21 7" xfId="1351"/>
    <cellStyle name="Normal 21 8" xfId="1352"/>
    <cellStyle name="Normal 21 9" xfId="54981"/>
    <cellStyle name="Normal 22" xfId="1353"/>
    <cellStyle name="Normal 22 2" xfId="1354"/>
    <cellStyle name="Normal 22 3" xfId="1355"/>
    <cellStyle name="Normal 22 4" xfId="1356"/>
    <cellStyle name="Normal 22 5" xfId="1357"/>
    <cellStyle name="Normal 22 6" xfId="1358"/>
    <cellStyle name="Normal 22 7" xfId="1359"/>
    <cellStyle name="Normal 22 8" xfId="1360"/>
    <cellStyle name="Normal 22 9" xfId="54982"/>
    <cellStyle name="Normal 23" xfId="1361"/>
    <cellStyle name="Normal 23 2" xfId="1362"/>
    <cellStyle name="Normal 23 3" xfId="1363"/>
    <cellStyle name="Normal 23 4" xfId="1364"/>
    <cellStyle name="Normal 23 5" xfId="1365"/>
    <cellStyle name="Normal 23 6" xfId="1366"/>
    <cellStyle name="Normal 23 7" xfId="1367"/>
    <cellStyle name="Normal 23 8" xfId="1368"/>
    <cellStyle name="Normal 23 9" xfId="54983"/>
    <cellStyle name="Normal 24" xfId="1369"/>
    <cellStyle name="Normal 24 2" xfId="1370"/>
    <cellStyle name="Normal 24 3" xfId="1371"/>
    <cellStyle name="Normal 24 4" xfId="1372"/>
    <cellStyle name="Normal 24 5" xfId="1373"/>
    <cellStyle name="Normal 24 6" xfId="1374"/>
    <cellStyle name="Normal 24 7" xfId="1375"/>
    <cellStyle name="Normal 24 8" xfId="1376"/>
    <cellStyle name="Normal 24 9" xfId="54984"/>
    <cellStyle name="Normal 25" xfId="1377"/>
    <cellStyle name="Normal 25 2" xfId="1378"/>
    <cellStyle name="Normal 25 3" xfId="1379"/>
    <cellStyle name="Normal 25 4" xfId="1380"/>
    <cellStyle name="Normal 25 5" xfId="1381"/>
    <cellStyle name="Normal 25 6" xfId="1382"/>
    <cellStyle name="Normal 25 7" xfId="1383"/>
    <cellStyle name="Normal 25 8" xfId="1384"/>
    <cellStyle name="Normal 25 9" xfId="54985"/>
    <cellStyle name="Normal 26" xfId="1385"/>
    <cellStyle name="Normal 26 2" xfId="1386"/>
    <cellStyle name="Normal 26 3" xfId="1387"/>
    <cellStyle name="Normal 26 4" xfId="1388"/>
    <cellStyle name="Normal 26 5" xfId="1389"/>
    <cellStyle name="Normal 26 6" xfId="1390"/>
    <cellStyle name="Normal 26 7" xfId="1391"/>
    <cellStyle name="Normal 26 8" xfId="1392"/>
    <cellStyle name="Normal 26 9" xfId="54986"/>
    <cellStyle name="Normal 27" xfId="1393"/>
    <cellStyle name="Normal 27 2" xfId="1394"/>
    <cellStyle name="Normal 27 3" xfId="1395"/>
    <cellStyle name="Normal 27 4" xfId="1396"/>
    <cellStyle name="Normal 27 5" xfId="1397"/>
    <cellStyle name="Normal 27 6" xfId="1398"/>
    <cellStyle name="Normal 27 7" xfId="1399"/>
    <cellStyle name="Normal 27 8" xfId="1400"/>
    <cellStyle name="Normal 27 9" xfId="54987"/>
    <cellStyle name="Normal 28" xfId="1401"/>
    <cellStyle name="Normal 28 2" xfId="1402"/>
    <cellStyle name="Normal 28 3" xfId="1403"/>
    <cellStyle name="Normal 28 4" xfId="1404"/>
    <cellStyle name="Normal 28 5" xfId="1405"/>
    <cellStyle name="Normal 28 6" xfId="1406"/>
    <cellStyle name="Normal 28 7" xfId="1407"/>
    <cellStyle name="Normal 28 8" xfId="1408"/>
    <cellStyle name="Normal 28 9" xfId="54988"/>
    <cellStyle name="Normal 29" xfId="1409"/>
    <cellStyle name="Normal 29 2" xfId="1410"/>
    <cellStyle name="Normal 29 3" xfId="1411"/>
    <cellStyle name="Normal 29 4" xfId="1412"/>
    <cellStyle name="Normal 29 5" xfId="1413"/>
    <cellStyle name="Normal 29 6" xfId="1414"/>
    <cellStyle name="Normal 29 7" xfId="1415"/>
    <cellStyle name="Normal 29 8" xfId="1416"/>
    <cellStyle name="Normal 29 9" xfId="54989"/>
    <cellStyle name="Normal 3" xfId="13"/>
    <cellStyle name="Normal 3 10" xfId="2559"/>
    <cellStyle name="Normal 3 11" xfId="1417"/>
    <cellStyle name="Normal 3 12" xfId="20044"/>
    <cellStyle name="Normal 3 2" xfId="1418"/>
    <cellStyle name="Normal 3 2 10" xfId="2561"/>
    <cellStyle name="Normal 3 2 11" xfId="2560"/>
    <cellStyle name="Normal 3 2 12" xfId="4323"/>
    <cellStyle name="Normal 3 2 2" xfId="1419"/>
    <cellStyle name="Normal 3 2 2 2" xfId="1420"/>
    <cellStyle name="Normal 3 2 2 2 2" xfId="1421"/>
    <cellStyle name="Normal 3 2 2 2 2 2" xfId="1422"/>
    <cellStyle name="Normal 3 2 2 2 2 2 2" xfId="1423"/>
    <cellStyle name="Normal 3 2 2 2 2 2 2 2" xfId="1424"/>
    <cellStyle name="Normal 3 2 2 2 2 2 2 2 2" xfId="1425"/>
    <cellStyle name="Normal 3 2 2 2 2 2 2 2 2 2" xfId="1426"/>
    <cellStyle name="Normal 3 2 2 2 2 2 2 2 2 2 2" xfId="1427"/>
    <cellStyle name="Normal 3 2 2 2 2 2 2 2 2 2 3" xfId="1428"/>
    <cellStyle name="Normal 3 2 2 2 2 2 2 2 2 2 4" xfId="1429"/>
    <cellStyle name="Normal 3 2 2 2 2 2 2 2 2 3" xfId="1430"/>
    <cellStyle name="Normal 3 2 2 2 2 2 2 2 2 4" xfId="1431"/>
    <cellStyle name="Normal 3 2 2 2 2 2 2 2 2 4 2" xfId="1432"/>
    <cellStyle name="Normal 3 2 2 2 2 2 2 2 3" xfId="1433"/>
    <cellStyle name="Normal 3 2 2 2 2 2 2 2 3 2" xfId="1434"/>
    <cellStyle name="Normal 3 2 2 2 2 2 2 2 3 2 2" xfId="1435"/>
    <cellStyle name="Normal 3 2 2 2 2 2 2 2 3 3" xfId="1436"/>
    <cellStyle name="Normal 3 2 2 2 2 2 2 2 3 3 2" xfId="1437"/>
    <cellStyle name="Normal 3 2 2 2 2 2 2 2 4" xfId="1438"/>
    <cellStyle name="Normal 3 2 2 2 2 2 2 2 5" xfId="1439"/>
    <cellStyle name="Normal 3 2 2 2 2 2 2 3" xfId="1440"/>
    <cellStyle name="Normal 3 2 2 2 2 2 2 3 2" xfId="1441"/>
    <cellStyle name="Normal 3 2 2 2 2 2 2 3 3" xfId="1442"/>
    <cellStyle name="Normal 3 2 2 2 2 2 2 3 4" xfId="1443"/>
    <cellStyle name="Normal 3 2 2 2 2 2 2 4" xfId="1444"/>
    <cellStyle name="Normal 3 2 2 2 2 2 2 4 2" xfId="1445"/>
    <cellStyle name="Normal 3 2 2 2 2 2 3" xfId="1446"/>
    <cellStyle name="Normal 3 2 2 2 2 2 4" xfId="1447"/>
    <cellStyle name="Normal 3 2 2 2 2 2 4 2" xfId="1448"/>
    <cellStyle name="Normal 3 2 2 2 2 2 4 2 2" xfId="1449"/>
    <cellStyle name="Normal 3 2 2 2 2 2 4 3" xfId="1450"/>
    <cellStyle name="Normal 3 2 2 2 2 2 4 3 2" xfId="1451"/>
    <cellStyle name="Normal 3 2 2 2 2 2 5" xfId="1452"/>
    <cellStyle name="Normal 3 2 2 2 2 2 6" xfId="1453"/>
    <cellStyle name="Normal 3 2 2 2 2 3" xfId="1454"/>
    <cellStyle name="Normal 3 2 2 2 2 4" xfId="1455"/>
    <cellStyle name="Normal 3 2 2 2 2 5" xfId="1456"/>
    <cellStyle name="Normal 3 2 2 2 2 5 2" xfId="1457"/>
    <cellStyle name="Normal 3 2 2 2 2 6" xfId="1458"/>
    <cellStyle name="Normal 3 2 2 2 2 6 2" xfId="1459"/>
    <cellStyle name="Normal 3 2 2 2 2 6 3" xfId="1460"/>
    <cellStyle name="Normal 3 2 2 2 2 6 4" xfId="1461"/>
    <cellStyle name="Normal 3 2 2 2 2 7" xfId="1462"/>
    <cellStyle name="Normal 3 2 2 2 2 7 2" xfId="1463"/>
    <cellStyle name="Normal 3 2 2 2 3" xfId="1464"/>
    <cellStyle name="Normal 3 2 2 2 3 2" xfId="1465"/>
    <cellStyle name="Normal 3 2 2 2 4" xfId="1466"/>
    <cellStyle name="Normal 3 2 2 2 4 2" xfId="1467"/>
    <cellStyle name="Normal 3 2 2 2 4 2 2" xfId="1468"/>
    <cellStyle name="Normal 3 2 2 2 4 2 2 2" xfId="1469"/>
    <cellStyle name="Normal 3 2 2 2 4 2 2 2 2" xfId="1470"/>
    <cellStyle name="Normal 3 2 2 2 4 2 3" xfId="1471"/>
    <cellStyle name="Normal 3 2 2 2 4 3" xfId="1472"/>
    <cellStyle name="Normal 3 2 2 2 4 3 2" xfId="1473"/>
    <cellStyle name="Normal 3 2 2 2 5" xfId="1474"/>
    <cellStyle name="Normal 3 2 2 2 6" xfId="1475"/>
    <cellStyle name="Normal 3 2 2 2 6 2" xfId="1476"/>
    <cellStyle name="Normal 3 2 2 2 6 2 2" xfId="1477"/>
    <cellStyle name="Normal 3 2 2 2 6 3" xfId="1478"/>
    <cellStyle name="Normal 3 2 2 2 6 3 2" xfId="1479"/>
    <cellStyle name="Normal 3 2 2 2 7" xfId="1480"/>
    <cellStyle name="Normal 3 2 2 2 8" xfId="1481"/>
    <cellStyle name="Normal 3 2 2 3" xfId="1482"/>
    <cellStyle name="Normal 3 2 2 3 2" xfId="1483"/>
    <cellStyle name="Normal 3 2 2 3 2 2" xfId="1484"/>
    <cellStyle name="Normal 3 2 2 3 2 2 2" xfId="1485"/>
    <cellStyle name="Normal 3 2 2 3 2 2 3" xfId="1486"/>
    <cellStyle name="Normal 3 2 2 3 3" xfId="1487"/>
    <cellStyle name="Normal 3 2 2 3 4" xfId="1488"/>
    <cellStyle name="Normal 3 2 2 4" xfId="1489"/>
    <cellStyle name="Normal 3 2 2 5" xfId="1490"/>
    <cellStyle name="Normal 3 2 2 6" xfId="1491"/>
    <cellStyle name="Normal 3 2 2 6 2" xfId="1492"/>
    <cellStyle name="Normal 3 2 2 7" xfId="1493"/>
    <cellStyle name="Normal 3 2 2 7 2" xfId="1494"/>
    <cellStyle name="Normal 3 2 2 7 3" xfId="1495"/>
    <cellStyle name="Normal 3 2 2 7 4" xfId="1496"/>
    <cellStyle name="Normal 3 2 2 8" xfId="1497"/>
    <cellStyle name="Normal 3 2 2 8 2" xfId="1498"/>
    <cellStyle name="Normal 3 2 2 9" xfId="54990"/>
    <cellStyle name="Normal 3 2 3" xfId="1499"/>
    <cellStyle name="Normal 3 2 3 2" xfId="1500"/>
    <cellStyle name="Normal 3 2 3 2 2" xfId="1501"/>
    <cellStyle name="Normal 3 2 3 2 2 2" xfId="1502"/>
    <cellStyle name="Normal 3 2 3 2 2 2 2" xfId="1503"/>
    <cellStyle name="Normal 3 2 3 2 2 2 3" xfId="1504"/>
    <cellStyle name="Normal 3 2 3 2 3" xfId="1505"/>
    <cellStyle name="Normal 3 2 3 2 4" xfId="1506"/>
    <cellStyle name="Normal 3 2 3 3" xfId="1507"/>
    <cellStyle name="Normal 3 2 3 4" xfId="1508"/>
    <cellStyle name="Normal 3 2 3 5" xfId="1509"/>
    <cellStyle name="Normal 3 2 3 5 2" xfId="1510"/>
    <cellStyle name="Normal 3 2 4" xfId="1511"/>
    <cellStyle name="Normal 3 2 4 2" xfId="1512"/>
    <cellStyle name="Normal 3 2 5" xfId="1513"/>
    <cellStyle name="Normal 3 2 5 2" xfId="1514"/>
    <cellStyle name="Normal 3 2 5 2 2" xfId="1515"/>
    <cellStyle name="Normal 3 2 5 2 2 2" xfId="1516"/>
    <cellStyle name="Normal 3 2 5 2 2 2 2" xfId="1517"/>
    <cellStyle name="Normal 3 2 5 2 3" xfId="1518"/>
    <cellStyle name="Normal 3 2 5 3" xfId="1519"/>
    <cellStyle name="Normal 3 2 5 3 2" xfId="1520"/>
    <cellStyle name="Normal 3 2 6" xfId="1521"/>
    <cellStyle name="Normal 3 2 7" xfId="1522"/>
    <cellStyle name="Normal 3 2 7 2" xfId="1523"/>
    <cellStyle name="Normal 3 2 7 2 2" xfId="1524"/>
    <cellStyle name="Normal 3 2 7 3" xfId="1525"/>
    <cellStyle name="Normal 3 2 7 3 2" xfId="1526"/>
    <cellStyle name="Normal 3 2 8" xfId="1527"/>
    <cellStyle name="Normal 3 2 9" xfId="1528"/>
    <cellStyle name="Normal 3 3" xfId="1529"/>
    <cellStyle name="Normal 3 3 2" xfId="1530"/>
    <cellStyle name="Normal 3 3 2 2" xfId="1531"/>
    <cellStyle name="Normal 3 3 2 2 2" xfId="1532"/>
    <cellStyle name="Normal 3 3 2 2 2 2" xfId="1533"/>
    <cellStyle name="Normal 3 3 2 2 2 2 2" xfId="1534"/>
    <cellStyle name="Normal 3 3 2 2 2 2 3" xfId="1535"/>
    <cellStyle name="Normal 3 3 2 2 2 2 4" xfId="54995"/>
    <cellStyle name="Normal 3 3 2 2 2 3" xfId="54994"/>
    <cellStyle name="Normal 3 3 2 2 3" xfId="1536"/>
    <cellStyle name="Normal 3 3 2 2 3 2" xfId="54996"/>
    <cellStyle name="Normal 3 3 2 2 4" xfId="1537"/>
    <cellStyle name="Normal 3 3 2 2 5" xfId="54993"/>
    <cellStyle name="Normal 3 3 2 3" xfId="1538"/>
    <cellStyle name="Normal 3 3 2 3 2" xfId="54998"/>
    <cellStyle name="Normal 3 3 2 3 2 2" xfId="54999"/>
    <cellStyle name="Normal 3 3 2 3 3" xfId="55000"/>
    <cellStyle name="Normal 3 3 2 3 4" xfId="54997"/>
    <cellStyle name="Normal 3 3 2 4" xfId="1539"/>
    <cellStyle name="Normal 3 3 2 4 2" xfId="55002"/>
    <cellStyle name="Normal 3 3 2 4 3" xfId="55001"/>
    <cellStyle name="Normal 3 3 2 5" xfId="1540"/>
    <cellStyle name="Normal 3 3 2 5 2" xfId="1541"/>
    <cellStyle name="Normal 3 3 2 5 3" xfId="55003"/>
    <cellStyle name="Normal 3 3 2 6" xfId="54992"/>
    <cellStyle name="Normal 3 3 3" xfId="1542"/>
    <cellStyle name="Normal 3 3 3 2" xfId="1543"/>
    <cellStyle name="Normal 3 3 3 2 2" xfId="55006"/>
    <cellStyle name="Normal 3 3 3 2 3" xfId="55005"/>
    <cellStyle name="Normal 3 3 3 3" xfId="55007"/>
    <cellStyle name="Normal 3 3 3 4" xfId="55004"/>
    <cellStyle name="Normal 3 3 4" xfId="1544"/>
    <cellStyle name="Normal 3 3 4 2" xfId="1545"/>
    <cellStyle name="Normal 3 3 4 2 2" xfId="1546"/>
    <cellStyle name="Normal 3 3 4 2 2 2" xfId="1547"/>
    <cellStyle name="Normal 3 3 4 2 2 2 2" xfId="1548"/>
    <cellStyle name="Normal 3 3 4 2 2 3" xfId="55010"/>
    <cellStyle name="Normal 3 3 4 2 3" xfId="1549"/>
    <cellStyle name="Normal 3 3 4 2 4" xfId="55009"/>
    <cellStyle name="Normal 3 3 4 3" xfId="1550"/>
    <cellStyle name="Normal 3 3 4 3 2" xfId="1551"/>
    <cellStyle name="Normal 3 3 4 3 3" xfId="55011"/>
    <cellStyle name="Normal 3 3 4 4" xfId="55008"/>
    <cellStyle name="Normal 3 3 5" xfId="1552"/>
    <cellStyle name="Normal 3 3 5 2" xfId="55013"/>
    <cellStyle name="Normal 3 3 5 3" xfId="55012"/>
    <cellStyle name="Normal 3 3 6" xfId="1553"/>
    <cellStyle name="Normal 3 3 6 2" xfId="55014"/>
    <cellStyle name="Normal 3 3 7" xfId="2562"/>
    <cellStyle name="Normal 3 3 8" xfId="4324"/>
    <cellStyle name="Normal 3 3 9" xfId="54991"/>
    <cellStyle name="Normal 3 4" xfId="1554"/>
    <cellStyle name="Normal 3 4 2" xfId="1555"/>
    <cellStyle name="Normal 3 4 2 2" xfId="1556"/>
    <cellStyle name="Normal 3 4 2 2 2" xfId="1557"/>
    <cellStyle name="Normal 3 4 2 2 3" xfId="1558"/>
    <cellStyle name="Normal 3 4 3" xfId="1559"/>
    <cellStyle name="Normal 3 4 4" xfId="1560"/>
    <cellStyle name="Normal 3 4 5" xfId="2563"/>
    <cellStyle name="Normal 3 5" xfId="1561"/>
    <cellStyle name="Normal 3 5 2" xfId="2565"/>
    <cellStyle name="Normal 3 5 3" xfId="2564"/>
    <cellStyle name="Normal 3 5 4" xfId="4325"/>
    <cellStyle name="Normal 3 6" xfId="1562"/>
    <cellStyle name="Normal 3 6 2" xfId="2567"/>
    <cellStyle name="Normal 3 6 3" xfId="2566"/>
    <cellStyle name="Normal 3 6 4" xfId="4326"/>
    <cellStyle name="Normal 3 7" xfId="1563"/>
    <cellStyle name="Normal 3 7 2" xfId="1564"/>
    <cellStyle name="Normal 3 8" xfId="1565"/>
    <cellStyle name="Normal 3 9" xfId="1566"/>
    <cellStyle name="Normal 3 9 2" xfId="1567"/>
    <cellStyle name="Normal 30" xfId="1568"/>
    <cellStyle name="Normal 30 10" xfId="55015"/>
    <cellStyle name="Normal 30 2" xfId="1569"/>
    <cellStyle name="Normal 30 2 2" xfId="1570"/>
    <cellStyle name="Normal 30 3" xfId="1571"/>
    <cellStyle name="Normal 30 4" xfId="1572"/>
    <cellStyle name="Normal 30 5" xfId="1573"/>
    <cellStyle name="Normal 30 6" xfId="1574"/>
    <cellStyle name="Normal 30 7" xfId="1575"/>
    <cellStyle name="Normal 30 8" xfId="1576"/>
    <cellStyle name="Normal 30 9" xfId="1577"/>
    <cellStyle name="Normal 31" xfId="1578"/>
    <cellStyle name="Normal 31 2" xfId="1579"/>
    <cellStyle name="Normal 31 3" xfId="1580"/>
    <cellStyle name="Normal 31 4" xfId="1581"/>
    <cellStyle name="Normal 31 5" xfId="1582"/>
    <cellStyle name="Normal 31 6" xfId="1583"/>
    <cellStyle name="Normal 31 7" xfId="1584"/>
    <cellStyle name="Normal 31 8" xfId="1585"/>
    <cellStyle name="Normal 31 9" xfId="55016"/>
    <cellStyle name="Normal 32" xfId="1586"/>
    <cellStyle name="Normal 32 2" xfId="1587"/>
    <cellStyle name="Normal 32 3" xfId="1588"/>
    <cellStyle name="Normal 32 4" xfId="1589"/>
    <cellStyle name="Normal 32 5" xfId="1590"/>
    <cellStyle name="Normal 32 6" xfId="1591"/>
    <cellStyle name="Normal 32 7" xfId="1592"/>
    <cellStyle name="Normal 32 8" xfId="1593"/>
    <cellStyle name="Normal 32 9" xfId="55017"/>
    <cellStyle name="Normal 33" xfId="1594"/>
    <cellStyle name="Normal 33 2" xfId="1595"/>
    <cellStyle name="Normal 33 2 2" xfId="55020"/>
    <cellStyle name="Normal 33 2 2 2" xfId="55021"/>
    <cellStyle name="Normal 33 2 2 2 2" xfId="55022"/>
    <cellStyle name="Normal 33 2 2 3" xfId="55023"/>
    <cellStyle name="Normal 33 2 3" xfId="55024"/>
    <cellStyle name="Normal 33 2 3 2" xfId="55025"/>
    <cellStyle name="Normal 33 2 3 2 2" xfId="55026"/>
    <cellStyle name="Normal 33 2 3 3" xfId="55027"/>
    <cellStyle name="Normal 33 2 4" xfId="55028"/>
    <cellStyle name="Normal 33 2 4 2" xfId="55029"/>
    <cellStyle name="Normal 33 2 5" xfId="55030"/>
    <cellStyle name="Normal 33 2 6" xfId="55019"/>
    <cellStyle name="Normal 33 3" xfId="1596"/>
    <cellStyle name="Normal 33 3 2" xfId="55032"/>
    <cellStyle name="Normal 33 3 2 2" xfId="55033"/>
    <cellStyle name="Normal 33 3 3" xfId="55034"/>
    <cellStyle name="Normal 33 3 4" xfId="55031"/>
    <cellStyle name="Normal 33 4" xfId="1597"/>
    <cellStyle name="Normal 33 4 2" xfId="55036"/>
    <cellStyle name="Normal 33 4 2 2" xfId="55037"/>
    <cellStyle name="Normal 33 4 3" xfId="55038"/>
    <cellStyle name="Normal 33 4 4" xfId="55035"/>
    <cellStyle name="Normal 33 5" xfId="1598"/>
    <cellStyle name="Normal 33 5 2" xfId="55040"/>
    <cellStyle name="Normal 33 5 3" xfId="55039"/>
    <cellStyle name="Normal 33 6" xfId="1599"/>
    <cellStyle name="Normal 33 6 2" xfId="55041"/>
    <cellStyle name="Normal 33 7" xfId="1600"/>
    <cellStyle name="Normal 33 8" xfId="1601"/>
    <cellStyle name="Normal 33 9" xfId="55018"/>
    <cellStyle name="Normal 34" xfId="1602"/>
    <cellStyle name="Normal 34 2" xfId="1603"/>
    <cellStyle name="Normal 34 2 2" xfId="55044"/>
    <cellStyle name="Normal 34 2 2 2" xfId="55045"/>
    <cellStyle name="Normal 34 2 2 2 2" xfId="55046"/>
    <cellStyle name="Normal 34 2 2 3" xfId="55047"/>
    <cellStyle name="Normal 34 2 3" xfId="55048"/>
    <cellStyle name="Normal 34 2 3 2" xfId="55049"/>
    <cellStyle name="Normal 34 2 3 2 2" xfId="55050"/>
    <cellStyle name="Normal 34 2 3 3" xfId="55051"/>
    <cellStyle name="Normal 34 2 4" xfId="55052"/>
    <cellStyle name="Normal 34 2 4 2" xfId="55053"/>
    <cellStyle name="Normal 34 2 5" xfId="55054"/>
    <cellStyle name="Normal 34 2 6" xfId="55043"/>
    <cellStyle name="Normal 34 3" xfId="1604"/>
    <cellStyle name="Normal 34 3 2" xfId="55056"/>
    <cellStyle name="Normal 34 3 2 2" xfId="55057"/>
    <cellStyle name="Normal 34 3 3" xfId="55058"/>
    <cellStyle name="Normal 34 3 4" xfId="55055"/>
    <cellStyle name="Normal 34 4" xfId="1605"/>
    <cellStyle name="Normal 34 4 2" xfId="55060"/>
    <cellStyle name="Normal 34 4 2 2" xfId="55061"/>
    <cellStyle name="Normal 34 4 3" xfId="55062"/>
    <cellStyle name="Normal 34 4 4" xfId="55059"/>
    <cellStyle name="Normal 34 5" xfId="1606"/>
    <cellStyle name="Normal 34 5 2" xfId="55064"/>
    <cellStyle name="Normal 34 5 3" xfId="55063"/>
    <cellStyle name="Normal 34 6" xfId="1607"/>
    <cellStyle name="Normal 34 6 2" xfId="55065"/>
    <cellStyle name="Normal 34 7" xfId="1608"/>
    <cellStyle name="Normal 34 8" xfId="1609"/>
    <cellStyle name="Normal 34 9" xfId="55042"/>
    <cellStyle name="Normal 35" xfId="1610"/>
    <cellStyle name="Normal 35 2" xfId="1611"/>
    <cellStyle name="Normal 35 2 2" xfId="55068"/>
    <cellStyle name="Normal 35 2 2 2" xfId="55069"/>
    <cellStyle name="Normal 35 2 2 2 2" xfId="55070"/>
    <cellStyle name="Normal 35 2 2 3" xfId="55071"/>
    <cellStyle name="Normal 35 2 3" xfId="55072"/>
    <cellStyle name="Normal 35 2 3 2" xfId="55073"/>
    <cellStyle name="Normal 35 2 3 2 2" xfId="55074"/>
    <cellStyle name="Normal 35 2 3 3" xfId="55075"/>
    <cellStyle name="Normal 35 2 4" xfId="55076"/>
    <cellStyle name="Normal 35 2 4 2" xfId="55077"/>
    <cellStyle name="Normal 35 2 5" xfId="55078"/>
    <cellStyle name="Normal 35 2 6" xfId="55067"/>
    <cellStyle name="Normal 35 3" xfId="1612"/>
    <cellStyle name="Normal 35 3 2" xfId="55080"/>
    <cellStyle name="Normal 35 3 2 2" xfId="55081"/>
    <cellStyle name="Normal 35 3 3" xfId="55082"/>
    <cellStyle name="Normal 35 3 4" xfId="55079"/>
    <cellStyle name="Normal 35 4" xfId="1613"/>
    <cellStyle name="Normal 35 4 2" xfId="55084"/>
    <cellStyle name="Normal 35 4 2 2" xfId="55085"/>
    <cellStyle name="Normal 35 4 3" xfId="55086"/>
    <cellStyle name="Normal 35 4 4" xfId="55083"/>
    <cellStyle name="Normal 35 5" xfId="1614"/>
    <cellStyle name="Normal 35 5 2" xfId="55088"/>
    <cellStyle name="Normal 35 5 3" xfId="55087"/>
    <cellStyle name="Normal 35 6" xfId="1615"/>
    <cellStyle name="Normal 35 6 2" xfId="55089"/>
    <cellStyle name="Normal 35 7" xfId="1616"/>
    <cellStyle name="Normal 35 8" xfId="1617"/>
    <cellStyle name="Normal 35 9" xfId="55066"/>
    <cellStyle name="Normal 36" xfId="1618"/>
    <cellStyle name="Normal 36 2" xfId="1619"/>
    <cellStyle name="Normal 36 2 2" xfId="55092"/>
    <cellStyle name="Normal 36 2 2 2" xfId="55093"/>
    <cellStyle name="Normal 36 2 2 2 2" xfId="55094"/>
    <cellStyle name="Normal 36 2 2 3" xfId="55095"/>
    <cellStyle name="Normal 36 2 3" xfId="55096"/>
    <cellStyle name="Normal 36 2 3 2" xfId="55097"/>
    <cellStyle name="Normal 36 2 3 2 2" xfId="55098"/>
    <cellStyle name="Normal 36 2 3 3" xfId="55099"/>
    <cellStyle name="Normal 36 2 4" xfId="55100"/>
    <cellStyle name="Normal 36 2 4 2" xfId="55101"/>
    <cellStyle name="Normal 36 2 5" xfId="55102"/>
    <cellStyle name="Normal 36 2 6" xfId="55091"/>
    <cellStyle name="Normal 36 3" xfId="1620"/>
    <cellStyle name="Normal 36 3 2" xfId="55104"/>
    <cellStyle name="Normal 36 3 2 2" xfId="55105"/>
    <cellStyle name="Normal 36 3 3" xfId="55106"/>
    <cellStyle name="Normal 36 3 4" xfId="55103"/>
    <cellStyle name="Normal 36 4" xfId="1621"/>
    <cellStyle name="Normal 36 4 2" xfId="55108"/>
    <cellStyle name="Normal 36 4 2 2" xfId="55109"/>
    <cellStyle name="Normal 36 4 3" xfId="55110"/>
    <cellStyle name="Normal 36 4 4" xfId="55107"/>
    <cellStyle name="Normal 36 5" xfId="1622"/>
    <cellStyle name="Normal 36 5 2" xfId="55112"/>
    <cellStyle name="Normal 36 5 3" xfId="55111"/>
    <cellStyle name="Normal 36 6" xfId="1623"/>
    <cellStyle name="Normal 36 6 2" xfId="55113"/>
    <cellStyle name="Normal 36 7" xfId="1624"/>
    <cellStyle name="Normal 36 8" xfId="1625"/>
    <cellStyle name="Normal 36 9" xfId="55090"/>
    <cellStyle name="Normal 37" xfId="1626"/>
    <cellStyle name="Normal 37 2" xfId="1627"/>
    <cellStyle name="Normal 37 3" xfId="1628"/>
    <cellStyle name="Normal 37 4" xfId="1629"/>
    <cellStyle name="Normal 37 5" xfId="1630"/>
    <cellStyle name="Normal 37 6" xfId="1631"/>
    <cellStyle name="Normal 37 7" xfId="1632"/>
    <cellStyle name="Normal 37 8" xfId="1633"/>
    <cellStyle name="Normal 37 9" xfId="55114"/>
    <cellStyle name="Normal 38" xfId="1634"/>
    <cellStyle name="Normal 38 2" xfId="1635"/>
    <cellStyle name="Normal 38 3" xfId="1636"/>
    <cellStyle name="Normal 38 4" xfId="1637"/>
    <cellStyle name="Normal 38 5" xfId="1638"/>
    <cellStyle name="Normal 38 6" xfId="1639"/>
    <cellStyle name="Normal 38 7" xfId="1640"/>
    <cellStyle name="Normal 38 8" xfId="1641"/>
    <cellStyle name="Normal 39" xfId="1642"/>
    <cellStyle name="Normal 39 2" xfId="1643"/>
    <cellStyle name="Normal 39 2 2" xfId="55117"/>
    <cellStyle name="Normal 39 2 2 2" xfId="55118"/>
    <cellStyle name="Normal 39 2 2 2 2" xfId="55119"/>
    <cellStyle name="Normal 39 2 2 3" xfId="55120"/>
    <cellStyle name="Normal 39 2 3" xfId="55121"/>
    <cellStyle name="Normal 39 2 3 2" xfId="55122"/>
    <cellStyle name="Normal 39 2 3 2 2" xfId="55123"/>
    <cellStyle name="Normal 39 2 3 3" xfId="55124"/>
    <cellStyle name="Normal 39 2 4" xfId="55125"/>
    <cellStyle name="Normal 39 2 4 2" xfId="55126"/>
    <cellStyle name="Normal 39 2 5" xfId="55127"/>
    <cellStyle name="Normal 39 2 6" xfId="55116"/>
    <cellStyle name="Normal 39 3" xfId="1644"/>
    <cellStyle name="Normal 39 3 2" xfId="55129"/>
    <cellStyle name="Normal 39 3 2 2" xfId="55130"/>
    <cellStyle name="Normal 39 3 3" xfId="55131"/>
    <cellStyle name="Normal 39 3 4" xfId="55128"/>
    <cellStyle name="Normal 39 4" xfId="1645"/>
    <cellStyle name="Normal 39 4 2" xfId="55133"/>
    <cellStyle name="Normal 39 4 2 2" xfId="55134"/>
    <cellStyle name="Normal 39 4 3" xfId="55135"/>
    <cellStyle name="Normal 39 4 4" xfId="55132"/>
    <cellStyle name="Normal 39 5" xfId="1646"/>
    <cellStyle name="Normal 39 5 2" xfId="55137"/>
    <cellStyle name="Normal 39 5 3" xfId="55136"/>
    <cellStyle name="Normal 39 6" xfId="1647"/>
    <cellStyle name="Normal 39 6 2" xfId="55138"/>
    <cellStyle name="Normal 39 7" xfId="1648"/>
    <cellStyle name="Normal 39 8" xfId="1649"/>
    <cellStyle name="Normal 39 9" xfId="55115"/>
    <cellStyle name="Normal 4" xfId="16"/>
    <cellStyle name="Normal 4 10" xfId="1650"/>
    <cellStyle name="Normal 4 11" xfId="20047"/>
    <cellStyle name="Normal 4 12" xfId="55139"/>
    <cellStyle name="Normal 4 2" xfId="1651"/>
    <cellStyle name="Normal 4 2 2" xfId="1652"/>
    <cellStyle name="Normal 4 2 2 2" xfId="1653"/>
    <cellStyle name="Normal 4 2 2 2 2" xfId="1654"/>
    <cellStyle name="Normal 4 2 2 2 2 2" xfId="1655"/>
    <cellStyle name="Normal 4 2 2 2 2 2 2" xfId="1656"/>
    <cellStyle name="Normal 4 2 2 2 2 2 2 2" xfId="1657"/>
    <cellStyle name="Normal 4 2 2 2 2 2 2 3" xfId="1658"/>
    <cellStyle name="Normal 4 2 2 2 2 2 3" xfId="1659"/>
    <cellStyle name="Normal 4 2 2 2 2 2 3 2" xfId="1660"/>
    <cellStyle name="Normal 4 2 2 2 2 2 4" xfId="1661"/>
    <cellStyle name="Normal 4 2 2 2 2 3" xfId="1662"/>
    <cellStyle name="Normal 4 2 2 2 3" xfId="1663"/>
    <cellStyle name="Normal 4 2 2 2 4" xfId="1664"/>
    <cellStyle name="Normal 4 2 2 2 4 2" xfId="1665"/>
    <cellStyle name="Normal 4 2 2 2 5" xfId="1666"/>
    <cellStyle name="Normal 4 2 2 3" xfId="1667"/>
    <cellStyle name="Normal 4 2 2 4" xfId="1668"/>
    <cellStyle name="Normal 4 2 2 5" xfId="1669"/>
    <cellStyle name="Normal 4 2 2 5 2" xfId="1670"/>
    <cellStyle name="Normal 4 2 2 6" xfId="1671"/>
    <cellStyle name="Normal 4 2 2 7" xfId="55140"/>
    <cellStyle name="Normal 4 2 3" xfId="1672"/>
    <cellStyle name="Normal 4 2 3 2" xfId="1673"/>
    <cellStyle name="Normal 4 2 3 3" xfId="55141"/>
    <cellStyle name="Normal 4 2 4" xfId="1674"/>
    <cellStyle name="Normal 4 2 4 2" xfId="1675"/>
    <cellStyle name="Normal 4 2 4 2 2" xfId="1676"/>
    <cellStyle name="Normal 4 2 4 2 2 2" xfId="1677"/>
    <cellStyle name="Normal 4 2 4 2 2 2 2" xfId="1678"/>
    <cellStyle name="Normal 4 2 4 2 3" xfId="1679"/>
    <cellStyle name="Normal 4 2 4 3" xfId="1680"/>
    <cellStyle name="Normal 4 2 4 3 2" xfId="1681"/>
    <cellStyle name="Normal 4 2 5" xfId="1682"/>
    <cellStyle name="Normal 4 2 6" xfId="1683"/>
    <cellStyle name="Normal 4 2 6 2" xfId="1684"/>
    <cellStyle name="Normal 4 2 7" xfId="1685"/>
    <cellStyle name="Normal 4 2 8" xfId="2569"/>
    <cellStyle name="Normal 4 2 9" xfId="2568"/>
    <cellStyle name="Normal 4 3" xfId="1686"/>
    <cellStyle name="Normal 4 3 2" xfId="1687"/>
    <cellStyle name="Normal 4 3 2 2" xfId="1688"/>
    <cellStyle name="Normal 4 3 2 2 2" xfId="1689"/>
    <cellStyle name="Normal 4 3 2 2 3" xfId="1690"/>
    <cellStyle name="Normal 4 3 3" xfId="1691"/>
    <cellStyle name="Normal 4 3 4" xfId="1692"/>
    <cellStyle name="Normal 4 3 5" xfId="55142"/>
    <cellStyle name="Normal 4 4" xfId="1693"/>
    <cellStyle name="Normal 4 5" xfId="1694"/>
    <cellStyle name="Normal 4 6" xfId="1695"/>
    <cellStyle name="Normal 4 6 2" xfId="1696"/>
    <cellStyle name="Normal 4 7" xfId="1697"/>
    <cellStyle name="Normal 4 8" xfId="1698"/>
    <cellStyle name="Normal 4 9" xfId="2570"/>
    <cellStyle name="Normal 40" xfId="1699"/>
    <cellStyle name="Normal 40 2" xfId="1700"/>
    <cellStyle name="Normal 40 3" xfId="1701"/>
    <cellStyle name="Normal 40 4" xfId="1702"/>
    <cellStyle name="Normal 40 5" xfId="1703"/>
    <cellStyle name="Normal 40 6" xfId="1704"/>
    <cellStyle name="Normal 40 7" xfId="1705"/>
    <cellStyle name="Normal 40 8" xfId="1706"/>
    <cellStyle name="Normal 40 9" xfId="55143"/>
    <cellStyle name="Normal 41" xfId="1707"/>
    <cellStyle name="Normal 41 2" xfId="1708"/>
    <cellStyle name="Normal 41 3" xfId="1709"/>
    <cellStyle name="Normal 41 4" xfId="1710"/>
    <cellStyle name="Normal 41 5" xfId="1711"/>
    <cellStyle name="Normal 41 6" xfId="1712"/>
    <cellStyle name="Normal 41 7" xfId="1713"/>
    <cellStyle name="Normal 41 8" xfId="1714"/>
    <cellStyle name="Normal 41 9" xfId="55144"/>
    <cellStyle name="Normal 42" xfId="1715"/>
    <cellStyle name="Normal 42 2" xfId="1716"/>
    <cellStyle name="Normal 42 3" xfId="1717"/>
    <cellStyle name="Normal 42 4" xfId="1718"/>
    <cellStyle name="Normal 42 5" xfId="1719"/>
    <cellStyle name="Normal 42 6" xfId="1720"/>
    <cellStyle name="Normal 42 7" xfId="1721"/>
    <cellStyle name="Normal 42 8" xfId="1722"/>
    <cellStyle name="Normal 42 9" xfId="55145"/>
    <cellStyle name="Normal 43" xfId="1723"/>
    <cellStyle name="Normal 43 2" xfId="1724"/>
    <cellStyle name="Normal 43 3" xfId="1725"/>
    <cellStyle name="Normal 43 4" xfId="1726"/>
    <cellStyle name="Normal 43 5" xfId="1727"/>
    <cellStyle name="Normal 43 6" xfId="1728"/>
    <cellStyle name="Normal 43 7" xfId="1729"/>
    <cellStyle name="Normal 43 8" xfId="1730"/>
    <cellStyle name="Normal 43 9" xfId="55146"/>
    <cellStyle name="Normal 44" xfId="1731"/>
    <cellStyle name="Normal 44 2" xfId="1732"/>
    <cellStyle name="Normal 44 3" xfId="1733"/>
    <cellStyle name="Normal 44 4" xfId="1734"/>
    <cellStyle name="Normal 44 5" xfId="1735"/>
    <cellStyle name="Normal 44 6" xfId="1736"/>
    <cellStyle name="Normal 44 7" xfId="1737"/>
    <cellStyle name="Normal 44 8" xfId="1738"/>
    <cellStyle name="Normal 44 9" xfId="55147"/>
    <cellStyle name="Normal 45" xfId="1739"/>
    <cellStyle name="Normal 45 2" xfId="1740"/>
    <cellStyle name="Normal 45 3" xfId="1741"/>
    <cellStyle name="Normal 45 4" xfId="1742"/>
    <cellStyle name="Normal 45 5" xfId="1743"/>
    <cellStyle name="Normal 45 6" xfId="1744"/>
    <cellStyle name="Normal 45 7" xfId="1745"/>
    <cellStyle name="Normal 45 8" xfId="1746"/>
    <cellStyle name="Normal 45 9" xfId="55148"/>
    <cellStyle name="Normal 46" xfId="1747"/>
    <cellStyle name="Normal 46 2" xfId="55149"/>
    <cellStyle name="Normal 47" xfId="1748"/>
    <cellStyle name="Normal 47 2" xfId="2312"/>
    <cellStyle name="Normal 47 3" xfId="2365"/>
    <cellStyle name="Normal 47 4" xfId="2422"/>
    <cellStyle name="Normal 47 5" xfId="2473"/>
    <cellStyle name="Normal 47 6" xfId="2571"/>
    <cellStyle name="Normal 47 7" xfId="55150"/>
    <cellStyle name="Normal 48" xfId="1749"/>
    <cellStyle name="Normal 48 2" xfId="2313"/>
    <cellStyle name="Normal 48 3" xfId="2366"/>
    <cellStyle name="Normal 48 4" xfId="2423"/>
    <cellStyle name="Normal 48 5" xfId="2474"/>
    <cellStyle name="Normal 48 6" xfId="2572"/>
    <cellStyle name="Normal 48 7" xfId="55151"/>
    <cellStyle name="Normal 49" xfId="1750"/>
    <cellStyle name="Normal 49 2" xfId="2314"/>
    <cellStyle name="Normal 49 3" xfId="2367"/>
    <cellStyle name="Normal 49 4" xfId="2424"/>
    <cellStyle name="Normal 49 5" xfId="2475"/>
    <cellStyle name="Normal 49 6" xfId="2573"/>
    <cellStyle name="Normal 49 7" xfId="55152"/>
    <cellStyle name="Normal 5" xfId="19"/>
    <cellStyle name="Normal 5 10" xfId="20050"/>
    <cellStyle name="Normal 5 11" xfId="55153"/>
    <cellStyle name="Normal 5 2" xfId="1752"/>
    <cellStyle name="Normal 5 2 2" xfId="1753"/>
    <cellStyle name="Normal 5 2 2 2" xfId="1754"/>
    <cellStyle name="Normal 5 2 2 2 2" xfId="1755"/>
    <cellStyle name="Normal 5 2 2 2 2 2" xfId="1756"/>
    <cellStyle name="Normal 5 2 2 2 2 3" xfId="1757"/>
    <cellStyle name="Normal 5 2 2 2 3" xfId="1758"/>
    <cellStyle name="Normal 5 2 2 2 3 2" xfId="1759"/>
    <cellStyle name="Normal 5 2 2 2 4" xfId="1760"/>
    <cellStyle name="Normal 5 2 2 3" xfId="1761"/>
    <cellStyle name="Normal 5 2 2 4" xfId="55154"/>
    <cellStyle name="Normal 5 2 3" xfId="1762"/>
    <cellStyle name="Normal 5 2 4" xfId="1763"/>
    <cellStyle name="Normal 5 2 4 2" xfId="1764"/>
    <cellStyle name="Normal 5 2 5" xfId="1765"/>
    <cellStyle name="Normal 5 3" xfId="1766"/>
    <cellStyle name="Normal 5 3 2" xfId="55155"/>
    <cellStyle name="Normal 5 4" xfId="1767"/>
    <cellStyle name="Normal 5 5" xfId="1768"/>
    <cellStyle name="Normal 5 5 2" xfId="1769"/>
    <cellStyle name="Normal 5 6" xfId="1770"/>
    <cellStyle name="Normal 5 7" xfId="2574"/>
    <cellStyle name="Normal 5 8" xfId="2575"/>
    <cellStyle name="Normal 5 9" xfId="1751"/>
    <cellStyle name="Normal 50" xfId="1771"/>
    <cellStyle name="Normal 50 2" xfId="2315"/>
    <cellStyle name="Normal 50 3" xfId="2368"/>
    <cellStyle name="Normal 50 4" xfId="2425"/>
    <cellStyle name="Normal 50 5" xfId="2476"/>
    <cellStyle name="Normal 50 6" xfId="2576"/>
    <cellStyle name="Normal 50 7" xfId="55156"/>
    <cellStyle name="Normal 51" xfId="1772"/>
    <cellStyle name="Normal 51 2" xfId="55157"/>
    <cellStyle name="Normal 52" xfId="1773"/>
    <cellStyle name="Normal 52 2" xfId="55158"/>
    <cellStyle name="Normal 53" xfId="1774"/>
    <cellStyle name="Normal 54" xfId="1775"/>
    <cellStyle name="Normal 55" xfId="1776"/>
    <cellStyle name="Normal 56" xfId="1777"/>
    <cellStyle name="Normal 57" xfId="1778"/>
    <cellStyle name="Normal 58" xfId="1779"/>
    <cellStyle name="Normal 58 2" xfId="2577"/>
    <cellStyle name="Normal 59" xfId="1780"/>
    <cellStyle name="Normal 6" xfId="22"/>
    <cellStyle name="Normal 6 10" xfId="1781"/>
    <cellStyle name="Normal 6 11" xfId="20053"/>
    <cellStyle name="Normal 6 12" xfId="55159"/>
    <cellStyle name="Normal 6 2" xfId="1782"/>
    <cellStyle name="Normal 6 2 2" xfId="2317"/>
    <cellStyle name="Normal 6 2 3" xfId="2370"/>
    <cellStyle name="Normal 6 2 4" xfId="2427"/>
    <cellStyle name="Normal 6 2 5" xfId="2478"/>
    <cellStyle name="Normal 6 2 6" xfId="2578"/>
    <cellStyle name="Normal 6 2 7" xfId="55160"/>
    <cellStyle name="Normal 6 3" xfId="1783"/>
    <cellStyle name="Normal 6 3 2" xfId="1784"/>
    <cellStyle name="Normal 6 3 3" xfId="2318"/>
    <cellStyle name="Normal 6 3 4" xfId="2371"/>
    <cellStyle name="Normal 6 3 5" xfId="2428"/>
    <cellStyle name="Normal 6 3 6" xfId="2479"/>
    <cellStyle name="Normal 6 3 7" xfId="2579"/>
    <cellStyle name="Normal 6 4" xfId="1785"/>
    <cellStyle name="Normal 6 4 2" xfId="1786"/>
    <cellStyle name="Normal 6 5" xfId="1787"/>
    <cellStyle name="Normal 6 6" xfId="2316"/>
    <cellStyle name="Normal 6 6 2" xfId="2580"/>
    <cellStyle name="Normal 6 6 3" xfId="4341"/>
    <cellStyle name="Normal 6 7" xfId="2369"/>
    <cellStyle name="Normal 6 8" xfId="2426"/>
    <cellStyle name="Normal 6 9" xfId="2477"/>
    <cellStyle name="Normal 60" xfId="2274"/>
    <cellStyle name="Normal 60 2" xfId="4569"/>
    <cellStyle name="Normal 61" xfId="2326"/>
    <cellStyle name="Normal 62" xfId="4"/>
    <cellStyle name="Normal 62 2" xfId="2327"/>
    <cellStyle name="Normal 63" xfId="2384"/>
    <cellStyle name="Normal 63 2" xfId="2581"/>
    <cellStyle name="Normal 63 2 2" xfId="3676"/>
    <cellStyle name="Normal 63 2 2 2" xfId="5592"/>
    <cellStyle name="Normal 63 2 2 2 2" xfId="12512"/>
    <cellStyle name="Normal 63 2 2 2 2 2" xfId="19239"/>
    <cellStyle name="Normal 63 2 2 2 2 2 2" xfId="36903"/>
    <cellStyle name="Normal 63 2 2 2 2 3" xfId="30176"/>
    <cellStyle name="Normal 63 2 2 2 3" xfId="9228"/>
    <cellStyle name="Normal 63 2 2 2 3 2" xfId="26893"/>
    <cellStyle name="Normal 63 2 2 2 4" xfId="16172"/>
    <cellStyle name="Normal 63 2 2 2 4 2" xfId="33836"/>
    <cellStyle name="Normal 63 2 2 2 5" xfId="23257"/>
    <cellStyle name="Normal 63 2 2 3" xfId="11136"/>
    <cellStyle name="Normal 63 2 2 3 2" xfId="17971"/>
    <cellStyle name="Normal 63 2 2 3 2 2" xfId="35635"/>
    <cellStyle name="Normal 63 2 2 3 3" xfId="28800"/>
    <cellStyle name="Normal 63 2 2 4" xfId="7373"/>
    <cellStyle name="Normal 63 2 2 4 2" xfId="25038"/>
    <cellStyle name="Normal 63 2 2 5" xfId="14425"/>
    <cellStyle name="Normal 63 2 2 5 2" xfId="32089"/>
    <cellStyle name="Normal 63 2 2 6" xfId="21395"/>
    <cellStyle name="Normal 63 2 3" xfId="4353"/>
    <cellStyle name="Normal 63 2 4" xfId="4929"/>
    <cellStyle name="Normal 63 2 4 2" xfId="11849"/>
    <cellStyle name="Normal 63 2 4 2 2" xfId="18630"/>
    <cellStyle name="Normal 63 2 4 2 2 2" xfId="36294"/>
    <cellStyle name="Normal 63 2 4 2 3" xfId="29513"/>
    <cellStyle name="Normal 63 2 4 3" xfId="8565"/>
    <cellStyle name="Normal 63 2 4 3 2" xfId="26230"/>
    <cellStyle name="Normal 63 2 4 4" xfId="15563"/>
    <cellStyle name="Normal 63 2 4 4 2" xfId="33227"/>
    <cellStyle name="Normal 63 2 4 5" xfId="22594"/>
    <cellStyle name="Normal 63 2 5" xfId="10535"/>
    <cellStyle name="Normal 63 2 5 2" xfId="17424"/>
    <cellStyle name="Normal 63 2 5 2 2" xfId="35088"/>
    <cellStyle name="Normal 63 2 5 3" xfId="28199"/>
    <cellStyle name="Normal 63 2 6" xfId="6785"/>
    <cellStyle name="Normal 63 2 6 2" xfId="24450"/>
    <cellStyle name="Normal 63 2 7" xfId="13816"/>
    <cellStyle name="Normal 63 2 7 2" xfId="31480"/>
    <cellStyle name="Normal 63 2 8" xfId="3013"/>
    <cellStyle name="Normal 63 2 8 2" xfId="20732"/>
    <cellStyle name="Normal 63 3" xfId="3449"/>
    <cellStyle name="Normal 63 3 2" xfId="4582"/>
    <cellStyle name="Normal 63 3 3" xfId="5365"/>
    <cellStyle name="Normal 63 3 3 2" xfId="12285"/>
    <cellStyle name="Normal 63 3 3 2 2" xfId="19012"/>
    <cellStyle name="Normal 63 3 3 2 2 2" xfId="36676"/>
    <cellStyle name="Normal 63 3 3 2 3" xfId="29949"/>
    <cellStyle name="Normal 63 3 3 3" xfId="9001"/>
    <cellStyle name="Normal 63 3 3 3 2" xfId="26666"/>
    <cellStyle name="Normal 63 3 3 4" xfId="15945"/>
    <cellStyle name="Normal 63 3 3 4 2" xfId="33609"/>
    <cellStyle name="Normal 63 3 3 5" xfId="23030"/>
    <cellStyle name="Normal 63 3 4" xfId="10909"/>
    <cellStyle name="Normal 63 3 4 2" xfId="17744"/>
    <cellStyle name="Normal 63 3 4 2 2" xfId="35408"/>
    <cellStyle name="Normal 63 3 4 3" xfId="28573"/>
    <cellStyle name="Normal 63 3 5" xfId="7146"/>
    <cellStyle name="Normal 63 3 5 2" xfId="24811"/>
    <cellStyle name="Normal 63 3 6" xfId="14198"/>
    <cellStyle name="Normal 63 3 6 2" xfId="31862"/>
    <cellStyle name="Normal 63 3 7" xfId="21168"/>
    <cellStyle name="Normal 63 4" xfId="4351"/>
    <cellStyle name="Normal 63 5" xfId="4702"/>
    <cellStyle name="Normal 63 5 2" xfId="11622"/>
    <cellStyle name="Normal 63 5 2 2" xfId="18403"/>
    <cellStyle name="Normal 63 5 2 2 2" xfId="36067"/>
    <cellStyle name="Normal 63 5 2 3" xfId="29286"/>
    <cellStyle name="Normal 63 5 3" xfId="8338"/>
    <cellStyle name="Normal 63 5 3 2" xfId="26003"/>
    <cellStyle name="Normal 63 5 4" xfId="15336"/>
    <cellStyle name="Normal 63 5 4 2" xfId="33000"/>
    <cellStyle name="Normal 63 5 5" xfId="22367"/>
    <cellStyle name="Normal 63 6" xfId="10308"/>
    <cellStyle name="Normal 63 6 2" xfId="17197"/>
    <cellStyle name="Normal 63 6 2 2" xfId="34861"/>
    <cellStyle name="Normal 63 6 3" xfId="27972"/>
    <cellStyle name="Normal 63 7" xfId="6558"/>
    <cellStyle name="Normal 63 7 2" xfId="24223"/>
    <cellStyle name="Normal 63 8" xfId="13589"/>
    <cellStyle name="Normal 63 8 2" xfId="31253"/>
    <cellStyle name="Normal 63 9" xfId="2784"/>
    <cellStyle name="Normal 63 9 2" xfId="20505"/>
    <cellStyle name="Normal 64" xfId="5"/>
    <cellStyle name="Normal 64 10" xfId="2787"/>
    <cellStyle name="Normal 64 10 2" xfId="20506"/>
    <cellStyle name="Normal 64 11" xfId="20039"/>
    <cellStyle name="Normal 64 2" xfId="2383"/>
    <cellStyle name="Normal 64 2 2" xfId="3677"/>
    <cellStyle name="Normal 64 2 2 2" xfId="5593"/>
    <cellStyle name="Normal 64 2 2 2 2" xfId="12513"/>
    <cellStyle name="Normal 64 2 2 2 2 2" xfId="19240"/>
    <cellStyle name="Normal 64 2 2 2 2 2 2" xfId="36904"/>
    <cellStyle name="Normal 64 2 2 2 2 3" xfId="30177"/>
    <cellStyle name="Normal 64 2 2 2 3" xfId="9229"/>
    <cellStyle name="Normal 64 2 2 2 3 2" xfId="26894"/>
    <cellStyle name="Normal 64 2 2 2 4" xfId="16173"/>
    <cellStyle name="Normal 64 2 2 2 4 2" xfId="33837"/>
    <cellStyle name="Normal 64 2 2 2 5" xfId="23258"/>
    <cellStyle name="Normal 64 2 2 3" xfId="11137"/>
    <cellStyle name="Normal 64 2 2 3 2" xfId="17972"/>
    <cellStyle name="Normal 64 2 2 3 2 2" xfId="35636"/>
    <cellStyle name="Normal 64 2 2 3 3" xfId="28801"/>
    <cellStyle name="Normal 64 2 2 4" xfId="7374"/>
    <cellStyle name="Normal 64 2 2 4 2" xfId="25039"/>
    <cellStyle name="Normal 64 2 2 5" xfId="14426"/>
    <cellStyle name="Normal 64 2 2 5 2" xfId="32090"/>
    <cellStyle name="Normal 64 2 2 6" xfId="21396"/>
    <cellStyle name="Normal 64 2 3" xfId="4930"/>
    <cellStyle name="Normal 64 2 3 2" xfId="11850"/>
    <cellStyle name="Normal 64 2 3 2 2" xfId="18631"/>
    <cellStyle name="Normal 64 2 3 2 2 2" xfId="36295"/>
    <cellStyle name="Normal 64 2 3 2 3" xfId="29514"/>
    <cellStyle name="Normal 64 2 3 3" xfId="8566"/>
    <cellStyle name="Normal 64 2 3 3 2" xfId="26231"/>
    <cellStyle name="Normal 64 2 3 4" xfId="15564"/>
    <cellStyle name="Normal 64 2 3 4 2" xfId="33228"/>
    <cellStyle name="Normal 64 2 3 5" xfId="22595"/>
    <cellStyle name="Normal 64 2 4" xfId="10536"/>
    <cellStyle name="Normal 64 2 4 2" xfId="17425"/>
    <cellStyle name="Normal 64 2 4 2 2" xfId="35089"/>
    <cellStyle name="Normal 64 2 4 3" xfId="28200"/>
    <cellStyle name="Normal 64 2 5" xfId="6786"/>
    <cellStyle name="Normal 64 2 5 2" xfId="24451"/>
    <cellStyle name="Normal 64 2 6" xfId="13817"/>
    <cellStyle name="Normal 64 2 6 2" xfId="31481"/>
    <cellStyle name="Normal 64 2 7" xfId="3014"/>
    <cellStyle name="Normal 64 2 7 2" xfId="20733"/>
    <cellStyle name="Normal 64 3" xfId="3450"/>
    <cellStyle name="Normal 64 3 2" xfId="5366"/>
    <cellStyle name="Normal 64 3 2 2" xfId="12286"/>
    <cellStyle name="Normal 64 3 2 2 2" xfId="19013"/>
    <cellStyle name="Normal 64 3 2 2 2 2" xfId="36677"/>
    <cellStyle name="Normal 64 3 2 2 3" xfId="29950"/>
    <cellStyle name="Normal 64 3 2 3" xfId="9002"/>
    <cellStyle name="Normal 64 3 2 3 2" xfId="26667"/>
    <cellStyle name="Normal 64 3 2 4" xfId="15946"/>
    <cellStyle name="Normal 64 3 2 4 2" xfId="33610"/>
    <cellStyle name="Normal 64 3 2 5" xfId="23031"/>
    <cellStyle name="Normal 64 3 3" xfId="10910"/>
    <cellStyle name="Normal 64 3 3 2" xfId="17745"/>
    <cellStyle name="Normal 64 3 3 2 2" xfId="35409"/>
    <cellStyle name="Normal 64 3 3 3" xfId="28574"/>
    <cellStyle name="Normal 64 3 4" xfId="7147"/>
    <cellStyle name="Normal 64 3 4 2" xfId="24812"/>
    <cellStyle name="Normal 64 3 5" xfId="14199"/>
    <cellStyle name="Normal 64 3 5 2" xfId="31863"/>
    <cellStyle name="Normal 64 3 6" xfId="21169"/>
    <cellStyle name="Normal 64 4" xfId="4350"/>
    <cellStyle name="Normal 64 5" xfId="4703"/>
    <cellStyle name="Normal 64 5 2" xfId="11623"/>
    <cellStyle name="Normal 64 5 2 2" xfId="18404"/>
    <cellStyle name="Normal 64 5 2 2 2" xfId="36068"/>
    <cellStyle name="Normal 64 5 2 3" xfId="29287"/>
    <cellStyle name="Normal 64 5 3" xfId="8339"/>
    <cellStyle name="Normal 64 5 3 2" xfId="26004"/>
    <cellStyle name="Normal 64 5 4" xfId="15337"/>
    <cellStyle name="Normal 64 5 4 2" xfId="33001"/>
    <cellStyle name="Normal 64 5 5" xfId="22368"/>
    <cellStyle name="Normal 64 6" xfId="10082"/>
    <cellStyle name="Normal 64 6 2" xfId="16971"/>
    <cellStyle name="Normal 64 6 2 2" xfId="34635"/>
    <cellStyle name="Normal 64 6 3" xfId="27746"/>
    <cellStyle name="Normal 64 7" xfId="10309"/>
    <cellStyle name="Normal 64 7 2" xfId="17198"/>
    <cellStyle name="Normal 64 7 2 2" xfId="34862"/>
    <cellStyle name="Normal 64 7 3" xfId="27973"/>
    <cellStyle name="Normal 64 8" xfId="6559"/>
    <cellStyle name="Normal 64 8 2" xfId="24224"/>
    <cellStyle name="Normal 64 9" xfId="13590"/>
    <cellStyle name="Normal 64 9 2" xfId="31254"/>
    <cellStyle name="Normal 65" xfId="2487"/>
    <cellStyle name="Normal 65 2" xfId="4352"/>
    <cellStyle name="Normal 65 3" xfId="6167"/>
    <cellStyle name="Normal 65 4" xfId="4251"/>
    <cellStyle name="Normal 66" xfId="2612"/>
    <cellStyle name="Normal 66 2" xfId="4354"/>
    <cellStyle name="Normal 66 3" xfId="4587"/>
    <cellStyle name="Normal 66 4" xfId="4252"/>
    <cellStyle name="Normal 67" xfId="2620"/>
    <cellStyle name="Normal 67 2" xfId="4255"/>
    <cellStyle name="Normal 67 3" xfId="20378"/>
    <cellStyle name="Normal 68" xfId="2623"/>
    <cellStyle name="Normal 68 2" xfId="4329"/>
    <cellStyle name="Normal 69" xfId="2629"/>
    <cellStyle name="Normal 69 2" xfId="4258"/>
    <cellStyle name="Normal 7" xfId="25"/>
    <cellStyle name="Normal 7 10" xfId="20056"/>
    <cellStyle name="Normal 7 11" xfId="55161"/>
    <cellStyle name="Normal 7 2" xfId="1789"/>
    <cellStyle name="Normal 7 2 2" xfId="55163"/>
    <cellStyle name="Normal 7 2 3" xfId="55162"/>
    <cellStyle name="Normal 7 3" xfId="1790"/>
    <cellStyle name="Normal 7 3 2" xfId="55164"/>
    <cellStyle name="Normal 7 4" xfId="1791"/>
    <cellStyle name="Normal 7 5" xfId="1792"/>
    <cellStyle name="Normal 7 6" xfId="1793"/>
    <cellStyle name="Normal 7 7" xfId="1794"/>
    <cellStyle name="Normal 7 7 2" xfId="2319"/>
    <cellStyle name="Normal 7 7 3" xfId="2372"/>
    <cellStyle name="Normal 7 7 4" xfId="2429"/>
    <cellStyle name="Normal 7 7 5" xfId="2480"/>
    <cellStyle name="Normal 7 7 6" xfId="2582"/>
    <cellStyle name="Normal 7 8" xfId="2583"/>
    <cellStyle name="Normal 7 9" xfId="1788"/>
    <cellStyle name="Normal 70" xfId="2618"/>
    <cellStyle name="Normal 70 2" xfId="4588"/>
    <cellStyle name="Normal 71" xfId="2619"/>
    <cellStyle name="Normal 71 2" xfId="4589"/>
    <cellStyle name="Normal 72" xfId="2632"/>
    <cellStyle name="Normal 72 2" xfId="4356"/>
    <cellStyle name="Normal 73" xfId="2635"/>
    <cellStyle name="Normal 73 2" xfId="4567"/>
    <cellStyle name="Normal 74" xfId="2638"/>
    <cellStyle name="Normal 74 2" xfId="4382"/>
    <cellStyle name="Normal 75" xfId="31"/>
    <cellStyle name="Normal 75 2" xfId="10081"/>
    <cellStyle name="Normal 76" xfId="2641"/>
    <cellStyle name="Normal 76 2" xfId="20388"/>
    <cellStyle name="Normal 8" xfId="28"/>
    <cellStyle name="Normal 8 10" xfId="55165"/>
    <cellStyle name="Normal 8 2" xfId="1796"/>
    <cellStyle name="Normal 8 2 2" xfId="55166"/>
    <cellStyle name="Normal 8 3" xfId="1797"/>
    <cellStyle name="Normal 8 3 2" xfId="55167"/>
    <cellStyle name="Normal 8 4" xfId="2320"/>
    <cellStyle name="Normal 8 4 2" xfId="2584"/>
    <cellStyle name="Normal 8 4 3" xfId="4342"/>
    <cellStyle name="Normal 8 5" xfId="2373"/>
    <cellStyle name="Normal 8 6" xfId="2430"/>
    <cellStyle name="Normal 8 7" xfId="2481"/>
    <cellStyle name="Normal 8 8" xfId="1795"/>
    <cellStyle name="Normal 8 9" xfId="20059"/>
    <cellStyle name="Normal 9" xfId="1798"/>
    <cellStyle name="Normal 9 10" xfId="1799"/>
    <cellStyle name="Normal 9 11" xfId="2321"/>
    <cellStyle name="Normal 9 11 2" xfId="2585"/>
    <cellStyle name="Normal 9 11 3" xfId="4343"/>
    <cellStyle name="Normal 9 12" xfId="2374"/>
    <cellStyle name="Normal 9 13" xfId="2431"/>
    <cellStyle name="Normal 9 14" xfId="2482"/>
    <cellStyle name="Normal 9 15" xfId="4327"/>
    <cellStyle name="Normal 9 16" xfId="55168"/>
    <cellStyle name="Normal 9 2" xfId="1800"/>
    <cellStyle name="Normal 9 2 2" xfId="1801"/>
    <cellStyle name="Normal 9 2 2 2" xfId="55169"/>
    <cellStyle name="Normal 9 3" xfId="1802"/>
    <cellStyle name="Normal 9 3 2" xfId="1803"/>
    <cellStyle name="Normal 9 3 3" xfId="55170"/>
    <cellStyle name="Normal 9 4" xfId="1804"/>
    <cellStyle name="Normal 9 4 2" xfId="1805"/>
    <cellStyle name="Normal 9 5" xfId="1806"/>
    <cellStyle name="Normal 9 5 2" xfId="1807"/>
    <cellStyle name="Normal 9 6" xfId="1808"/>
    <cellStyle name="Normal 9 6 2" xfId="1809"/>
    <cellStyle name="Normal 9 7" xfId="1810"/>
    <cellStyle name="Normal 9 8" xfId="1811"/>
    <cellStyle name="Normal 9 9" xfId="1812"/>
    <cellStyle name="Note 10" xfId="1813"/>
    <cellStyle name="Note 10 2" xfId="2765"/>
    <cellStyle name="Note 10 2 10" xfId="13570"/>
    <cellStyle name="Note 10 2 10 2" xfId="31234"/>
    <cellStyle name="Note 10 2 10 3" xfId="48461"/>
    <cellStyle name="Note 10 2 11" xfId="20486"/>
    <cellStyle name="Note 10 2 12" xfId="37795"/>
    <cellStyle name="Note 10 2 2" xfId="2994"/>
    <cellStyle name="Note 10 2 2 2" xfId="3657"/>
    <cellStyle name="Note 10 2 2 2 2" xfId="5573"/>
    <cellStyle name="Note 10 2 2 2 2 2" xfId="12493"/>
    <cellStyle name="Note 10 2 2 2 2 2 2" xfId="19220"/>
    <cellStyle name="Note 10 2 2 2 2 2 2 2" xfId="36884"/>
    <cellStyle name="Note 10 2 2 2 2 2 2 3" xfId="54064"/>
    <cellStyle name="Note 10 2 2 2 2 2 3" xfId="30157"/>
    <cellStyle name="Note 10 2 2 2 2 2 4" xfId="47387"/>
    <cellStyle name="Note 10 2 2 2 2 3" xfId="9209"/>
    <cellStyle name="Note 10 2 2 2 2 3 2" xfId="26874"/>
    <cellStyle name="Note 10 2 2 2 2 3 3" xfId="44130"/>
    <cellStyle name="Note 10 2 2 2 2 4" xfId="16153"/>
    <cellStyle name="Note 10 2 2 2 2 4 2" xfId="33817"/>
    <cellStyle name="Note 10 2 2 2 2 4 3" xfId="51023"/>
    <cellStyle name="Note 10 2 2 2 2 5" xfId="23238"/>
    <cellStyle name="Note 10 2 2 2 2 6" xfId="40519"/>
    <cellStyle name="Note 10 2 2 2 3" xfId="11117"/>
    <cellStyle name="Note 10 2 2 2 3 2" xfId="17952"/>
    <cellStyle name="Note 10 2 2 2 3 2 2" xfId="35616"/>
    <cellStyle name="Note 10 2 2 2 3 2 3" xfId="52808"/>
    <cellStyle name="Note 10 2 2 2 3 3" xfId="28781"/>
    <cellStyle name="Note 10 2 2 2 3 4" xfId="46023"/>
    <cellStyle name="Note 10 2 2 2 4" xfId="7354"/>
    <cellStyle name="Note 10 2 2 2 4 2" xfId="25019"/>
    <cellStyle name="Note 10 2 2 2 4 3" xfId="42287"/>
    <cellStyle name="Note 10 2 2 2 5" xfId="14406"/>
    <cellStyle name="Note 10 2 2 2 5 2" xfId="32070"/>
    <cellStyle name="Note 10 2 2 2 5 3" xfId="49288"/>
    <cellStyle name="Note 10 2 2 2 6" xfId="21376"/>
    <cellStyle name="Note 10 2 2 2 7" xfId="38676"/>
    <cellStyle name="Note 10 2 2 3" xfId="4027"/>
    <cellStyle name="Note 10 2 2 3 2" xfId="5943"/>
    <cellStyle name="Note 10 2 2 3 2 2" xfId="12863"/>
    <cellStyle name="Note 10 2 2 3 2 2 2" xfId="19590"/>
    <cellStyle name="Note 10 2 2 3 2 2 2 2" xfId="37254"/>
    <cellStyle name="Note 10 2 2 3 2 2 2 3" xfId="54431"/>
    <cellStyle name="Note 10 2 2 3 2 2 3" xfId="30527"/>
    <cellStyle name="Note 10 2 2 3 2 2 4" xfId="47754"/>
    <cellStyle name="Note 10 2 2 3 2 3" xfId="9579"/>
    <cellStyle name="Note 10 2 2 3 2 3 2" xfId="27244"/>
    <cellStyle name="Note 10 2 2 3 2 3 3" xfId="44497"/>
    <cellStyle name="Note 10 2 2 3 2 4" xfId="16523"/>
    <cellStyle name="Note 10 2 2 3 2 4 2" xfId="34187"/>
    <cellStyle name="Note 10 2 2 3 2 4 3" xfId="51390"/>
    <cellStyle name="Note 10 2 2 3 2 5" xfId="23608"/>
    <cellStyle name="Note 10 2 2 3 2 6" xfId="40886"/>
    <cellStyle name="Note 10 2 2 3 3" xfId="7724"/>
    <cellStyle name="Note 10 2 2 3 3 2" xfId="25389"/>
    <cellStyle name="Note 10 2 2 3 3 3" xfId="42654"/>
    <cellStyle name="Note 10 2 2 3 4" xfId="14776"/>
    <cellStyle name="Note 10 2 2 3 4 2" xfId="32440"/>
    <cellStyle name="Note 10 2 2 3 4 3" xfId="49655"/>
    <cellStyle name="Note 10 2 2 3 5" xfId="21746"/>
    <cellStyle name="Note 10 2 2 3 6" xfId="39043"/>
    <cellStyle name="Note 10 2 2 4" xfId="4910"/>
    <cellStyle name="Note 10 2 2 4 2" xfId="11830"/>
    <cellStyle name="Note 10 2 2 4 2 2" xfId="18611"/>
    <cellStyle name="Note 10 2 2 4 2 2 2" xfId="36275"/>
    <cellStyle name="Note 10 2 2 4 2 2 3" xfId="53461"/>
    <cellStyle name="Note 10 2 2 4 2 3" xfId="29494"/>
    <cellStyle name="Note 10 2 2 4 2 4" xfId="46730"/>
    <cellStyle name="Note 10 2 2 4 3" xfId="8546"/>
    <cellStyle name="Note 10 2 2 4 3 2" xfId="26211"/>
    <cellStyle name="Note 10 2 2 4 3 3" xfId="43473"/>
    <cellStyle name="Note 10 2 2 4 4" xfId="15544"/>
    <cellStyle name="Note 10 2 2 4 4 2" xfId="33208"/>
    <cellStyle name="Note 10 2 2 4 4 3" xfId="50420"/>
    <cellStyle name="Note 10 2 2 4 5" xfId="22575"/>
    <cellStyle name="Note 10 2 2 4 6" xfId="39862"/>
    <cellStyle name="Note 10 2 2 5" xfId="10516"/>
    <cellStyle name="Note 10 2 2 5 2" xfId="17405"/>
    <cellStyle name="Note 10 2 2 5 2 2" xfId="35069"/>
    <cellStyle name="Note 10 2 2 5 2 3" xfId="52267"/>
    <cellStyle name="Note 10 2 2 5 3" xfId="28180"/>
    <cellStyle name="Note 10 2 2 5 4" xfId="45428"/>
    <cellStyle name="Note 10 2 2 6" xfId="6766"/>
    <cellStyle name="Note 10 2 2 6 2" xfId="24431"/>
    <cellStyle name="Note 10 2 2 6 3" xfId="41705"/>
    <cellStyle name="Note 10 2 2 7" xfId="13797"/>
    <cellStyle name="Note 10 2 2 7 2" xfId="31461"/>
    <cellStyle name="Note 10 2 2 7 3" xfId="48685"/>
    <cellStyle name="Note 10 2 2 8" xfId="20713"/>
    <cellStyle name="Note 10 2 2 9" xfId="38019"/>
    <cellStyle name="Note 10 2 3" xfId="3090"/>
    <cellStyle name="Note 10 2 3 2" xfId="3753"/>
    <cellStyle name="Note 10 2 3 2 2" xfId="5669"/>
    <cellStyle name="Note 10 2 3 2 2 2" xfId="12589"/>
    <cellStyle name="Note 10 2 3 2 2 2 2" xfId="19316"/>
    <cellStyle name="Note 10 2 3 2 2 2 2 2" xfId="36980"/>
    <cellStyle name="Note 10 2 3 2 2 2 2 3" xfId="54157"/>
    <cellStyle name="Note 10 2 3 2 2 2 3" xfId="30253"/>
    <cellStyle name="Note 10 2 3 2 2 2 4" xfId="47480"/>
    <cellStyle name="Note 10 2 3 2 2 3" xfId="9305"/>
    <cellStyle name="Note 10 2 3 2 2 3 2" xfId="26970"/>
    <cellStyle name="Note 10 2 3 2 2 3 3" xfId="44223"/>
    <cellStyle name="Note 10 2 3 2 2 4" xfId="16249"/>
    <cellStyle name="Note 10 2 3 2 2 4 2" xfId="33913"/>
    <cellStyle name="Note 10 2 3 2 2 4 3" xfId="51116"/>
    <cellStyle name="Note 10 2 3 2 2 5" xfId="23334"/>
    <cellStyle name="Note 10 2 3 2 2 6" xfId="40612"/>
    <cellStyle name="Note 10 2 3 2 3" xfId="11213"/>
    <cellStyle name="Note 10 2 3 2 3 2" xfId="18048"/>
    <cellStyle name="Note 10 2 3 2 3 2 2" xfId="35712"/>
    <cellStyle name="Note 10 2 3 2 3 2 3" xfId="52901"/>
    <cellStyle name="Note 10 2 3 2 3 3" xfId="28877"/>
    <cellStyle name="Note 10 2 3 2 3 4" xfId="46116"/>
    <cellStyle name="Note 10 2 3 2 4" xfId="7450"/>
    <cellStyle name="Note 10 2 3 2 4 2" xfId="25115"/>
    <cellStyle name="Note 10 2 3 2 4 3" xfId="42380"/>
    <cellStyle name="Note 10 2 3 2 5" xfId="14502"/>
    <cellStyle name="Note 10 2 3 2 5 2" xfId="32166"/>
    <cellStyle name="Note 10 2 3 2 5 3" xfId="49381"/>
    <cellStyle name="Note 10 2 3 2 6" xfId="21472"/>
    <cellStyle name="Note 10 2 3 2 7" xfId="38769"/>
    <cellStyle name="Note 10 2 3 3" xfId="4120"/>
    <cellStyle name="Note 10 2 3 3 2" xfId="6036"/>
    <cellStyle name="Note 10 2 3 3 2 2" xfId="12956"/>
    <cellStyle name="Note 10 2 3 3 2 2 2" xfId="19683"/>
    <cellStyle name="Note 10 2 3 3 2 2 2 2" xfId="37347"/>
    <cellStyle name="Note 10 2 3 3 2 2 2 3" xfId="54524"/>
    <cellStyle name="Note 10 2 3 3 2 2 3" xfId="30620"/>
    <cellStyle name="Note 10 2 3 3 2 2 4" xfId="47847"/>
    <cellStyle name="Note 10 2 3 3 2 3" xfId="9672"/>
    <cellStyle name="Note 10 2 3 3 2 3 2" xfId="27337"/>
    <cellStyle name="Note 10 2 3 3 2 3 3" xfId="44590"/>
    <cellStyle name="Note 10 2 3 3 2 4" xfId="16616"/>
    <cellStyle name="Note 10 2 3 3 2 4 2" xfId="34280"/>
    <cellStyle name="Note 10 2 3 3 2 4 3" xfId="51483"/>
    <cellStyle name="Note 10 2 3 3 2 5" xfId="23701"/>
    <cellStyle name="Note 10 2 3 3 2 6" xfId="40979"/>
    <cellStyle name="Note 10 2 3 3 3" xfId="7817"/>
    <cellStyle name="Note 10 2 3 3 3 2" xfId="25482"/>
    <cellStyle name="Note 10 2 3 3 3 3" xfId="42747"/>
    <cellStyle name="Note 10 2 3 3 4" xfId="14869"/>
    <cellStyle name="Note 10 2 3 3 4 2" xfId="32533"/>
    <cellStyle name="Note 10 2 3 3 4 3" xfId="49748"/>
    <cellStyle name="Note 10 2 3 3 5" xfId="21839"/>
    <cellStyle name="Note 10 2 3 3 6" xfId="39136"/>
    <cellStyle name="Note 10 2 3 4" xfId="5006"/>
    <cellStyle name="Note 10 2 3 4 2" xfId="11926"/>
    <cellStyle name="Note 10 2 3 4 2 2" xfId="18707"/>
    <cellStyle name="Note 10 2 3 4 2 2 2" xfId="36371"/>
    <cellStyle name="Note 10 2 3 4 2 2 3" xfId="53554"/>
    <cellStyle name="Note 10 2 3 4 2 3" xfId="29590"/>
    <cellStyle name="Note 10 2 3 4 2 4" xfId="46823"/>
    <cellStyle name="Note 10 2 3 4 3" xfId="8642"/>
    <cellStyle name="Note 10 2 3 4 3 2" xfId="26307"/>
    <cellStyle name="Note 10 2 3 4 3 3" xfId="43566"/>
    <cellStyle name="Note 10 2 3 4 4" xfId="15640"/>
    <cellStyle name="Note 10 2 3 4 4 2" xfId="33304"/>
    <cellStyle name="Note 10 2 3 4 4 3" xfId="50513"/>
    <cellStyle name="Note 10 2 3 4 5" xfId="22671"/>
    <cellStyle name="Note 10 2 3 4 6" xfId="39955"/>
    <cellStyle name="Note 10 2 3 5" xfId="10612"/>
    <cellStyle name="Note 10 2 3 5 2" xfId="17501"/>
    <cellStyle name="Note 10 2 3 5 2 2" xfId="35165"/>
    <cellStyle name="Note 10 2 3 5 2 3" xfId="52360"/>
    <cellStyle name="Note 10 2 3 5 3" xfId="28276"/>
    <cellStyle name="Note 10 2 3 5 4" xfId="45521"/>
    <cellStyle name="Note 10 2 3 6" xfId="6862"/>
    <cellStyle name="Note 10 2 3 6 2" xfId="24527"/>
    <cellStyle name="Note 10 2 3 6 3" xfId="41798"/>
    <cellStyle name="Note 10 2 3 7" xfId="13893"/>
    <cellStyle name="Note 10 2 3 7 2" xfId="31557"/>
    <cellStyle name="Note 10 2 3 7 3" xfId="48778"/>
    <cellStyle name="Note 10 2 3 8" xfId="20809"/>
    <cellStyle name="Note 10 2 3 9" xfId="38112"/>
    <cellStyle name="Note 10 2 4" xfId="3202"/>
    <cellStyle name="Note 10 2 4 2" xfId="4232"/>
    <cellStyle name="Note 10 2 4 2 2" xfId="6148"/>
    <cellStyle name="Note 10 2 4 2 2 2" xfId="13068"/>
    <cellStyle name="Note 10 2 4 2 2 2 2" xfId="19795"/>
    <cellStyle name="Note 10 2 4 2 2 2 2 2" xfId="37459"/>
    <cellStyle name="Note 10 2 4 2 2 2 2 3" xfId="54636"/>
    <cellStyle name="Note 10 2 4 2 2 2 3" xfId="30732"/>
    <cellStyle name="Note 10 2 4 2 2 2 4" xfId="47959"/>
    <cellStyle name="Note 10 2 4 2 2 3" xfId="9784"/>
    <cellStyle name="Note 10 2 4 2 2 3 2" xfId="27449"/>
    <cellStyle name="Note 10 2 4 2 2 3 3" xfId="44702"/>
    <cellStyle name="Note 10 2 4 2 2 4" xfId="16728"/>
    <cellStyle name="Note 10 2 4 2 2 4 2" xfId="34392"/>
    <cellStyle name="Note 10 2 4 2 2 4 3" xfId="51595"/>
    <cellStyle name="Note 10 2 4 2 2 5" xfId="23813"/>
    <cellStyle name="Note 10 2 4 2 2 6" xfId="41091"/>
    <cellStyle name="Note 10 2 4 2 3" xfId="7929"/>
    <cellStyle name="Note 10 2 4 2 3 2" xfId="25594"/>
    <cellStyle name="Note 10 2 4 2 3 3" xfId="42859"/>
    <cellStyle name="Note 10 2 4 2 4" xfId="14981"/>
    <cellStyle name="Note 10 2 4 2 4 2" xfId="32645"/>
    <cellStyle name="Note 10 2 4 2 4 3" xfId="49860"/>
    <cellStyle name="Note 10 2 4 2 5" xfId="21951"/>
    <cellStyle name="Note 10 2 4 2 6" xfId="39248"/>
    <cellStyle name="Note 10 2 4 3" xfId="5118"/>
    <cellStyle name="Note 10 2 4 3 2" xfId="12038"/>
    <cellStyle name="Note 10 2 4 3 2 2" xfId="18819"/>
    <cellStyle name="Note 10 2 4 3 2 2 2" xfId="36483"/>
    <cellStyle name="Note 10 2 4 3 2 2 3" xfId="53666"/>
    <cellStyle name="Note 10 2 4 3 2 3" xfId="29702"/>
    <cellStyle name="Note 10 2 4 3 2 4" xfId="46935"/>
    <cellStyle name="Note 10 2 4 3 3" xfId="8754"/>
    <cellStyle name="Note 10 2 4 3 3 2" xfId="26419"/>
    <cellStyle name="Note 10 2 4 3 3 3" xfId="43678"/>
    <cellStyle name="Note 10 2 4 3 4" xfId="15752"/>
    <cellStyle name="Note 10 2 4 3 4 2" xfId="33416"/>
    <cellStyle name="Note 10 2 4 3 4 3" xfId="50625"/>
    <cellStyle name="Note 10 2 4 3 5" xfId="22783"/>
    <cellStyle name="Note 10 2 4 3 6" xfId="40067"/>
    <cellStyle name="Note 10 2 4 4" xfId="10724"/>
    <cellStyle name="Note 10 2 4 4 2" xfId="17613"/>
    <cellStyle name="Note 10 2 4 4 2 2" xfId="35277"/>
    <cellStyle name="Note 10 2 4 4 2 3" xfId="52472"/>
    <cellStyle name="Note 10 2 4 4 3" xfId="28388"/>
    <cellStyle name="Note 10 2 4 4 4" xfId="45633"/>
    <cellStyle name="Note 10 2 4 5" xfId="6974"/>
    <cellStyle name="Note 10 2 4 5 2" xfId="24639"/>
    <cellStyle name="Note 10 2 4 5 3" xfId="41910"/>
    <cellStyle name="Note 10 2 4 6" xfId="14005"/>
    <cellStyle name="Note 10 2 4 6 2" xfId="31669"/>
    <cellStyle name="Note 10 2 4 6 3" xfId="48890"/>
    <cellStyle name="Note 10 2 4 7" xfId="20921"/>
    <cellStyle name="Note 10 2 4 8" xfId="38224"/>
    <cellStyle name="Note 10 2 5" xfId="3430"/>
    <cellStyle name="Note 10 2 5 2" xfId="5346"/>
    <cellStyle name="Note 10 2 5 2 2" xfId="12266"/>
    <cellStyle name="Note 10 2 5 2 2 2" xfId="18993"/>
    <cellStyle name="Note 10 2 5 2 2 2 2" xfId="36657"/>
    <cellStyle name="Note 10 2 5 2 2 2 3" xfId="53840"/>
    <cellStyle name="Note 10 2 5 2 2 3" xfId="29930"/>
    <cellStyle name="Note 10 2 5 2 2 4" xfId="47163"/>
    <cellStyle name="Note 10 2 5 2 3" xfId="8982"/>
    <cellStyle name="Note 10 2 5 2 3 2" xfId="26647"/>
    <cellStyle name="Note 10 2 5 2 3 3" xfId="43906"/>
    <cellStyle name="Note 10 2 5 2 4" xfId="15926"/>
    <cellStyle name="Note 10 2 5 2 4 2" xfId="33590"/>
    <cellStyle name="Note 10 2 5 2 4 3" xfId="50799"/>
    <cellStyle name="Note 10 2 5 2 5" xfId="23011"/>
    <cellStyle name="Note 10 2 5 2 6" xfId="40295"/>
    <cellStyle name="Note 10 2 5 3" xfId="10890"/>
    <cellStyle name="Note 10 2 5 3 2" xfId="17725"/>
    <cellStyle name="Note 10 2 5 3 2 2" xfId="35389"/>
    <cellStyle name="Note 10 2 5 3 2 3" xfId="52584"/>
    <cellStyle name="Note 10 2 5 3 3" xfId="28554"/>
    <cellStyle name="Note 10 2 5 3 4" xfId="45799"/>
    <cellStyle name="Note 10 2 5 4" xfId="14179"/>
    <cellStyle name="Note 10 2 5 4 2" xfId="31843"/>
    <cellStyle name="Note 10 2 5 4 3" xfId="49064"/>
    <cellStyle name="Note 10 2 5 5" xfId="21149"/>
    <cellStyle name="Note 10 2 5 6" xfId="38452"/>
    <cellStyle name="Note 10 2 6" xfId="3803"/>
    <cellStyle name="Note 10 2 6 2" xfId="5719"/>
    <cellStyle name="Note 10 2 6 2 2" xfId="12639"/>
    <cellStyle name="Note 10 2 6 2 2 2" xfId="19366"/>
    <cellStyle name="Note 10 2 6 2 2 2 2" xfId="37030"/>
    <cellStyle name="Note 10 2 6 2 2 2 3" xfId="54207"/>
    <cellStyle name="Note 10 2 6 2 2 3" xfId="30303"/>
    <cellStyle name="Note 10 2 6 2 2 4" xfId="47530"/>
    <cellStyle name="Note 10 2 6 2 3" xfId="9355"/>
    <cellStyle name="Note 10 2 6 2 3 2" xfId="27020"/>
    <cellStyle name="Note 10 2 6 2 3 3" xfId="44273"/>
    <cellStyle name="Note 10 2 6 2 4" xfId="16299"/>
    <cellStyle name="Note 10 2 6 2 4 2" xfId="33963"/>
    <cellStyle name="Note 10 2 6 2 4 3" xfId="51166"/>
    <cellStyle name="Note 10 2 6 2 5" xfId="23384"/>
    <cellStyle name="Note 10 2 6 2 6" xfId="40662"/>
    <cellStyle name="Note 10 2 6 3" xfId="7500"/>
    <cellStyle name="Note 10 2 6 3 2" xfId="25165"/>
    <cellStyle name="Note 10 2 6 3 3" xfId="42430"/>
    <cellStyle name="Note 10 2 6 4" xfId="14552"/>
    <cellStyle name="Note 10 2 6 4 2" xfId="32216"/>
    <cellStyle name="Note 10 2 6 4 3" xfId="49431"/>
    <cellStyle name="Note 10 2 6 5" xfId="21522"/>
    <cellStyle name="Note 10 2 6 6" xfId="38819"/>
    <cellStyle name="Note 10 2 7" xfId="4683"/>
    <cellStyle name="Note 10 2 7 2" xfId="11603"/>
    <cellStyle name="Note 10 2 7 2 2" xfId="18384"/>
    <cellStyle name="Note 10 2 7 2 2 2" xfId="36048"/>
    <cellStyle name="Note 10 2 7 2 2 3" xfId="53237"/>
    <cellStyle name="Note 10 2 7 2 3" xfId="29267"/>
    <cellStyle name="Note 10 2 7 2 4" xfId="46506"/>
    <cellStyle name="Note 10 2 7 3" xfId="8319"/>
    <cellStyle name="Note 10 2 7 3 2" xfId="25984"/>
    <cellStyle name="Note 10 2 7 3 3" xfId="43249"/>
    <cellStyle name="Note 10 2 7 4" xfId="15317"/>
    <cellStyle name="Note 10 2 7 4 2" xfId="32981"/>
    <cellStyle name="Note 10 2 7 4 3" xfId="50196"/>
    <cellStyle name="Note 10 2 7 5" xfId="22348"/>
    <cellStyle name="Note 10 2 7 6" xfId="39638"/>
    <cellStyle name="Note 10 2 8" xfId="10289"/>
    <cellStyle name="Note 10 2 8 2" xfId="17178"/>
    <cellStyle name="Note 10 2 8 2 2" xfId="34842"/>
    <cellStyle name="Note 10 2 8 2 3" xfId="52043"/>
    <cellStyle name="Note 10 2 8 3" xfId="27953"/>
    <cellStyle name="Note 10 2 8 4" xfId="45204"/>
    <cellStyle name="Note 10 2 9" xfId="6539"/>
    <cellStyle name="Note 10 2 9 2" xfId="24204"/>
    <cellStyle name="Note 10 2 9 3" xfId="41481"/>
    <cellStyle name="Note 10 3" xfId="2807"/>
    <cellStyle name="Note 10 3 2" xfId="3470"/>
    <cellStyle name="Note 10 3 2 2" xfId="5386"/>
    <cellStyle name="Note 10 3 2 2 2" xfId="12306"/>
    <cellStyle name="Note 10 3 2 2 2 2" xfId="19033"/>
    <cellStyle name="Note 10 3 2 2 2 2 2" xfId="36697"/>
    <cellStyle name="Note 10 3 2 2 2 2 3" xfId="53877"/>
    <cellStyle name="Note 10 3 2 2 2 3" xfId="29970"/>
    <cellStyle name="Note 10 3 2 2 2 4" xfId="47200"/>
    <cellStyle name="Note 10 3 2 2 3" xfId="9022"/>
    <cellStyle name="Note 10 3 2 2 3 2" xfId="26687"/>
    <cellStyle name="Note 10 3 2 2 3 3" xfId="43943"/>
    <cellStyle name="Note 10 3 2 2 4" xfId="15966"/>
    <cellStyle name="Note 10 3 2 2 4 2" xfId="33630"/>
    <cellStyle name="Note 10 3 2 2 4 3" xfId="50836"/>
    <cellStyle name="Note 10 3 2 2 5" xfId="23051"/>
    <cellStyle name="Note 10 3 2 2 6" xfId="40332"/>
    <cellStyle name="Note 10 3 2 3" xfId="10930"/>
    <cellStyle name="Note 10 3 2 3 2" xfId="17765"/>
    <cellStyle name="Note 10 3 2 3 2 2" xfId="35429"/>
    <cellStyle name="Note 10 3 2 3 2 3" xfId="52621"/>
    <cellStyle name="Note 10 3 2 3 3" xfId="28594"/>
    <cellStyle name="Note 10 3 2 3 4" xfId="45836"/>
    <cellStyle name="Note 10 3 2 4" xfId="7167"/>
    <cellStyle name="Note 10 3 2 4 2" xfId="24832"/>
    <cellStyle name="Note 10 3 2 4 3" xfId="42100"/>
    <cellStyle name="Note 10 3 2 5" xfId="14219"/>
    <cellStyle name="Note 10 3 2 5 2" xfId="31883"/>
    <cellStyle name="Note 10 3 2 5 3" xfId="49101"/>
    <cellStyle name="Note 10 3 2 6" xfId="21189"/>
    <cellStyle name="Note 10 3 2 7" xfId="38489"/>
    <cellStyle name="Note 10 3 3" xfId="3840"/>
    <cellStyle name="Note 10 3 3 2" xfId="5756"/>
    <cellStyle name="Note 10 3 3 2 2" xfId="12676"/>
    <cellStyle name="Note 10 3 3 2 2 2" xfId="19403"/>
    <cellStyle name="Note 10 3 3 2 2 2 2" xfId="37067"/>
    <cellStyle name="Note 10 3 3 2 2 2 3" xfId="54244"/>
    <cellStyle name="Note 10 3 3 2 2 3" xfId="30340"/>
    <cellStyle name="Note 10 3 3 2 2 4" xfId="47567"/>
    <cellStyle name="Note 10 3 3 2 3" xfId="9392"/>
    <cellStyle name="Note 10 3 3 2 3 2" xfId="27057"/>
    <cellStyle name="Note 10 3 3 2 3 3" xfId="44310"/>
    <cellStyle name="Note 10 3 3 2 4" xfId="16336"/>
    <cellStyle name="Note 10 3 3 2 4 2" xfId="34000"/>
    <cellStyle name="Note 10 3 3 2 4 3" xfId="51203"/>
    <cellStyle name="Note 10 3 3 2 5" xfId="23421"/>
    <cellStyle name="Note 10 3 3 2 6" xfId="40699"/>
    <cellStyle name="Note 10 3 3 3" xfId="7537"/>
    <cellStyle name="Note 10 3 3 3 2" xfId="25202"/>
    <cellStyle name="Note 10 3 3 3 3" xfId="42467"/>
    <cellStyle name="Note 10 3 3 4" xfId="14589"/>
    <cellStyle name="Note 10 3 3 4 2" xfId="32253"/>
    <cellStyle name="Note 10 3 3 4 3" xfId="49468"/>
    <cellStyle name="Note 10 3 3 5" xfId="21559"/>
    <cellStyle name="Note 10 3 3 6" xfId="38856"/>
    <cellStyle name="Note 10 3 4" xfId="4723"/>
    <cellStyle name="Note 10 3 4 2" xfId="11643"/>
    <cellStyle name="Note 10 3 4 2 2" xfId="18424"/>
    <cellStyle name="Note 10 3 4 2 2 2" xfId="36088"/>
    <cellStyle name="Note 10 3 4 2 2 3" xfId="53274"/>
    <cellStyle name="Note 10 3 4 2 3" xfId="29307"/>
    <cellStyle name="Note 10 3 4 2 4" xfId="46543"/>
    <cellStyle name="Note 10 3 4 3" xfId="8359"/>
    <cellStyle name="Note 10 3 4 3 2" xfId="26024"/>
    <cellStyle name="Note 10 3 4 3 3" xfId="43286"/>
    <cellStyle name="Note 10 3 4 4" xfId="15357"/>
    <cellStyle name="Note 10 3 4 4 2" xfId="33021"/>
    <cellStyle name="Note 10 3 4 4 3" xfId="50233"/>
    <cellStyle name="Note 10 3 4 5" xfId="22388"/>
    <cellStyle name="Note 10 3 4 6" xfId="39675"/>
    <cellStyle name="Note 10 3 5" xfId="10329"/>
    <cellStyle name="Note 10 3 5 2" xfId="17218"/>
    <cellStyle name="Note 10 3 5 2 2" xfId="34882"/>
    <cellStyle name="Note 10 3 5 2 3" xfId="52080"/>
    <cellStyle name="Note 10 3 5 3" xfId="27993"/>
    <cellStyle name="Note 10 3 5 4" xfId="45241"/>
    <cellStyle name="Note 10 3 6" xfId="6579"/>
    <cellStyle name="Note 10 3 6 2" xfId="24244"/>
    <cellStyle name="Note 10 3 6 3" xfId="41518"/>
    <cellStyle name="Note 10 3 7" xfId="13610"/>
    <cellStyle name="Note 10 3 7 2" xfId="31274"/>
    <cellStyle name="Note 10 3 7 3" xfId="48498"/>
    <cellStyle name="Note 10 3 8" xfId="20526"/>
    <cellStyle name="Note 10 3 9" xfId="37832"/>
    <cellStyle name="Note 10 4" xfId="4459"/>
    <cellStyle name="Note 10 4 2" xfId="6323"/>
    <cellStyle name="Note 10 4 2 2" xfId="13242"/>
    <cellStyle name="Note 10 4 2 2 2" xfId="19915"/>
    <cellStyle name="Note 10 4 2 2 2 2" xfId="37579"/>
    <cellStyle name="Note 10 4 2 2 2 3" xfId="54756"/>
    <cellStyle name="Note 10 4 2 2 3" xfId="30906"/>
    <cellStyle name="Note 10 4 2 2 4" xfId="48133"/>
    <cellStyle name="Note 10 4 2 3" xfId="9958"/>
    <cellStyle name="Note 10 4 2 3 2" xfId="27623"/>
    <cellStyle name="Note 10 4 2 3 3" xfId="44876"/>
    <cellStyle name="Note 10 4 2 4" xfId="16848"/>
    <cellStyle name="Note 10 4 2 4 2" xfId="34512"/>
    <cellStyle name="Note 10 4 2 4 3" xfId="51715"/>
    <cellStyle name="Note 10 4 2 5" xfId="23988"/>
    <cellStyle name="Note 10 4 2 6" xfId="41265"/>
    <cellStyle name="Note 10 4 3" xfId="11387"/>
    <cellStyle name="Note 10 4 3 2" xfId="18168"/>
    <cellStyle name="Note 10 4 3 2 2" xfId="35832"/>
    <cellStyle name="Note 10 4 3 2 3" xfId="53021"/>
    <cellStyle name="Note 10 4 3 3" xfId="29051"/>
    <cellStyle name="Note 10 4 3 4" xfId="46290"/>
    <cellStyle name="Note 10 4 4" xfId="8103"/>
    <cellStyle name="Note 10 4 4 2" xfId="25768"/>
    <cellStyle name="Note 10 4 4 3" xfId="43033"/>
    <cellStyle name="Note 10 4 5" xfId="15101"/>
    <cellStyle name="Note 10 4 5 2" xfId="32765"/>
    <cellStyle name="Note 10 4 5 3" xfId="49980"/>
    <cellStyle name="Note 10 4 6" xfId="22132"/>
    <cellStyle name="Note 10 4 7" xfId="39422"/>
    <cellStyle name="Note 10 5" xfId="4418"/>
    <cellStyle name="Note 10 5 2" xfId="6282"/>
    <cellStyle name="Note 10 5 2 2" xfId="13201"/>
    <cellStyle name="Note 10 5 2 2 2" xfId="19874"/>
    <cellStyle name="Note 10 5 2 2 2 2" xfId="37538"/>
    <cellStyle name="Note 10 5 2 2 2 3" xfId="54715"/>
    <cellStyle name="Note 10 5 2 2 3" xfId="30865"/>
    <cellStyle name="Note 10 5 2 2 4" xfId="48092"/>
    <cellStyle name="Note 10 5 2 3" xfId="9917"/>
    <cellStyle name="Note 10 5 2 3 2" xfId="27582"/>
    <cellStyle name="Note 10 5 2 3 3" xfId="44835"/>
    <cellStyle name="Note 10 5 2 4" xfId="16807"/>
    <cellStyle name="Note 10 5 2 4 2" xfId="34471"/>
    <cellStyle name="Note 10 5 2 4 3" xfId="51674"/>
    <cellStyle name="Note 10 5 2 5" xfId="23947"/>
    <cellStyle name="Note 10 5 2 6" xfId="41224"/>
    <cellStyle name="Note 10 5 3" xfId="11346"/>
    <cellStyle name="Note 10 5 3 2" xfId="18127"/>
    <cellStyle name="Note 10 5 3 2 2" xfId="35791"/>
    <cellStyle name="Note 10 5 3 2 3" xfId="52980"/>
    <cellStyle name="Note 10 5 3 3" xfId="29010"/>
    <cellStyle name="Note 10 5 3 4" xfId="46249"/>
    <cellStyle name="Note 10 5 4" xfId="8062"/>
    <cellStyle name="Note 10 5 4 2" xfId="25727"/>
    <cellStyle name="Note 10 5 4 3" xfId="42992"/>
    <cellStyle name="Note 10 5 5" xfId="15060"/>
    <cellStyle name="Note 10 5 5 2" xfId="32724"/>
    <cellStyle name="Note 10 5 5 3" xfId="49939"/>
    <cellStyle name="Note 10 5 6" xfId="22091"/>
    <cellStyle name="Note 10 5 7" xfId="39381"/>
    <cellStyle name="Note 10 6" xfId="10102"/>
    <cellStyle name="Note 10 6 2" xfId="16991"/>
    <cellStyle name="Note 10 6 2 2" xfId="34655"/>
    <cellStyle name="Note 10 6 2 3" xfId="51856"/>
    <cellStyle name="Note 10 6 3" xfId="27766"/>
    <cellStyle name="Note 10 6 4" xfId="45017"/>
    <cellStyle name="Note 10 7" xfId="13383"/>
    <cellStyle name="Note 10 7 2" xfId="31047"/>
    <cellStyle name="Note 10 7 3" xfId="48274"/>
    <cellStyle name="Note 10 8" xfId="20209"/>
    <cellStyle name="Note 10 9" xfId="22027"/>
    <cellStyle name="Note 2" xfId="1814"/>
    <cellStyle name="Note 2 10" xfId="2375"/>
    <cellStyle name="Note 2 11" xfId="2432"/>
    <cellStyle name="Note 2 12" xfId="2483"/>
    <cellStyle name="Note 2 13" xfId="2586"/>
    <cellStyle name="Note 2 2" xfId="1815"/>
    <cellStyle name="Note 2 2 10" xfId="4419"/>
    <cellStyle name="Note 2 2 10 2" xfId="6283"/>
    <cellStyle name="Note 2 2 10 2 2" xfId="13202"/>
    <cellStyle name="Note 2 2 10 2 2 2" xfId="19875"/>
    <cellStyle name="Note 2 2 10 2 2 2 2" xfId="37539"/>
    <cellStyle name="Note 2 2 10 2 2 2 3" xfId="54716"/>
    <cellStyle name="Note 2 2 10 2 2 3" xfId="30866"/>
    <cellStyle name="Note 2 2 10 2 2 4" xfId="48093"/>
    <cellStyle name="Note 2 2 10 2 3" xfId="9918"/>
    <cellStyle name="Note 2 2 10 2 3 2" xfId="27583"/>
    <cellStyle name="Note 2 2 10 2 3 3" xfId="44836"/>
    <cellStyle name="Note 2 2 10 2 4" xfId="16808"/>
    <cellStyle name="Note 2 2 10 2 4 2" xfId="34472"/>
    <cellStyle name="Note 2 2 10 2 4 3" xfId="51675"/>
    <cellStyle name="Note 2 2 10 2 5" xfId="23948"/>
    <cellStyle name="Note 2 2 10 2 6" xfId="41225"/>
    <cellStyle name="Note 2 2 10 3" xfId="11347"/>
    <cellStyle name="Note 2 2 10 3 2" xfId="18128"/>
    <cellStyle name="Note 2 2 10 3 2 2" xfId="35792"/>
    <cellStyle name="Note 2 2 10 3 2 3" xfId="52981"/>
    <cellStyle name="Note 2 2 10 3 3" xfId="29011"/>
    <cellStyle name="Note 2 2 10 3 4" xfId="46250"/>
    <cellStyle name="Note 2 2 10 4" xfId="8063"/>
    <cellStyle name="Note 2 2 10 4 2" xfId="25728"/>
    <cellStyle name="Note 2 2 10 4 3" xfId="42993"/>
    <cellStyle name="Note 2 2 10 5" xfId="15061"/>
    <cellStyle name="Note 2 2 10 5 2" xfId="32725"/>
    <cellStyle name="Note 2 2 10 5 3" xfId="49940"/>
    <cellStyle name="Note 2 2 10 6" xfId="22092"/>
    <cellStyle name="Note 2 2 10 7" xfId="39382"/>
    <cellStyle name="Note 2 2 11" xfId="10103"/>
    <cellStyle name="Note 2 2 11 2" xfId="16992"/>
    <cellStyle name="Note 2 2 11 2 2" xfId="34656"/>
    <cellStyle name="Note 2 2 11 2 3" xfId="51857"/>
    <cellStyle name="Note 2 2 11 3" xfId="27767"/>
    <cellStyle name="Note 2 2 11 4" xfId="45018"/>
    <cellStyle name="Note 2 2 12" xfId="13384"/>
    <cellStyle name="Note 2 2 12 2" xfId="31048"/>
    <cellStyle name="Note 2 2 12 3" xfId="48275"/>
    <cellStyle name="Note 2 2 13" xfId="20210"/>
    <cellStyle name="Note 2 2 14" xfId="20188"/>
    <cellStyle name="Note 2 2 15" xfId="55171"/>
    <cellStyle name="Note 2 2 2" xfId="1816"/>
    <cellStyle name="Note 2 2 2 10" xfId="20211"/>
    <cellStyle name="Note 2 2 2 11" xfId="20187"/>
    <cellStyle name="Note 2 2 2 12" xfId="55172"/>
    <cellStyle name="Note 2 2 2 2" xfId="1817"/>
    <cellStyle name="Note 2 2 2 2 10" xfId="20186"/>
    <cellStyle name="Note 2 2 2 2 11" xfId="55173"/>
    <cellStyle name="Note 2 2 2 2 2" xfId="1818"/>
    <cellStyle name="Note 2 2 2 2 2 10" xfId="55174"/>
    <cellStyle name="Note 2 2 2 2 2 2" xfId="2762"/>
    <cellStyle name="Note 2 2 2 2 2 2 10" xfId="13567"/>
    <cellStyle name="Note 2 2 2 2 2 2 10 2" xfId="31231"/>
    <cellStyle name="Note 2 2 2 2 2 2 10 3" xfId="48458"/>
    <cellStyle name="Note 2 2 2 2 2 2 11" xfId="20483"/>
    <cellStyle name="Note 2 2 2 2 2 2 12" xfId="37792"/>
    <cellStyle name="Note 2 2 2 2 2 2 2" xfId="2991"/>
    <cellStyle name="Note 2 2 2 2 2 2 2 2" xfId="3654"/>
    <cellStyle name="Note 2 2 2 2 2 2 2 2 2" xfId="5570"/>
    <cellStyle name="Note 2 2 2 2 2 2 2 2 2 2" xfId="12490"/>
    <cellStyle name="Note 2 2 2 2 2 2 2 2 2 2 2" xfId="19217"/>
    <cellStyle name="Note 2 2 2 2 2 2 2 2 2 2 2 2" xfId="36881"/>
    <cellStyle name="Note 2 2 2 2 2 2 2 2 2 2 2 3" xfId="54061"/>
    <cellStyle name="Note 2 2 2 2 2 2 2 2 2 2 3" xfId="30154"/>
    <cellStyle name="Note 2 2 2 2 2 2 2 2 2 2 4" xfId="47384"/>
    <cellStyle name="Note 2 2 2 2 2 2 2 2 2 3" xfId="9206"/>
    <cellStyle name="Note 2 2 2 2 2 2 2 2 2 3 2" xfId="26871"/>
    <cellStyle name="Note 2 2 2 2 2 2 2 2 2 3 3" xfId="44127"/>
    <cellStyle name="Note 2 2 2 2 2 2 2 2 2 4" xfId="16150"/>
    <cellStyle name="Note 2 2 2 2 2 2 2 2 2 4 2" xfId="33814"/>
    <cellStyle name="Note 2 2 2 2 2 2 2 2 2 4 3" xfId="51020"/>
    <cellStyle name="Note 2 2 2 2 2 2 2 2 2 5" xfId="23235"/>
    <cellStyle name="Note 2 2 2 2 2 2 2 2 2 6" xfId="40516"/>
    <cellStyle name="Note 2 2 2 2 2 2 2 2 3" xfId="11114"/>
    <cellStyle name="Note 2 2 2 2 2 2 2 2 3 2" xfId="17949"/>
    <cellStyle name="Note 2 2 2 2 2 2 2 2 3 2 2" xfId="35613"/>
    <cellStyle name="Note 2 2 2 2 2 2 2 2 3 2 3" xfId="52805"/>
    <cellStyle name="Note 2 2 2 2 2 2 2 2 3 3" xfId="28778"/>
    <cellStyle name="Note 2 2 2 2 2 2 2 2 3 4" xfId="46020"/>
    <cellStyle name="Note 2 2 2 2 2 2 2 2 4" xfId="7351"/>
    <cellStyle name="Note 2 2 2 2 2 2 2 2 4 2" xfId="25016"/>
    <cellStyle name="Note 2 2 2 2 2 2 2 2 4 3" xfId="42284"/>
    <cellStyle name="Note 2 2 2 2 2 2 2 2 5" xfId="14403"/>
    <cellStyle name="Note 2 2 2 2 2 2 2 2 5 2" xfId="32067"/>
    <cellStyle name="Note 2 2 2 2 2 2 2 2 5 3" xfId="49285"/>
    <cellStyle name="Note 2 2 2 2 2 2 2 2 6" xfId="21373"/>
    <cellStyle name="Note 2 2 2 2 2 2 2 2 7" xfId="38673"/>
    <cellStyle name="Note 2 2 2 2 2 2 2 3" xfId="4024"/>
    <cellStyle name="Note 2 2 2 2 2 2 2 3 2" xfId="5940"/>
    <cellStyle name="Note 2 2 2 2 2 2 2 3 2 2" xfId="12860"/>
    <cellStyle name="Note 2 2 2 2 2 2 2 3 2 2 2" xfId="19587"/>
    <cellStyle name="Note 2 2 2 2 2 2 2 3 2 2 2 2" xfId="37251"/>
    <cellStyle name="Note 2 2 2 2 2 2 2 3 2 2 2 3" xfId="54428"/>
    <cellStyle name="Note 2 2 2 2 2 2 2 3 2 2 3" xfId="30524"/>
    <cellStyle name="Note 2 2 2 2 2 2 2 3 2 2 4" xfId="47751"/>
    <cellStyle name="Note 2 2 2 2 2 2 2 3 2 3" xfId="9576"/>
    <cellStyle name="Note 2 2 2 2 2 2 2 3 2 3 2" xfId="27241"/>
    <cellStyle name="Note 2 2 2 2 2 2 2 3 2 3 3" xfId="44494"/>
    <cellStyle name="Note 2 2 2 2 2 2 2 3 2 4" xfId="16520"/>
    <cellStyle name="Note 2 2 2 2 2 2 2 3 2 4 2" xfId="34184"/>
    <cellStyle name="Note 2 2 2 2 2 2 2 3 2 4 3" xfId="51387"/>
    <cellStyle name="Note 2 2 2 2 2 2 2 3 2 5" xfId="23605"/>
    <cellStyle name="Note 2 2 2 2 2 2 2 3 2 6" xfId="40883"/>
    <cellStyle name="Note 2 2 2 2 2 2 2 3 3" xfId="7721"/>
    <cellStyle name="Note 2 2 2 2 2 2 2 3 3 2" xfId="25386"/>
    <cellStyle name="Note 2 2 2 2 2 2 2 3 3 3" xfId="42651"/>
    <cellStyle name="Note 2 2 2 2 2 2 2 3 4" xfId="14773"/>
    <cellStyle name="Note 2 2 2 2 2 2 2 3 4 2" xfId="32437"/>
    <cellStyle name="Note 2 2 2 2 2 2 2 3 4 3" xfId="49652"/>
    <cellStyle name="Note 2 2 2 2 2 2 2 3 5" xfId="21743"/>
    <cellStyle name="Note 2 2 2 2 2 2 2 3 6" xfId="39040"/>
    <cellStyle name="Note 2 2 2 2 2 2 2 4" xfId="4907"/>
    <cellStyle name="Note 2 2 2 2 2 2 2 4 2" xfId="11827"/>
    <cellStyle name="Note 2 2 2 2 2 2 2 4 2 2" xfId="18608"/>
    <cellStyle name="Note 2 2 2 2 2 2 2 4 2 2 2" xfId="36272"/>
    <cellStyle name="Note 2 2 2 2 2 2 2 4 2 2 3" xfId="53458"/>
    <cellStyle name="Note 2 2 2 2 2 2 2 4 2 3" xfId="29491"/>
    <cellStyle name="Note 2 2 2 2 2 2 2 4 2 4" xfId="46727"/>
    <cellStyle name="Note 2 2 2 2 2 2 2 4 3" xfId="8543"/>
    <cellStyle name="Note 2 2 2 2 2 2 2 4 3 2" xfId="26208"/>
    <cellStyle name="Note 2 2 2 2 2 2 2 4 3 3" xfId="43470"/>
    <cellStyle name="Note 2 2 2 2 2 2 2 4 4" xfId="15541"/>
    <cellStyle name="Note 2 2 2 2 2 2 2 4 4 2" xfId="33205"/>
    <cellStyle name="Note 2 2 2 2 2 2 2 4 4 3" xfId="50417"/>
    <cellStyle name="Note 2 2 2 2 2 2 2 4 5" xfId="22572"/>
    <cellStyle name="Note 2 2 2 2 2 2 2 4 6" xfId="39859"/>
    <cellStyle name="Note 2 2 2 2 2 2 2 5" xfId="10513"/>
    <cellStyle name="Note 2 2 2 2 2 2 2 5 2" xfId="17402"/>
    <cellStyle name="Note 2 2 2 2 2 2 2 5 2 2" xfId="35066"/>
    <cellStyle name="Note 2 2 2 2 2 2 2 5 2 3" xfId="52264"/>
    <cellStyle name="Note 2 2 2 2 2 2 2 5 3" xfId="28177"/>
    <cellStyle name="Note 2 2 2 2 2 2 2 5 4" xfId="45425"/>
    <cellStyle name="Note 2 2 2 2 2 2 2 6" xfId="6763"/>
    <cellStyle name="Note 2 2 2 2 2 2 2 6 2" xfId="24428"/>
    <cellStyle name="Note 2 2 2 2 2 2 2 6 3" xfId="41702"/>
    <cellStyle name="Note 2 2 2 2 2 2 2 7" xfId="13794"/>
    <cellStyle name="Note 2 2 2 2 2 2 2 7 2" xfId="31458"/>
    <cellStyle name="Note 2 2 2 2 2 2 2 7 3" xfId="48682"/>
    <cellStyle name="Note 2 2 2 2 2 2 2 8" xfId="20710"/>
    <cellStyle name="Note 2 2 2 2 2 2 2 9" xfId="38016"/>
    <cellStyle name="Note 2 2 2 2 2 2 3" xfId="3087"/>
    <cellStyle name="Note 2 2 2 2 2 2 3 2" xfId="3750"/>
    <cellStyle name="Note 2 2 2 2 2 2 3 2 2" xfId="5666"/>
    <cellStyle name="Note 2 2 2 2 2 2 3 2 2 2" xfId="12586"/>
    <cellStyle name="Note 2 2 2 2 2 2 3 2 2 2 2" xfId="19313"/>
    <cellStyle name="Note 2 2 2 2 2 2 3 2 2 2 2 2" xfId="36977"/>
    <cellStyle name="Note 2 2 2 2 2 2 3 2 2 2 2 3" xfId="54154"/>
    <cellStyle name="Note 2 2 2 2 2 2 3 2 2 2 3" xfId="30250"/>
    <cellStyle name="Note 2 2 2 2 2 2 3 2 2 2 4" xfId="47477"/>
    <cellStyle name="Note 2 2 2 2 2 2 3 2 2 3" xfId="9302"/>
    <cellStyle name="Note 2 2 2 2 2 2 3 2 2 3 2" xfId="26967"/>
    <cellStyle name="Note 2 2 2 2 2 2 3 2 2 3 3" xfId="44220"/>
    <cellStyle name="Note 2 2 2 2 2 2 3 2 2 4" xfId="16246"/>
    <cellStyle name="Note 2 2 2 2 2 2 3 2 2 4 2" xfId="33910"/>
    <cellStyle name="Note 2 2 2 2 2 2 3 2 2 4 3" xfId="51113"/>
    <cellStyle name="Note 2 2 2 2 2 2 3 2 2 5" xfId="23331"/>
    <cellStyle name="Note 2 2 2 2 2 2 3 2 2 6" xfId="40609"/>
    <cellStyle name="Note 2 2 2 2 2 2 3 2 3" xfId="11210"/>
    <cellStyle name="Note 2 2 2 2 2 2 3 2 3 2" xfId="18045"/>
    <cellStyle name="Note 2 2 2 2 2 2 3 2 3 2 2" xfId="35709"/>
    <cellStyle name="Note 2 2 2 2 2 2 3 2 3 2 3" xfId="52898"/>
    <cellStyle name="Note 2 2 2 2 2 2 3 2 3 3" xfId="28874"/>
    <cellStyle name="Note 2 2 2 2 2 2 3 2 3 4" xfId="46113"/>
    <cellStyle name="Note 2 2 2 2 2 2 3 2 4" xfId="7447"/>
    <cellStyle name="Note 2 2 2 2 2 2 3 2 4 2" xfId="25112"/>
    <cellStyle name="Note 2 2 2 2 2 2 3 2 4 3" xfId="42377"/>
    <cellStyle name="Note 2 2 2 2 2 2 3 2 5" xfId="14499"/>
    <cellStyle name="Note 2 2 2 2 2 2 3 2 5 2" xfId="32163"/>
    <cellStyle name="Note 2 2 2 2 2 2 3 2 5 3" xfId="49378"/>
    <cellStyle name="Note 2 2 2 2 2 2 3 2 6" xfId="21469"/>
    <cellStyle name="Note 2 2 2 2 2 2 3 2 7" xfId="38766"/>
    <cellStyle name="Note 2 2 2 2 2 2 3 3" xfId="4117"/>
    <cellStyle name="Note 2 2 2 2 2 2 3 3 2" xfId="6033"/>
    <cellStyle name="Note 2 2 2 2 2 2 3 3 2 2" xfId="12953"/>
    <cellStyle name="Note 2 2 2 2 2 2 3 3 2 2 2" xfId="19680"/>
    <cellStyle name="Note 2 2 2 2 2 2 3 3 2 2 2 2" xfId="37344"/>
    <cellStyle name="Note 2 2 2 2 2 2 3 3 2 2 2 3" xfId="54521"/>
    <cellStyle name="Note 2 2 2 2 2 2 3 3 2 2 3" xfId="30617"/>
    <cellStyle name="Note 2 2 2 2 2 2 3 3 2 2 4" xfId="47844"/>
    <cellStyle name="Note 2 2 2 2 2 2 3 3 2 3" xfId="9669"/>
    <cellStyle name="Note 2 2 2 2 2 2 3 3 2 3 2" xfId="27334"/>
    <cellStyle name="Note 2 2 2 2 2 2 3 3 2 3 3" xfId="44587"/>
    <cellStyle name="Note 2 2 2 2 2 2 3 3 2 4" xfId="16613"/>
    <cellStyle name="Note 2 2 2 2 2 2 3 3 2 4 2" xfId="34277"/>
    <cellStyle name="Note 2 2 2 2 2 2 3 3 2 4 3" xfId="51480"/>
    <cellStyle name="Note 2 2 2 2 2 2 3 3 2 5" xfId="23698"/>
    <cellStyle name="Note 2 2 2 2 2 2 3 3 2 6" xfId="40976"/>
    <cellStyle name="Note 2 2 2 2 2 2 3 3 3" xfId="7814"/>
    <cellStyle name="Note 2 2 2 2 2 2 3 3 3 2" xfId="25479"/>
    <cellStyle name="Note 2 2 2 2 2 2 3 3 3 3" xfId="42744"/>
    <cellStyle name="Note 2 2 2 2 2 2 3 3 4" xfId="14866"/>
    <cellStyle name="Note 2 2 2 2 2 2 3 3 4 2" xfId="32530"/>
    <cellStyle name="Note 2 2 2 2 2 2 3 3 4 3" xfId="49745"/>
    <cellStyle name="Note 2 2 2 2 2 2 3 3 5" xfId="21836"/>
    <cellStyle name="Note 2 2 2 2 2 2 3 3 6" xfId="39133"/>
    <cellStyle name="Note 2 2 2 2 2 2 3 4" xfId="5003"/>
    <cellStyle name="Note 2 2 2 2 2 2 3 4 2" xfId="11923"/>
    <cellStyle name="Note 2 2 2 2 2 2 3 4 2 2" xfId="18704"/>
    <cellStyle name="Note 2 2 2 2 2 2 3 4 2 2 2" xfId="36368"/>
    <cellStyle name="Note 2 2 2 2 2 2 3 4 2 2 3" xfId="53551"/>
    <cellStyle name="Note 2 2 2 2 2 2 3 4 2 3" xfId="29587"/>
    <cellStyle name="Note 2 2 2 2 2 2 3 4 2 4" xfId="46820"/>
    <cellStyle name="Note 2 2 2 2 2 2 3 4 3" xfId="8639"/>
    <cellStyle name="Note 2 2 2 2 2 2 3 4 3 2" xfId="26304"/>
    <cellStyle name="Note 2 2 2 2 2 2 3 4 3 3" xfId="43563"/>
    <cellStyle name="Note 2 2 2 2 2 2 3 4 4" xfId="15637"/>
    <cellStyle name="Note 2 2 2 2 2 2 3 4 4 2" xfId="33301"/>
    <cellStyle name="Note 2 2 2 2 2 2 3 4 4 3" xfId="50510"/>
    <cellStyle name="Note 2 2 2 2 2 2 3 4 5" xfId="22668"/>
    <cellStyle name="Note 2 2 2 2 2 2 3 4 6" xfId="39952"/>
    <cellStyle name="Note 2 2 2 2 2 2 3 5" xfId="10609"/>
    <cellStyle name="Note 2 2 2 2 2 2 3 5 2" xfId="17498"/>
    <cellStyle name="Note 2 2 2 2 2 2 3 5 2 2" xfId="35162"/>
    <cellStyle name="Note 2 2 2 2 2 2 3 5 2 3" xfId="52357"/>
    <cellStyle name="Note 2 2 2 2 2 2 3 5 3" xfId="28273"/>
    <cellStyle name="Note 2 2 2 2 2 2 3 5 4" xfId="45518"/>
    <cellStyle name="Note 2 2 2 2 2 2 3 6" xfId="6859"/>
    <cellStyle name="Note 2 2 2 2 2 2 3 6 2" xfId="24524"/>
    <cellStyle name="Note 2 2 2 2 2 2 3 6 3" xfId="41795"/>
    <cellStyle name="Note 2 2 2 2 2 2 3 7" xfId="13890"/>
    <cellStyle name="Note 2 2 2 2 2 2 3 7 2" xfId="31554"/>
    <cellStyle name="Note 2 2 2 2 2 2 3 7 3" xfId="48775"/>
    <cellStyle name="Note 2 2 2 2 2 2 3 8" xfId="20806"/>
    <cellStyle name="Note 2 2 2 2 2 2 3 9" xfId="38109"/>
    <cellStyle name="Note 2 2 2 2 2 2 4" xfId="3199"/>
    <cellStyle name="Note 2 2 2 2 2 2 4 2" xfId="4229"/>
    <cellStyle name="Note 2 2 2 2 2 2 4 2 2" xfId="6145"/>
    <cellStyle name="Note 2 2 2 2 2 2 4 2 2 2" xfId="13065"/>
    <cellStyle name="Note 2 2 2 2 2 2 4 2 2 2 2" xfId="19792"/>
    <cellStyle name="Note 2 2 2 2 2 2 4 2 2 2 2 2" xfId="37456"/>
    <cellStyle name="Note 2 2 2 2 2 2 4 2 2 2 2 3" xfId="54633"/>
    <cellStyle name="Note 2 2 2 2 2 2 4 2 2 2 3" xfId="30729"/>
    <cellStyle name="Note 2 2 2 2 2 2 4 2 2 2 4" xfId="47956"/>
    <cellStyle name="Note 2 2 2 2 2 2 4 2 2 3" xfId="9781"/>
    <cellStyle name="Note 2 2 2 2 2 2 4 2 2 3 2" xfId="27446"/>
    <cellStyle name="Note 2 2 2 2 2 2 4 2 2 3 3" xfId="44699"/>
    <cellStyle name="Note 2 2 2 2 2 2 4 2 2 4" xfId="16725"/>
    <cellStyle name="Note 2 2 2 2 2 2 4 2 2 4 2" xfId="34389"/>
    <cellStyle name="Note 2 2 2 2 2 2 4 2 2 4 3" xfId="51592"/>
    <cellStyle name="Note 2 2 2 2 2 2 4 2 2 5" xfId="23810"/>
    <cellStyle name="Note 2 2 2 2 2 2 4 2 2 6" xfId="41088"/>
    <cellStyle name="Note 2 2 2 2 2 2 4 2 3" xfId="7926"/>
    <cellStyle name="Note 2 2 2 2 2 2 4 2 3 2" xfId="25591"/>
    <cellStyle name="Note 2 2 2 2 2 2 4 2 3 3" xfId="42856"/>
    <cellStyle name="Note 2 2 2 2 2 2 4 2 4" xfId="14978"/>
    <cellStyle name="Note 2 2 2 2 2 2 4 2 4 2" xfId="32642"/>
    <cellStyle name="Note 2 2 2 2 2 2 4 2 4 3" xfId="49857"/>
    <cellStyle name="Note 2 2 2 2 2 2 4 2 5" xfId="21948"/>
    <cellStyle name="Note 2 2 2 2 2 2 4 2 6" xfId="39245"/>
    <cellStyle name="Note 2 2 2 2 2 2 4 3" xfId="5115"/>
    <cellStyle name="Note 2 2 2 2 2 2 4 3 2" xfId="12035"/>
    <cellStyle name="Note 2 2 2 2 2 2 4 3 2 2" xfId="18816"/>
    <cellStyle name="Note 2 2 2 2 2 2 4 3 2 2 2" xfId="36480"/>
    <cellStyle name="Note 2 2 2 2 2 2 4 3 2 2 3" xfId="53663"/>
    <cellStyle name="Note 2 2 2 2 2 2 4 3 2 3" xfId="29699"/>
    <cellStyle name="Note 2 2 2 2 2 2 4 3 2 4" xfId="46932"/>
    <cellStyle name="Note 2 2 2 2 2 2 4 3 3" xfId="8751"/>
    <cellStyle name="Note 2 2 2 2 2 2 4 3 3 2" xfId="26416"/>
    <cellStyle name="Note 2 2 2 2 2 2 4 3 3 3" xfId="43675"/>
    <cellStyle name="Note 2 2 2 2 2 2 4 3 4" xfId="15749"/>
    <cellStyle name="Note 2 2 2 2 2 2 4 3 4 2" xfId="33413"/>
    <cellStyle name="Note 2 2 2 2 2 2 4 3 4 3" xfId="50622"/>
    <cellStyle name="Note 2 2 2 2 2 2 4 3 5" xfId="22780"/>
    <cellStyle name="Note 2 2 2 2 2 2 4 3 6" xfId="40064"/>
    <cellStyle name="Note 2 2 2 2 2 2 4 4" xfId="10721"/>
    <cellStyle name="Note 2 2 2 2 2 2 4 4 2" xfId="17610"/>
    <cellStyle name="Note 2 2 2 2 2 2 4 4 2 2" xfId="35274"/>
    <cellStyle name="Note 2 2 2 2 2 2 4 4 2 3" xfId="52469"/>
    <cellStyle name="Note 2 2 2 2 2 2 4 4 3" xfId="28385"/>
    <cellStyle name="Note 2 2 2 2 2 2 4 4 4" xfId="45630"/>
    <cellStyle name="Note 2 2 2 2 2 2 4 5" xfId="6971"/>
    <cellStyle name="Note 2 2 2 2 2 2 4 5 2" xfId="24636"/>
    <cellStyle name="Note 2 2 2 2 2 2 4 5 3" xfId="41907"/>
    <cellStyle name="Note 2 2 2 2 2 2 4 6" xfId="14002"/>
    <cellStyle name="Note 2 2 2 2 2 2 4 6 2" xfId="31666"/>
    <cellStyle name="Note 2 2 2 2 2 2 4 6 3" xfId="48887"/>
    <cellStyle name="Note 2 2 2 2 2 2 4 7" xfId="20918"/>
    <cellStyle name="Note 2 2 2 2 2 2 4 8" xfId="38221"/>
    <cellStyle name="Note 2 2 2 2 2 2 5" xfId="3427"/>
    <cellStyle name="Note 2 2 2 2 2 2 5 2" xfId="5343"/>
    <cellStyle name="Note 2 2 2 2 2 2 5 2 2" xfId="12263"/>
    <cellStyle name="Note 2 2 2 2 2 2 5 2 2 2" xfId="18990"/>
    <cellStyle name="Note 2 2 2 2 2 2 5 2 2 2 2" xfId="36654"/>
    <cellStyle name="Note 2 2 2 2 2 2 5 2 2 2 3" xfId="53837"/>
    <cellStyle name="Note 2 2 2 2 2 2 5 2 2 3" xfId="29927"/>
    <cellStyle name="Note 2 2 2 2 2 2 5 2 2 4" xfId="47160"/>
    <cellStyle name="Note 2 2 2 2 2 2 5 2 3" xfId="8979"/>
    <cellStyle name="Note 2 2 2 2 2 2 5 2 3 2" xfId="26644"/>
    <cellStyle name="Note 2 2 2 2 2 2 5 2 3 3" xfId="43903"/>
    <cellStyle name="Note 2 2 2 2 2 2 5 2 4" xfId="15923"/>
    <cellStyle name="Note 2 2 2 2 2 2 5 2 4 2" xfId="33587"/>
    <cellStyle name="Note 2 2 2 2 2 2 5 2 4 3" xfId="50796"/>
    <cellStyle name="Note 2 2 2 2 2 2 5 2 5" xfId="23008"/>
    <cellStyle name="Note 2 2 2 2 2 2 5 2 6" xfId="40292"/>
    <cellStyle name="Note 2 2 2 2 2 2 5 3" xfId="10887"/>
    <cellStyle name="Note 2 2 2 2 2 2 5 3 2" xfId="17722"/>
    <cellStyle name="Note 2 2 2 2 2 2 5 3 2 2" xfId="35386"/>
    <cellStyle name="Note 2 2 2 2 2 2 5 3 2 3" xfId="52581"/>
    <cellStyle name="Note 2 2 2 2 2 2 5 3 3" xfId="28551"/>
    <cellStyle name="Note 2 2 2 2 2 2 5 3 4" xfId="45796"/>
    <cellStyle name="Note 2 2 2 2 2 2 5 4" xfId="14176"/>
    <cellStyle name="Note 2 2 2 2 2 2 5 4 2" xfId="31840"/>
    <cellStyle name="Note 2 2 2 2 2 2 5 4 3" xfId="49061"/>
    <cellStyle name="Note 2 2 2 2 2 2 5 5" xfId="21146"/>
    <cellStyle name="Note 2 2 2 2 2 2 5 6" xfId="38449"/>
    <cellStyle name="Note 2 2 2 2 2 2 6" xfId="3800"/>
    <cellStyle name="Note 2 2 2 2 2 2 6 2" xfId="5716"/>
    <cellStyle name="Note 2 2 2 2 2 2 6 2 2" xfId="12636"/>
    <cellStyle name="Note 2 2 2 2 2 2 6 2 2 2" xfId="19363"/>
    <cellStyle name="Note 2 2 2 2 2 2 6 2 2 2 2" xfId="37027"/>
    <cellStyle name="Note 2 2 2 2 2 2 6 2 2 2 3" xfId="54204"/>
    <cellStyle name="Note 2 2 2 2 2 2 6 2 2 3" xfId="30300"/>
    <cellStyle name="Note 2 2 2 2 2 2 6 2 2 4" xfId="47527"/>
    <cellStyle name="Note 2 2 2 2 2 2 6 2 3" xfId="9352"/>
    <cellStyle name="Note 2 2 2 2 2 2 6 2 3 2" xfId="27017"/>
    <cellStyle name="Note 2 2 2 2 2 2 6 2 3 3" xfId="44270"/>
    <cellStyle name="Note 2 2 2 2 2 2 6 2 4" xfId="16296"/>
    <cellStyle name="Note 2 2 2 2 2 2 6 2 4 2" xfId="33960"/>
    <cellStyle name="Note 2 2 2 2 2 2 6 2 4 3" xfId="51163"/>
    <cellStyle name="Note 2 2 2 2 2 2 6 2 5" xfId="23381"/>
    <cellStyle name="Note 2 2 2 2 2 2 6 2 6" xfId="40659"/>
    <cellStyle name="Note 2 2 2 2 2 2 6 3" xfId="7497"/>
    <cellStyle name="Note 2 2 2 2 2 2 6 3 2" xfId="25162"/>
    <cellStyle name="Note 2 2 2 2 2 2 6 3 3" xfId="42427"/>
    <cellStyle name="Note 2 2 2 2 2 2 6 4" xfId="14549"/>
    <cellStyle name="Note 2 2 2 2 2 2 6 4 2" xfId="32213"/>
    <cellStyle name="Note 2 2 2 2 2 2 6 4 3" xfId="49428"/>
    <cellStyle name="Note 2 2 2 2 2 2 6 5" xfId="21519"/>
    <cellStyle name="Note 2 2 2 2 2 2 6 6" xfId="38816"/>
    <cellStyle name="Note 2 2 2 2 2 2 7" xfId="4680"/>
    <cellStyle name="Note 2 2 2 2 2 2 7 2" xfId="11600"/>
    <cellStyle name="Note 2 2 2 2 2 2 7 2 2" xfId="18381"/>
    <cellStyle name="Note 2 2 2 2 2 2 7 2 2 2" xfId="36045"/>
    <cellStyle name="Note 2 2 2 2 2 2 7 2 2 3" xfId="53234"/>
    <cellStyle name="Note 2 2 2 2 2 2 7 2 3" xfId="29264"/>
    <cellStyle name="Note 2 2 2 2 2 2 7 2 4" xfId="46503"/>
    <cellStyle name="Note 2 2 2 2 2 2 7 3" xfId="8316"/>
    <cellStyle name="Note 2 2 2 2 2 2 7 3 2" xfId="25981"/>
    <cellStyle name="Note 2 2 2 2 2 2 7 3 3" xfId="43246"/>
    <cellStyle name="Note 2 2 2 2 2 2 7 4" xfId="15314"/>
    <cellStyle name="Note 2 2 2 2 2 2 7 4 2" xfId="32978"/>
    <cellStyle name="Note 2 2 2 2 2 2 7 4 3" xfId="50193"/>
    <cellStyle name="Note 2 2 2 2 2 2 7 5" xfId="22345"/>
    <cellStyle name="Note 2 2 2 2 2 2 7 6" xfId="39635"/>
    <cellStyle name="Note 2 2 2 2 2 2 8" xfId="10286"/>
    <cellStyle name="Note 2 2 2 2 2 2 8 2" xfId="17175"/>
    <cellStyle name="Note 2 2 2 2 2 2 8 2 2" xfId="34839"/>
    <cellStyle name="Note 2 2 2 2 2 2 8 2 3" xfId="52040"/>
    <cellStyle name="Note 2 2 2 2 2 2 8 3" xfId="27950"/>
    <cellStyle name="Note 2 2 2 2 2 2 8 4" xfId="45201"/>
    <cellStyle name="Note 2 2 2 2 2 2 9" xfId="6536"/>
    <cellStyle name="Note 2 2 2 2 2 2 9 2" xfId="24201"/>
    <cellStyle name="Note 2 2 2 2 2 2 9 3" xfId="41478"/>
    <cellStyle name="Note 2 2 2 2 2 3" xfId="2811"/>
    <cellStyle name="Note 2 2 2 2 2 3 2" xfId="3474"/>
    <cellStyle name="Note 2 2 2 2 2 3 2 2" xfId="5390"/>
    <cellStyle name="Note 2 2 2 2 2 3 2 2 2" xfId="12310"/>
    <cellStyle name="Note 2 2 2 2 2 3 2 2 2 2" xfId="19037"/>
    <cellStyle name="Note 2 2 2 2 2 3 2 2 2 2 2" xfId="36701"/>
    <cellStyle name="Note 2 2 2 2 2 3 2 2 2 2 3" xfId="53881"/>
    <cellStyle name="Note 2 2 2 2 2 3 2 2 2 3" xfId="29974"/>
    <cellStyle name="Note 2 2 2 2 2 3 2 2 2 4" xfId="47204"/>
    <cellStyle name="Note 2 2 2 2 2 3 2 2 3" xfId="9026"/>
    <cellStyle name="Note 2 2 2 2 2 3 2 2 3 2" xfId="26691"/>
    <cellStyle name="Note 2 2 2 2 2 3 2 2 3 3" xfId="43947"/>
    <cellStyle name="Note 2 2 2 2 2 3 2 2 4" xfId="15970"/>
    <cellStyle name="Note 2 2 2 2 2 3 2 2 4 2" xfId="33634"/>
    <cellStyle name="Note 2 2 2 2 2 3 2 2 4 3" xfId="50840"/>
    <cellStyle name="Note 2 2 2 2 2 3 2 2 5" xfId="23055"/>
    <cellStyle name="Note 2 2 2 2 2 3 2 2 6" xfId="40336"/>
    <cellStyle name="Note 2 2 2 2 2 3 2 3" xfId="10934"/>
    <cellStyle name="Note 2 2 2 2 2 3 2 3 2" xfId="17769"/>
    <cellStyle name="Note 2 2 2 2 2 3 2 3 2 2" xfId="35433"/>
    <cellStyle name="Note 2 2 2 2 2 3 2 3 2 3" xfId="52625"/>
    <cellStyle name="Note 2 2 2 2 2 3 2 3 3" xfId="28598"/>
    <cellStyle name="Note 2 2 2 2 2 3 2 3 4" xfId="45840"/>
    <cellStyle name="Note 2 2 2 2 2 3 2 4" xfId="7171"/>
    <cellStyle name="Note 2 2 2 2 2 3 2 4 2" xfId="24836"/>
    <cellStyle name="Note 2 2 2 2 2 3 2 4 3" xfId="42104"/>
    <cellStyle name="Note 2 2 2 2 2 3 2 5" xfId="14223"/>
    <cellStyle name="Note 2 2 2 2 2 3 2 5 2" xfId="31887"/>
    <cellStyle name="Note 2 2 2 2 2 3 2 5 3" xfId="49105"/>
    <cellStyle name="Note 2 2 2 2 2 3 2 6" xfId="21193"/>
    <cellStyle name="Note 2 2 2 2 2 3 2 7" xfId="38493"/>
    <cellStyle name="Note 2 2 2 2 2 3 3" xfId="3844"/>
    <cellStyle name="Note 2 2 2 2 2 3 3 2" xfId="5760"/>
    <cellStyle name="Note 2 2 2 2 2 3 3 2 2" xfId="12680"/>
    <cellStyle name="Note 2 2 2 2 2 3 3 2 2 2" xfId="19407"/>
    <cellStyle name="Note 2 2 2 2 2 3 3 2 2 2 2" xfId="37071"/>
    <cellStyle name="Note 2 2 2 2 2 3 3 2 2 2 3" xfId="54248"/>
    <cellStyle name="Note 2 2 2 2 2 3 3 2 2 3" xfId="30344"/>
    <cellStyle name="Note 2 2 2 2 2 3 3 2 2 4" xfId="47571"/>
    <cellStyle name="Note 2 2 2 2 2 3 3 2 3" xfId="9396"/>
    <cellStyle name="Note 2 2 2 2 2 3 3 2 3 2" xfId="27061"/>
    <cellStyle name="Note 2 2 2 2 2 3 3 2 3 3" xfId="44314"/>
    <cellStyle name="Note 2 2 2 2 2 3 3 2 4" xfId="16340"/>
    <cellStyle name="Note 2 2 2 2 2 3 3 2 4 2" xfId="34004"/>
    <cellStyle name="Note 2 2 2 2 2 3 3 2 4 3" xfId="51207"/>
    <cellStyle name="Note 2 2 2 2 2 3 3 2 5" xfId="23425"/>
    <cellStyle name="Note 2 2 2 2 2 3 3 2 6" xfId="40703"/>
    <cellStyle name="Note 2 2 2 2 2 3 3 3" xfId="7541"/>
    <cellStyle name="Note 2 2 2 2 2 3 3 3 2" xfId="25206"/>
    <cellStyle name="Note 2 2 2 2 2 3 3 3 3" xfId="42471"/>
    <cellStyle name="Note 2 2 2 2 2 3 3 4" xfId="14593"/>
    <cellStyle name="Note 2 2 2 2 2 3 3 4 2" xfId="32257"/>
    <cellStyle name="Note 2 2 2 2 2 3 3 4 3" xfId="49472"/>
    <cellStyle name="Note 2 2 2 2 2 3 3 5" xfId="21563"/>
    <cellStyle name="Note 2 2 2 2 2 3 3 6" xfId="38860"/>
    <cellStyle name="Note 2 2 2 2 2 3 4" xfId="4727"/>
    <cellStyle name="Note 2 2 2 2 2 3 4 2" xfId="11647"/>
    <cellStyle name="Note 2 2 2 2 2 3 4 2 2" xfId="18428"/>
    <cellStyle name="Note 2 2 2 2 2 3 4 2 2 2" xfId="36092"/>
    <cellStyle name="Note 2 2 2 2 2 3 4 2 2 3" xfId="53278"/>
    <cellStyle name="Note 2 2 2 2 2 3 4 2 3" xfId="29311"/>
    <cellStyle name="Note 2 2 2 2 2 3 4 2 4" xfId="46547"/>
    <cellStyle name="Note 2 2 2 2 2 3 4 3" xfId="8363"/>
    <cellStyle name="Note 2 2 2 2 2 3 4 3 2" xfId="26028"/>
    <cellStyle name="Note 2 2 2 2 2 3 4 3 3" xfId="43290"/>
    <cellStyle name="Note 2 2 2 2 2 3 4 4" xfId="15361"/>
    <cellStyle name="Note 2 2 2 2 2 3 4 4 2" xfId="33025"/>
    <cellStyle name="Note 2 2 2 2 2 3 4 4 3" xfId="50237"/>
    <cellStyle name="Note 2 2 2 2 2 3 4 5" xfId="22392"/>
    <cellStyle name="Note 2 2 2 2 2 3 4 6" xfId="39679"/>
    <cellStyle name="Note 2 2 2 2 2 3 5" xfId="10333"/>
    <cellStyle name="Note 2 2 2 2 2 3 5 2" xfId="17222"/>
    <cellStyle name="Note 2 2 2 2 2 3 5 2 2" xfId="34886"/>
    <cellStyle name="Note 2 2 2 2 2 3 5 2 3" xfId="52084"/>
    <cellStyle name="Note 2 2 2 2 2 3 5 3" xfId="27997"/>
    <cellStyle name="Note 2 2 2 2 2 3 5 4" xfId="45245"/>
    <cellStyle name="Note 2 2 2 2 2 3 6" xfId="6583"/>
    <cellStyle name="Note 2 2 2 2 2 3 6 2" xfId="24248"/>
    <cellStyle name="Note 2 2 2 2 2 3 6 3" xfId="41522"/>
    <cellStyle name="Note 2 2 2 2 2 3 7" xfId="13614"/>
    <cellStyle name="Note 2 2 2 2 2 3 7 2" xfId="31278"/>
    <cellStyle name="Note 2 2 2 2 2 3 7 3" xfId="48502"/>
    <cellStyle name="Note 2 2 2 2 2 3 8" xfId="20530"/>
    <cellStyle name="Note 2 2 2 2 2 3 9" xfId="37836"/>
    <cellStyle name="Note 2 2 2 2 2 4" xfId="4463"/>
    <cellStyle name="Note 2 2 2 2 2 4 2" xfId="6327"/>
    <cellStyle name="Note 2 2 2 2 2 4 2 2" xfId="13246"/>
    <cellStyle name="Note 2 2 2 2 2 4 2 2 2" xfId="19919"/>
    <cellStyle name="Note 2 2 2 2 2 4 2 2 2 2" xfId="37583"/>
    <cellStyle name="Note 2 2 2 2 2 4 2 2 2 3" xfId="54760"/>
    <cellStyle name="Note 2 2 2 2 2 4 2 2 3" xfId="30910"/>
    <cellStyle name="Note 2 2 2 2 2 4 2 2 4" xfId="48137"/>
    <cellStyle name="Note 2 2 2 2 2 4 2 3" xfId="9962"/>
    <cellStyle name="Note 2 2 2 2 2 4 2 3 2" xfId="27627"/>
    <cellStyle name="Note 2 2 2 2 2 4 2 3 3" xfId="44880"/>
    <cellStyle name="Note 2 2 2 2 2 4 2 4" xfId="16852"/>
    <cellStyle name="Note 2 2 2 2 2 4 2 4 2" xfId="34516"/>
    <cellStyle name="Note 2 2 2 2 2 4 2 4 3" xfId="51719"/>
    <cellStyle name="Note 2 2 2 2 2 4 2 5" xfId="23992"/>
    <cellStyle name="Note 2 2 2 2 2 4 2 6" xfId="41269"/>
    <cellStyle name="Note 2 2 2 2 2 4 3" xfId="11391"/>
    <cellStyle name="Note 2 2 2 2 2 4 3 2" xfId="18172"/>
    <cellStyle name="Note 2 2 2 2 2 4 3 2 2" xfId="35836"/>
    <cellStyle name="Note 2 2 2 2 2 4 3 2 3" xfId="53025"/>
    <cellStyle name="Note 2 2 2 2 2 4 3 3" xfId="29055"/>
    <cellStyle name="Note 2 2 2 2 2 4 3 4" xfId="46294"/>
    <cellStyle name="Note 2 2 2 2 2 4 4" xfId="8107"/>
    <cellStyle name="Note 2 2 2 2 2 4 4 2" xfId="25772"/>
    <cellStyle name="Note 2 2 2 2 2 4 4 3" xfId="43037"/>
    <cellStyle name="Note 2 2 2 2 2 4 5" xfId="15105"/>
    <cellStyle name="Note 2 2 2 2 2 4 5 2" xfId="32769"/>
    <cellStyle name="Note 2 2 2 2 2 4 5 3" xfId="49984"/>
    <cellStyle name="Note 2 2 2 2 2 4 6" xfId="22136"/>
    <cellStyle name="Note 2 2 2 2 2 4 7" xfId="39426"/>
    <cellStyle name="Note 2 2 2 2 2 5" xfId="4549"/>
    <cellStyle name="Note 2 2 2 2 2 5 2" xfId="6413"/>
    <cellStyle name="Note 2 2 2 2 2 5 2 2" xfId="13332"/>
    <cellStyle name="Note 2 2 2 2 2 5 2 2 2" xfId="20005"/>
    <cellStyle name="Note 2 2 2 2 2 5 2 2 2 2" xfId="37669"/>
    <cellStyle name="Note 2 2 2 2 2 5 2 2 2 3" xfId="54846"/>
    <cellStyle name="Note 2 2 2 2 2 5 2 2 3" xfId="30996"/>
    <cellStyle name="Note 2 2 2 2 2 5 2 2 4" xfId="48223"/>
    <cellStyle name="Note 2 2 2 2 2 5 2 3" xfId="10048"/>
    <cellStyle name="Note 2 2 2 2 2 5 2 3 2" xfId="27713"/>
    <cellStyle name="Note 2 2 2 2 2 5 2 3 3" xfId="44966"/>
    <cellStyle name="Note 2 2 2 2 2 5 2 4" xfId="16938"/>
    <cellStyle name="Note 2 2 2 2 2 5 2 4 2" xfId="34602"/>
    <cellStyle name="Note 2 2 2 2 2 5 2 4 3" xfId="51805"/>
    <cellStyle name="Note 2 2 2 2 2 5 2 5" xfId="24078"/>
    <cellStyle name="Note 2 2 2 2 2 5 2 6" xfId="41355"/>
    <cellStyle name="Note 2 2 2 2 2 5 3" xfId="11477"/>
    <cellStyle name="Note 2 2 2 2 2 5 3 2" xfId="18258"/>
    <cellStyle name="Note 2 2 2 2 2 5 3 2 2" xfId="35922"/>
    <cellStyle name="Note 2 2 2 2 2 5 3 2 3" xfId="53111"/>
    <cellStyle name="Note 2 2 2 2 2 5 3 3" xfId="29141"/>
    <cellStyle name="Note 2 2 2 2 2 5 3 4" xfId="46380"/>
    <cellStyle name="Note 2 2 2 2 2 5 4" xfId="8193"/>
    <cellStyle name="Note 2 2 2 2 2 5 4 2" xfId="25858"/>
    <cellStyle name="Note 2 2 2 2 2 5 4 3" xfId="43123"/>
    <cellStyle name="Note 2 2 2 2 2 5 5" xfId="15191"/>
    <cellStyle name="Note 2 2 2 2 2 5 5 2" xfId="32855"/>
    <cellStyle name="Note 2 2 2 2 2 5 5 3" xfId="50070"/>
    <cellStyle name="Note 2 2 2 2 2 5 6" xfId="22222"/>
    <cellStyle name="Note 2 2 2 2 2 5 7" xfId="39512"/>
    <cellStyle name="Note 2 2 2 2 2 6" xfId="10106"/>
    <cellStyle name="Note 2 2 2 2 2 6 2" xfId="16995"/>
    <cellStyle name="Note 2 2 2 2 2 6 2 2" xfId="34659"/>
    <cellStyle name="Note 2 2 2 2 2 6 2 3" xfId="51860"/>
    <cellStyle name="Note 2 2 2 2 2 6 3" xfId="27770"/>
    <cellStyle name="Note 2 2 2 2 2 6 4" xfId="45021"/>
    <cellStyle name="Note 2 2 2 2 2 7" xfId="13387"/>
    <cellStyle name="Note 2 2 2 2 2 7 2" xfId="31051"/>
    <cellStyle name="Note 2 2 2 2 2 7 3" xfId="48278"/>
    <cellStyle name="Note 2 2 2 2 2 8" xfId="20213"/>
    <cellStyle name="Note 2 2 2 2 2 9" xfId="20185"/>
    <cellStyle name="Note 2 2 2 2 3" xfId="2763"/>
    <cellStyle name="Note 2 2 2 2 3 10" xfId="13568"/>
    <cellStyle name="Note 2 2 2 2 3 10 2" xfId="31232"/>
    <cellStyle name="Note 2 2 2 2 3 10 3" xfId="48459"/>
    <cellStyle name="Note 2 2 2 2 3 11" xfId="20484"/>
    <cellStyle name="Note 2 2 2 2 3 12" xfId="37793"/>
    <cellStyle name="Note 2 2 2 2 3 2" xfId="2992"/>
    <cellStyle name="Note 2 2 2 2 3 2 2" xfId="3655"/>
    <cellStyle name="Note 2 2 2 2 3 2 2 2" xfId="5571"/>
    <cellStyle name="Note 2 2 2 2 3 2 2 2 2" xfId="12491"/>
    <cellStyle name="Note 2 2 2 2 3 2 2 2 2 2" xfId="19218"/>
    <cellStyle name="Note 2 2 2 2 3 2 2 2 2 2 2" xfId="36882"/>
    <cellStyle name="Note 2 2 2 2 3 2 2 2 2 2 3" xfId="54062"/>
    <cellStyle name="Note 2 2 2 2 3 2 2 2 2 3" xfId="30155"/>
    <cellStyle name="Note 2 2 2 2 3 2 2 2 2 4" xfId="47385"/>
    <cellStyle name="Note 2 2 2 2 3 2 2 2 3" xfId="9207"/>
    <cellStyle name="Note 2 2 2 2 3 2 2 2 3 2" xfId="26872"/>
    <cellStyle name="Note 2 2 2 2 3 2 2 2 3 3" xfId="44128"/>
    <cellStyle name="Note 2 2 2 2 3 2 2 2 4" xfId="16151"/>
    <cellStyle name="Note 2 2 2 2 3 2 2 2 4 2" xfId="33815"/>
    <cellStyle name="Note 2 2 2 2 3 2 2 2 4 3" xfId="51021"/>
    <cellStyle name="Note 2 2 2 2 3 2 2 2 5" xfId="23236"/>
    <cellStyle name="Note 2 2 2 2 3 2 2 2 6" xfId="40517"/>
    <cellStyle name="Note 2 2 2 2 3 2 2 3" xfId="11115"/>
    <cellStyle name="Note 2 2 2 2 3 2 2 3 2" xfId="17950"/>
    <cellStyle name="Note 2 2 2 2 3 2 2 3 2 2" xfId="35614"/>
    <cellStyle name="Note 2 2 2 2 3 2 2 3 2 3" xfId="52806"/>
    <cellStyle name="Note 2 2 2 2 3 2 2 3 3" xfId="28779"/>
    <cellStyle name="Note 2 2 2 2 3 2 2 3 4" xfId="46021"/>
    <cellStyle name="Note 2 2 2 2 3 2 2 4" xfId="7352"/>
    <cellStyle name="Note 2 2 2 2 3 2 2 4 2" xfId="25017"/>
    <cellStyle name="Note 2 2 2 2 3 2 2 4 3" xfId="42285"/>
    <cellStyle name="Note 2 2 2 2 3 2 2 5" xfId="14404"/>
    <cellStyle name="Note 2 2 2 2 3 2 2 5 2" xfId="32068"/>
    <cellStyle name="Note 2 2 2 2 3 2 2 5 3" xfId="49286"/>
    <cellStyle name="Note 2 2 2 2 3 2 2 6" xfId="21374"/>
    <cellStyle name="Note 2 2 2 2 3 2 2 7" xfId="38674"/>
    <cellStyle name="Note 2 2 2 2 3 2 3" xfId="4025"/>
    <cellStyle name="Note 2 2 2 2 3 2 3 2" xfId="5941"/>
    <cellStyle name="Note 2 2 2 2 3 2 3 2 2" xfId="12861"/>
    <cellStyle name="Note 2 2 2 2 3 2 3 2 2 2" xfId="19588"/>
    <cellStyle name="Note 2 2 2 2 3 2 3 2 2 2 2" xfId="37252"/>
    <cellStyle name="Note 2 2 2 2 3 2 3 2 2 2 3" xfId="54429"/>
    <cellStyle name="Note 2 2 2 2 3 2 3 2 2 3" xfId="30525"/>
    <cellStyle name="Note 2 2 2 2 3 2 3 2 2 4" xfId="47752"/>
    <cellStyle name="Note 2 2 2 2 3 2 3 2 3" xfId="9577"/>
    <cellStyle name="Note 2 2 2 2 3 2 3 2 3 2" xfId="27242"/>
    <cellStyle name="Note 2 2 2 2 3 2 3 2 3 3" xfId="44495"/>
    <cellStyle name="Note 2 2 2 2 3 2 3 2 4" xfId="16521"/>
    <cellStyle name="Note 2 2 2 2 3 2 3 2 4 2" xfId="34185"/>
    <cellStyle name="Note 2 2 2 2 3 2 3 2 4 3" xfId="51388"/>
    <cellStyle name="Note 2 2 2 2 3 2 3 2 5" xfId="23606"/>
    <cellStyle name="Note 2 2 2 2 3 2 3 2 6" xfId="40884"/>
    <cellStyle name="Note 2 2 2 2 3 2 3 3" xfId="7722"/>
    <cellStyle name="Note 2 2 2 2 3 2 3 3 2" xfId="25387"/>
    <cellStyle name="Note 2 2 2 2 3 2 3 3 3" xfId="42652"/>
    <cellStyle name="Note 2 2 2 2 3 2 3 4" xfId="14774"/>
    <cellStyle name="Note 2 2 2 2 3 2 3 4 2" xfId="32438"/>
    <cellStyle name="Note 2 2 2 2 3 2 3 4 3" xfId="49653"/>
    <cellStyle name="Note 2 2 2 2 3 2 3 5" xfId="21744"/>
    <cellStyle name="Note 2 2 2 2 3 2 3 6" xfId="39041"/>
    <cellStyle name="Note 2 2 2 2 3 2 4" xfId="4908"/>
    <cellStyle name="Note 2 2 2 2 3 2 4 2" xfId="11828"/>
    <cellStyle name="Note 2 2 2 2 3 2 4 2 2" xfId="18609"/>
    <cellStyle name="Note 2 2 2 2 3 2 4 2 2 2" xfId="36273"/>
    <cellStyle name="Note 2 2 2 2 3 2 4 2 2 3" xfId="53459"/>
    <cellStyle name="Note 2 2 2 2 3 2 4 2 3" xfId="29492"/>
    <cellStyle name="Note 2 2 2 2 3 2 4 2 4" xfId="46728"/>
    <cellStyle name="Note 2 2 2 2 3 2 4 3" xfId="8544"/>
    <cellStyle name="Note 2 2 2 2 3 2 4 3 2" xfId="26209"/>
    <cellStyle name="Note 2 2 2 2 3 2 4 3 3" xfId="43471"/>
    <cellStyle name="Note 2 2 2 2 3 2 4 4" xfId="15542"/>
    <cellStyle name="Note 2 2 2 2 3 2 4 4 2" xfId="33206"/>
    <cellStyle name="Note 2 2 2 2 3 2 4 4 3" xfId="50418"/>
    <cellStyle name="Note 2 2 2 2 3 2 4 5" xfId="22573"/>
    <cellStyle name="Note 2 2 2 2 3 2 4 6" xfId="39860"/>
    <cellStyle name="Note 2 2 2 2 3 2 5" xfId="10514"/>
    <cellStyle name="Note 2 2 2 2 3 2 5 2" xfId="17403"/>
    <cellStyle name="Note 2 2 2 2 3 2 5 2 2" xfId="35067"/>
    <cellStyle name="Note 2 2 2 2 3 2 5 2 3" xfId="52265"/>
    <cellStyle name="Note 2 2 2 2 3 2 5 3" xfId="28178"/>
    <cellStyle name="Note 2 2 2 2 3 2 5 4" xfId="45426"/>
    <cellStyle name="Note 2 2 2 2 3 2 6" xfId="6764"/>
    <cellStyle name="Note 2 2 2 2 3 2 6 2" xfId="24429"/>
    <cellStyle name="Note 2 2 2 2 3 2 6 3" xfId="41703"/>
    <cellStyle name="Note 2 2 2 2 3 2 7" xfId="13795"/>
    <cellStyle name="Note 2 2 2 2 3 2 7 2" xfId="31459"/>
    <cellStyle name="Note 2 2 2 2 3 2 7 3" xfId="48683"/>
    <cellStyle name="Note 2 2 2 2 3 2 8" xfId="20711"/>
    <cellStyle name="Note 2 2 2 2 3 2 9" xfId="38017"/>
    <cellStyle name="Note 2 2 2 2 3 3" xfId="3088"/>
    <cellStyle name="Note 2 2 2 2 3 3 2" xfId="3751"/>
    <cellStyle name="Note 2 2 2 2 3 3 2 2" xfId="5667"/>
    <cellStyle name="Note 2 2 2 2 3 3 2 2 2" xfId="12587"/>
    <cellStyle name="Note 2 2 2 2 3 3 2 2 2 2" xfId="19314"/>
    <cellStyle name="Note 2 2 2 2 3 3 2 2 2 2 2" xfId="36978"/>
    <cellStyle name="Note 2 2 2 2 3 3 2 2 2 2 3" xfId="54155"/>
    <cellStyle name="Note 2 2 2 2 3 3 2 2 2 3" xfId="30251"/>
    <cellStyle name="Note 2 2 2 2 3 3 2 2 2 4" xfId="47478"/>
    <cellStyle name="Note 2 2 2 2 3 3 2 2 3" xfId="9303"/>
    <cellStyle name="Note 2 2 2 2 3 3 2 2 3 2" xfId="26968"/>
    <cellStyle name="Note 2 2 2 2 3 3 2 2 3 3" xfId="44221"/>
    <cellStyle name="Note 2 2 2 2 3 3 2 2 4" xfId="16247"/>
    <cellStyle name="Note 2 2 2 2 3 3 2 2 4 2" xfId="33911"/>
    <cellStyle name="Note 2 2 2 2 3 3 2 2 4 3" xfId="51114"/>
    <cellStyle name="Note 2 2 2 2 3 3 2 2 5" xfId="23332"/>
    <cellStyle name="Note 2 2 2 2 3 3 2 2 6" xfId="40610"/>
    <cellStyle name="Note 2 2 2 2 3 3 2 3" xfId="11211"/>
    <cellStyle name="Note 2 2 2 2 3 3 2 3 2" xfId="18046"/>
    <cellStyle name="Note 2 2 2 2 3 3 2 3 2 2" xfId="35710"/>
    <cellStyle name="Note 2 2 2 2 3 3 2 3 2 3" xfId="52899"/>
    <cellStyle name="Note 2 2 2 2 3 3 2 3 3" xfId="28875"/>
    <cellStyle name="Note 2 2 2 2 3 3 2 3 4" xfId="46114"/>
    <cellStyle name="Note 2 2 2 2 3 3 2 4" xfId="7448"/>
    <cellStyle name="Note 2 2 2 2 3 3 2 4 2" xfId="25113"/>
    <cellStyle name="Note 2 2 2 2 3 3 2 4 3" xfId="42378"/>
    <cellStyle name="Note 2 2 2 2 3 3 2 5" xfId="14500"/>
    <cellStyle name="Note 2 2 2 2 3 3 2 5 2" xfId="32164"/>
    <cellStyle name="Note 2 2 2 2 3 3 2 5 3" xfId="49379"/>
    <cellStyle name="Note 2 2 2 2 3 3 2 6" xfId="21470"/>
    <cellStyle name="Note 2 2 2 2 3 3 2 7" xfId="38767"/>
    <cellStyle name="Note 2 2 2 2 3 3 3" xfId="4118"/>
    <cellStyle name="Note 2 2 2 2 3 3 3 2" xfId="6034"/>
    <cellStyle name="Note 2 2 2 2 3 3 3 2 2" xfId="12954"/>
    <cellStyle name="Note 2 2 2 2 3 3 3 2 2 2" xfId="19681"/>
    <cellStyle name="Note 2 2 2 2 3 3 3 2 2 2 2" xfId="37345"/>
    <cellStyle name="Note 2 2 2 2 3 3 3 2 2 2 3" xfId="54522"/>
    <cellStyle name="Note 2 2 2 2 3 3 3 2 2 3" xfId="30618"/>
    <cellStyle name="Note 2 2 2 2 3 3 3 2 2 4" xfId="47845"/>
    <cellStyle name="Note 2 2 2 2 3 3 3 2 3" xfId="9670"/>
    <cellStyle name="Note 2 2 2 2 3 3 3 2 3 2" xfId="27335"/>
    <cellStyle name="Note 2 2 2 2 3 3 3 2 3 3" xfId="44588"/>
    <cellStyle name="Note 2 2 2 2 3 3 3 2 4" xfId="16614"/>
    <cellStyle name="Note 2 2 2 2 3 3 3 2 4 2" xfId="34278"/>
    <cellStyle name="Note 2 2 2 2 3 3 3 2 4 3" xfId="51481"/>
    <cellStyle name="Note 2 2 2 2 3 3 3 2 5" xfId="23699"/>
    <cellStyle name="Note 2 2 2 2 3 3 3 2 6" xfId="40977"/>
    <cellStyle name="Note 2 2 2 2 3 3 3 3" xfId="7815"/>
    <cellStyle name="Note 2 2 2 2 3 3 3 3 2" xfId="25480"/>
    <cellStyle name="Note 2 2 2 2 3 3 3 3 3" xfId="42745"/>
    <cellStyle name="Note 2 2 2 2 3 3 3 4" xfId="14867"/>
    <cellStyle name="Note 2 2 2 2 3 3 3 4 2" xfId="32531"/>
    <cellStyle name="Note 2 2 2 2 3 3 3 4 3" xfId="49746"/>
    <cellStyle name="Note 2 2 2 2 3 3 3 5" xfId="21837"/>
    <cellStyle name="Note 2 2 2 2 3 3 3 6" xfId="39134"/>
    <cellStyle name="Note 2 2 2 2 3 3 4" xfId="5004"/>
    <cellStyle name="Note 2 2 2 2 3 3 4 2" xfId="11924"/>
    <cellStyle name="Note 2 2 2 2 3 3 4 2 2" xfId="18705"/>
    <cellStyle name="Note 2 2 2 2 3 3 4 2 2 2" xfId="36369"/>
    <cellStyle name="Note 2 2 2 2 3 3 4 2 2 3" xfId="53552"/>
    <cellStyle name="Note 2 2 2 2 3 3 4 2 3" xfId="29588"/>
    <cellStyle name="Note 2 2 2 2 3 3 4 2 4" xfId="46821"/>
    <cellStyle name="Note 2 2 2 2 3 3 4 3" xfId="8640"/>
    <cellStyle name="Note 2 2 2 2 3 3 4 3 2" xfId="26305"/>
    <cellStyle name="Note 2 2 2 2 3 3 4 3 3" xfId="43564"/>
    <cellStyle name="Note 2 2 2 2 3 3 4 4" xfId="15638"/>
    <cellStyle name="Note 2 2 2 2 3 3 4 4 2" xfId="33302"/>
    <cellStyle name="Note 2 2 2 2 3 3 4 4 3" xfId="50511"/>
    <cellStyle name="Note 2 2 2 2 3 3 4 5" xfId="22669"/>
    <cellStyle name="Note 2 2 2 2 3 3 4 6" xfId="39953"/>
    <cellStyle name="Note 2 2 2 2 3 3 5" xfId="10610"/>
    <cellStyle name="Note 2 2 2 2 3 3 5 2" xfId="17499"/>
    <cellStyle name="Note 2 2 2 2 3 3 5 2 2" xfId="35163"/>
    <cellStyle name="Note 2 2 2 2 3 3 5 2 3" xfId="52358"/>
    <cellStyle name="Note 2 2 2 2 3 3 5 3" xfId="28274"/>
    <cellStyle name="Note 2 2 2 2 3 3 5 4" xfId="45519"/>
    <cellStyle name="Note 2 2 2 2 3 3 6" xfId="6860"/>
    <cellStyle name="Note 2 2 2 2 3 3 6 2" xfId="24525"/>
    <cellStyle name="Note 2 2 2 2 3 3 6 3" xfId="41796"/>
    <cellStyle name="Note 2 2 2 2 3 3 7" xfId="13891"/>
    <cellStyle name="Note 2 2 2 2 3 3 7 2" xfId="31555"/>
    <cellStyle name="Note 2 2 2 2 3 3 7 3" xfId="48776"/>
    <cellStyle name="Note 2 2 2 2 3 3 8" xfId="20807"/>
    <cellStyle name="Note 2 2 2 2 3 3 9" xfId="38110"/>
    <cellStyle name="Note 2 2 2 2 3 4" xfId="3200"/>
    <cellStyle name="Note 2 2 2 2 3 4 2" xfId="4230"/>
    <cellStyle name="Note 2 2 2 2 3 4 2 2" xfId="6146"/>
    <cellStyle name="Note 2 2 2 2 3 4 2 2 2" xfId="13066"/>
    <cellStyle name="Note 2 2 2 2 3 4 2 2 2 2" xfId="19793"/>
    <cellStyle name="Note 2 2 2 2 3 4 2 2 2 2 2" xfId="37457"/>
    <cellStyle name="Note 2 2 2 2 3 4 2 2 2 2 3" xfId="54634"/>
    <cellStyle name="Note 2 2 2 2 3 4 2 2 2 3" xfId="30730"/>
    <cellStyle name="Note 2 2 2 2 3 4 2 2 2 4" xfId="47957"/>
    <cellStyle name="Note 2 2 2 2 3 4 2 2 3" xfId="9782"/>
    <cellStyle name="Note 2 2 2 2 3 4 2 2 3 2" xfId="27447"/>
    <cellStyle name="Note 2 2 2 2 3 4 2 2 3 3" xfId="44700"/>
    <cellStyle name="Note 2 2 2 2 3 4 2 2 4" xfId="16726"/>
    <cellStyle name="Note 2 2 2 2 3 4 2 2 4 2" xfId="34390"/>
    <cellStyle name="Note 2 2 2 2 3 4 2 2 4 3" xfId="51593"/>
    <cellStyle name="Note 2 2 2 2 3 4 2 2 5" xfId="23811"/>
    <cellStyle name="Note 2 2 2 2 3 4 2 2 6" xfId="41089"/>
    <cellStyle name="Note 2 2 2 2 3 4 2 3" xfId="7927"/>
    <cellStyle name="Note 2 2 2 2 3 4 2 3 2" xfId="25592"/>
    <cellStyle name="Note 2 2 2 2 3 4 2 3 3" xfId="42857"/>
    <cellStyle name="Note 2 2 2 2 3 4 2 4" xfId="14979"/>
    <cellStyle name="Note 2 2 2 2 3 4 2 4 2" xfId="32643"/>
    <cellStyle name="Note 2 2 2 2 3 4 2 4 3" xfId="49858"/>
    <cellStyle name="Note 2 2 2 2 3 4 2 5" xfId="21949"/>
    <cellStyle name="Note 2 2 2 2 3 4 2 6" xfId="39246"/>
    <cellStyle name="Note 2 2 2 2 3 4 3" xfId="5116"/>
    <cellStyle name="Note 2 2 2 2 3 4 3 2" xfId="12036"/>
    <cellStyle name="Note 2 2 2 2 3 4 3 2 2" xfId="18817"/>
    <cellStyle name="Note 2 2 2 2 3 4 3 2 2 2" xfId="36481"/>
    <cellStyle name="Note 2 2 2 2 3 4 3 2 2 3" xfId="53664"/>
    <cellStyle name="Note 2 2 2 2 3 4 3 2 3" xfId="29700"/>
    <cellStyle name="Note 2 2 2 2 3 4 3 2 4" xfId="46933"/>
    <cellStyle name="Note 2 2 2 2 3 4 3 3" xfId="8752"/>
    <cellStyle name="Note 2 2 2 2 3 4 3 3 2" xfId="26417"/>
    <cellStyle name="Note 2 2 2 2 3 4 3 3 3" xfId="43676"/>
    <cellStyle name="Note 2 2 2 2 3 4 3 4" xfId="15750"/>
    <cellStyle name="Note 2 2 2 2 3 4 3 4 2" xfId="33414"/>
    <cellStyle name="Note 2 2 2 2 3 4 3 4 3" xfId="50623"/>
    <cellStyle name="Note 2 2 2 2 3 4 3 5" xfId="22781"/>
    <cellStyle name="Note 2 2 2 2 3 4 3 6" xfId="40065"/>
    <cellStyle name="Note 2 2 2 2 3 4 4" xfId="10722"/>
    <cellStyle name="Note 2 2 2 2 3 4 4 2" xfId="17611"/>
    <cellStyle name="Note 2 2 2 2 3 4 4 2 2" xfId="35275"/>
    <cellStyle name="Note 2 2 2 2 3 4 4 2 3" xfId="52470"/>
    <cellStyle name="Note 2 2 2 2 3 4 4 3" xfId="28386"/>
    <cellStyle name="Note 2 2 2 2 3 4 4 4" xfId="45631"/>
    <cellStyle name="Note 2 2 2 2 3 4 5" xfId="6972"/>
    <cellStyle name="Note 2 2 2 2 3 4 5 2" xfId="24637"/>
    <cellStyle name="Note 2 2 2 2 3 4 5 3" xfId="41908"/>
    <cellStyle name="Note 2 2 2 2 3 4 6" xfId="14003"/>
    <cellStyle name="Note 2 2 2 2 3 4 6 2" xfId="31667"/>
    <cellStyle name="Note 2 2 2 2 3 4 6 3" xfId="48888"/>
    <cellStyle name="Note 2 2 2 2 3 4 7" xfId="20919"/>
    <cellStyle name="Note 2 2 2 2 3 4 8" xfId="38222"/>
    <cellStyle name="Note 2 2 2 2 3 5" xfId="3428"/>
    <cellStyle name="Note 2 2 2 2 3 5 2" xfId="5344"/>
    <cellStyle name="Note 2 2 2 2 3 5 2 2" xfId="12264"/>
    <cellStyle name="Note 2 2 2 2 3 5 2 2 2" xfId="18991"/>
    <cellStyle name="Note 2 2 2 2 3 5 2 2 2 2" xfId="36655"/>
    <cellStyle name="Note 2 2 2 2 3 5 2 2 2 3" xfId="53838"/>
    <cellStyle name="Note 2 2 2 2 3 5 2 2 3" xfId="29928"/>
    <cellStyle name="Note 2 2 2 2 3 5 2 2 4" xfId="47161"/>
    <cellStyle name="Note 2 2 2 2 3 5 2 3" xfId="8980"/>
    <cellStyle name="Note 2 2 2 2 3 5 2 3 2" xfId="26645"/>
    <cellStyle name="Note 2 2 2 2 3 5 2 3 3" xfId="43904"/>
    <cellStyle name="Note 2 2 2 2 3 5 2 4" xfId="15924"/>
    <cellStyle name="Note 2 2 2 2 3 5 2 4 2" xfId="33588"/>
    <cellStyle name="Note 2 2 2 2 3 5 2 4 3" xfId="50797"/>
    <cellStyle name="Note 2 2 2 2 3 5 2 5" xfId="23009"/>
    <cellStyle name="Note 2 2 2 2 3 5 2 6" xfId="40293"/>
    <cellStyle name="Note 2 2 2 2 3 5 3" xfId="10888"/>
    <cellStyle name="Note 2 2 2 2 3 5 3 2" xfId="17723"/>
    <cellStyle name="Note 2 2 2 2 3 5 3 2 2" xfId="35387"/>
    <cellStyle name="Note 2 2 2 2 3 5 3 2 3" xfId="52582"/>
    <cellStyle name="Note 2 2 2 2 3 5 3 3" xfId="28552"/>
    <cellStyle name="Note 2 2 2 2 3 5 3 4" xfId="45797"/>
    <cellStyle name="Note 2 2 2 2 3 5 4" xfId="14177"/>
    <cellStyle name="Note 2 2 2 2 3 5 4 2" xfId="31841"/>
    <cellStyle name="Note 2 2 2 2 3 5 4 3" xfId="49062"/>
    <cellStyle name="Note 2 2 2 2 3 5 5" xfId="21147"/>
    <cellStyle name="Note 2 2 2 2 3 5 6" xfId="38450"/>
    <cellStyle name="Note 2 2 2 2 3 6" xfId="3801"/>
    <cellStyle name="Note 2 2 2 2 3 6 2" xfId="5717"/>
    <cellStyle name="Note 2 2 2 2 3 6 2 2" xfId="12637"/>
    <cellStyle name="Note 2 2 2 2 3 6 2 2 2" xfId="19364"/>
    <cellStyle name="Note 2 2 2 2 3 6 2 2 2 2" xfId="37028"/>
    <cellStyle name="Note 2 2 2 2 3 6 2 2 2 3" xfId="54205"/>
    <cellStyle name="Note 2 2 2 2 3 6 2 2 3" xfId="30301"/>
    <cellStyle name="Note 2 2 2 2 3 6 2 2 4" xfId="47528"/>
    <cellStyle name="Note 2 2 2 2 3 6 2 3" xfId="9353"/>
    <cellStyle name="Note 2 2 2 2 3 6 2 3 2" xfId="27018"/>
    <cellStyle name="Note 2 2 2 2 3 6 2 3 3" xfId="44271"/>
    <cellStyle name="Note 2 2 2 2 3 6 2 4" xfId="16297"/>
    <cellStyle name="Note 2 2 2 2 3 6 2 4 2" xfId="33961"/>
    <cellStyle name="Note 2 2 2 2 3 6 2 4 3" xfId="51164"/>
    <cellStyle name="Note 2 2 2 2 3 6 2 5" xfId="23382"/>
    <cellStyle name="Note 2 2 2 2 3 6 2 6" xfId="40660"/>
    <cellStyle name="Note 2 2 2 2 3 6 3" xfId="7498"/>
    <cellStyle name="Note 2 2 2 2 3 6 3 2" xfId="25163"/>
    <cellStyle name="Note 2 2 2 2 3 6 3 3" xfId="42428"/>
    <cellStyle name="Note 2 2 2 2 3 6 4" xfId="14550"/>
    <cellStyle name="Note 2 2 2 2 3 6 4 2" xfId="32214"/>
    <cellStyle name="Note 2 2 2 2 3 6 4 3" xfId="49429"/>
    <cellStyle name="Note 2 2 2 2 3 6 5" xfId="21520"/>
    <cellStyle name="Note 2 2 2 2 3 6 6" xfId="38817"/>
    <cellStyle name="Note 2 2 2 2 3 7" xfId="4681"/>
    <cellStyle name="Note 2 2 2 2 3 7 2" xfId="11601"/>
    <cellStyle name="Note 2 2 2 2 3 7 2 2" xfId="18382"/>
    <cellStyle name="Note 2 2 2 2 3 7 2 2 2" xfId="36046"/>
    <cellStyle name="Note 2 2 2 2 3 7 2 2 3" xfId="53235"/>
    <cellStyle name="Note 2 2 2 2 3 7 2 3" xfId="29265"/>
    <cellStyle name="Note 2 2 2 2 3 7 2 4" xfId="46504"/>
    <cellStyle name="Note 2 2 2 2 3 7 3" xfId="8317"/>
    <cellStyle name="Note 2 2 2 2 3 7 3 2" xfId="25982"/>
    <cellStyle name="Note 2 2 2 2 3 7 3 3" xfId="43247"/>
    <cellStyle name="Note 2 2 2 2 3 7 4" xfId="15315"/>
    <cellStyle name="Note 2 2 2 2 3 7 4 2" xfId="32979"/>
    <cellStyle name="Note 2 2 2 2 3 7 4 3" xfId="50194"/>
    <cellStyle name="Note 2 2 2 2 3 7 5" xfId="22346"/>
    <cellStyle name="Note 2 2 2 2 3 7 6" xfId="39636"/>
    <cellStyle name="Note 2 2 2 2 3 8" xfId="10287"/>
    <cellStyle name="Note 2 2 2 2 3 8 2" xfId="17176"/>
    <cellStyle name="Note 2 2 2 2 3 8 2 2" xfId="34840"/>
    <cellStyle name="Note 2 2 2 2 3 8 2 3" xfId="52041"/>
    <cellStyle name="Note 2 2 2 2 3 8 3" xfId="27951"/>
    <cellStyle name="Note 2 2 2 2 3 8 4" xfId="45202"/>
    <cellStyle name="Note 2 2 2 2 3 9" xfId="6537"/>
    <cellStyle name="Note 2 2 2 2 3 9 2" xfId="24202"/>
    <cellStyle name="Note 2 2 2 2 3 9 3" xfId="41479"/>
    <cellStyle name="Note 2 2 2 2 4" xfId="2810"/>
    <cellStyle name="Note 2 2 2 2 4 2" xfId="3473"/>
    <cellStyle name="Note 2 2 2 2 4 2 2" xfId="5389"/>
    <cellStyle name="Note 2 2 2 2 4 2 2 2" xfId="12309"/>
    <cellStyle name="Note 2 2 2 2 4 2 2 2 2" xfId="19036"/>
    <cellStyle name="Note 2 2 2 2 4 2 2 2 2 2" xfId="36700"/>
    <cellStyle name="Note 2 2 2 2 4 2 2 2 2 3" xfId="53880"/>
    <cellStyle name="Note 2 2 2 2 4 2 2 2 3" xfId="29973"/>
    <cellStyle name="Note 2 2 2 2 4 2 2 2 4" xfId="47203"/>
    <cellStyle name="Note 2 2 2 2 4 2 2 3" xfId="9025"/>
    <cellStyle name="Note 2 2 2 2 4 2 2 3 2" xfId="26690"/>
    <cellStyle name="Note 2 2 2 2 4 2 2 3 3" xfId="43946"/>
    <cellStyle name="Note 2 2 2 2 4 2 2 4" xfId="15969"/>
    <cellStyle name="Note 2 2 2 2 4 2 2 4 2" xfId="33633"/>
    <cellStyle name="Note 2 2 2 2 4 2 2 4 3" xfId="50839"/>
    <cellStyle name="Note 2 2 2 2 4 2 2 5" xfId="23054"/>
    <cellStyle name="Note 2 2 2 2 4 2 2 6" xfId="40335"/>
    <cellStyle name="Note 2 2 2 2 4 2 3" xfId="10933"/>
    <cellStyle name="Note 2 2 2 2 4 2 3 2" xfId="17768"/>
    <cellStyle name="Note 2 2 2 2 4 2 3 2 2" xfId="35432"/>
    <cellStyle name="Note 2 2 2 2 4 2 3 2 3" xfId="52624"/>
    <cellStyle name="Note 2 2 2 2 4 2 3 3" xfId="28597"/>
    <cellStyle name="Note 2 2 2 2 4 2 3 4" xfId="45839"/>
    <cellStyle name="Note 2 2 2 2 4 2 4" xfId="7170"/>
    <cellStyle name="Note 2 2 2 2 4 2 4 2" xfId="24835"/>
    <cellStyle name="Note 2 2 2 2 4 2 4 3" xfId="42103"/>
    <cellStyle name="Note 2 2 2 2 4 2 5" xfId="14222"/>
    <cellStyle name="Note 2 2 2 2 4 2 5 2" xfId="31886"/>
    <cellStyle name="Note 2 2 2 2 4 2 5 3" xfId="49104"/>
    <cellStyle name="Note 2 2 2 2 4 2 6" xfId="21192"/>
    <cellStyle name="Note 2 2 2 2 4 2 7" xfId="38492"/>
    <cellStyle name="Note 2 2 2 2 4 3" xfId="3843"/>
    <cellStyle name="Note 2 2 2 2 4 3 2" xfId="5759"/>
    <cellStyle name="Note 2 2 2 2 4 3 2 2" xfId="12679"/>
    <cellStyle name="Note 2 2 2 2 4 3 2 2 2" xfId="19406"/>
    <cellStyle name="Note 2 2 2 2 4 3 2 2 2 2" xfId="37070"/>
    <cellStyle name="Note 2 2 2 2 4 3 2 2 2 3" xfId="54247"/>
    <cellStyle name="Note 2 2 2 2 4 3 2 2 3" xfId="30343"/>
    <cellStyle name="Note 2 2 2 2 4 3 2 2 4" xfId="47570"/>
    <cellStyle name="Note 2 2 2 2 4 3 2 3" xfId="9395"/>
    <cellStyle name="Note 2 2 2 2 4 3 2 3 2" xfId="27060"/>
    <cellStyle name="Note 2 2 2 2 4 3 2 3 3" xfId="44313"/>
    <cellStyle name="Note 2 2 2 2 4 3 2 4" xfId="16339"/>
    <cellStyle name="Note 2 2 2 2 4 3 2 4 2" xfId="34003"/>
    <cellStyle name="Note 2 2 2 2 4 3 2 4 3" xfId="51206"/>
    <cellStyle name="Note 2 2 2 2 4 3 2 5" xfId="23424"/>
    <cellStyle name="Note 2 2 2 2 4 3 2 6" xfId="40702"/>
    <cellStyle name="Note 2 2 2 2 4 3 3" xfId="7540"/>
    <cellStyle name="Note 2 2 2 2 4 3 3 2" xfId="25205"/>
    <cellStyle name="Note 2 2 2 2 4 3 3 3" xfId="42470"/>
    <cellStyle name="Note 2 2 2 2 4 3 4" xfId="14592"/>
    <cellStyle name="Note 2 2 2 2 4 3 4 2" xfId="32256"/>
    <cellStyle name="Note 2 2 2 2 4 3 4 3" xfId="49471"/>
    <cellStyle name="Note 2 2 2 2 4 3 5" xfId="21562"/>
    <cellStyle name="Note 2 2 2 2 4 3 6" xfId="38859"/>
    <cellStyle name="Note 2 2 2 2 4 4" xfId="4726"/>
    <cellStyle name="Note 2 2 2 2 4 4 2" xfId="11646"/>
    <cellStyle name="Note 2 2 2 2 4 4 2 2" xfId="18427"/>
    <cellStyle name="Note 2 2 2 2 4 4 2 2 2" xfId="36091"/>
    <cellStyle name="Note 2 2 2 2 4 4 2 2 3" xfId="53277"/>
    <cellStyle name="Note 2 2 2 2 4 4 2 3" xfId="29310"/>
    <cellStyle name="Note 2 2 2 2 4 4 2 4" xfId="46546"/>
    <cellStyle name="Note 2 2 2 2 4 4 3" xfId="8362"/>
    <cellStyle name="Note 2 2 2 2 4 4 3 2" xfId="26027"/>
    <cellStyle name="Note 2 2 2 2 4 4 3 3" xfId="43289"/>
    <cellStyle name="Note 2 2 2 2 4 4 4" xfId="15360"/>
    <cellStyle name="Note 2 2 2 2 4 4 4 2" xfId="33024"/>
    <cellStyle name="Note 2 2 2 2 4 4 4 3" xfId="50236"/>
    <cellStyle name="Note 2 2 2 2 4 4 5" xfId="22391"/>
    <cellStyle name="Note 2 2 2 2 4 4 6" xfId="39678"/>
    <cellStyle name="Note 2 2 2 2 4 5" xfId="10332"/>
    <cellStyle name="Note 2 2 2 2 4 5 2" xfId="17221"/>
    <cellStyle name="Note 2 2 2 2 4 5 2 2" xfId="34885"/>
    <cellStyle name="Note 2 2 2 2 4 5 2 3" xfId="52083"/>
    <cellStyle name="Note 2 2 2 2 4 5 3" xfId="27996"/>
    <cellStyle name="Note 2 2 2 2 4 5 4" xfId="45244"/>
    <cellStyle name="Note 2 2 2 2 4 6" xfId="6582"/>
    <cellStyle name="Note 2 2 2 2 4 6 2" xfId="24247"/>
    <cellStyle name="Note 2 2 2 2 4 6 3" xfId="41521"/>
    <cellStyle name="Note 2 2 2 2 4 7" xfId="13613"/>
    <cellStyle name="Note 2 2 2 2 4 7 2" xfId="31277"/>
    <cellStyle name="Note 2 2 2 2 4 7 3" xfId="48501"/>
    <cellStyle name="Note 2 2 2 2 4 8" xfId="20529"/>
    <cellStyle name="Note 2 2 2 2 4 9" xfId="37835"/>
    <cellStyle name="Note 2 2 2 2 5" xfId="4462"/>
    <cellStyle name="Note 2 2 2 2 5 2" xfId="6326"/>
    <cellStyle name="Note 2 2 2 2 5 2 2" xfId="13245"/>
    <cellStyle name="Note 2 2 2 2 5 2 2 2" xfId="19918"/>
    <cellStyle name="Note 2 2 2 2 5 2 2 2 2" xfId="37582"/>
    <cellStyle name="Note 2 2 2 2 5 2 2 2 3" xfId="54759"/>
    <cellStyle name="Note 2 2 2 2 5 2 2 3" xfId="30909"/>
    <cellStyle name="Note 2 2 2 2 5 2 2 4" xfId="48136"/>
    <cellStyle name="Note 2 2 2 2 5 2 3" xfId="9961"/>
    <cellStyle name="Note 2 2 2 2 5 2 3 2" xfId="27626"/>
    <cellStyle name="Note 2 2 2 2 5 2 3 3" xfId="44879"/>
    <cellStyle name="Note 2 2 2 2 5 2 4" xfId="16851"/>
    <cellStyle name="Note 2 2 2 2 5 2 4 2" xfId="34515"/>
    <cellStyle name="Note 2 2 2 2 5 2 4 3" xfId="51718"/>
    <cellStyle name="Note 2 2 2 2 5 2 5" xfId="23991"/>
    <cellStyle name="Note 2 2 2 2 5 2 6" xfId="41268"/>
    <cellStyle name="Note 2 2 2 2 5 3" xfId="11390"/>
    <cellStyle name="Note 2 2 2 2 5 3 2" xfId="18171"/>
    <cellStyle name="Note 2 2 2 2 5 3 2 2" xfId="35835"/>
    <cellStyle name="Note 2 2 2 2 5 3 2 3" xfId="53024"/>
    <cellStyle name="Note 2 2 2 2 5 3 3" xfId="29054"/>
    <cellStyle name="Note 2 2 2 2 5 3 4" xfId="46293"/>
    <cellStyle name="Note 2 2 2 2 5 4" xfId="8106"/>
    <cellStyle name="Note 2 2 2 2 5 4 2" xfId="25771"/>
    <cellStyle name="Note 2 2 2 2 5 4 3" xfId="43036"/>
    <cellStyle name="Note 2 2 2 2 5 5" xfId="15104"/>
    <cellStyle name="Note 2 2 2 2 5 5 2" xfId="32768"/>
    <cellStyle name="Note 2 2 2 2 5 5 3" xfId="49983"/>
    <cellStyle name="Note 2 2 2 2 5 6" xfId="22135"/>
    <cellStyle name="Note 2 2 2 2 5 7" xfId="39425"/>
    <cellStyle name="Note 2 2 2 2 6" xfId="4565"/>
    <cellStyle name="Note 2 2 2 2 6 2" xfId="6429"/>
    <cellStyle name="Note 2 2 2 2 6 2 2" xfId="13348"/>
    <cellStyle name="Note 2 2 2 2 6 2 2 2" xfId="20021"/>
    <cellStyle name="Note 2 2 2 2 6 2 2 2 2" xfId="37685"/>
    <cellStyle name="Note 2 2 2 2 6 2 2 2 3" xfId="54862"/>
    <cellStyle name="Note 2 2 2 2 6 2 2 3" xfId="31012"/>
    <cellStyle name="Note 2 2 2 2 6 2 2 4" xfId="48239"/>
    <cellStyle name="Note 2 2 2 2 6 2 3" xfId="10064"/>
    <cellStyle name="Note 2 2 2 2 6 2 3 2" xfId="27729"/>
    <cellStyle name="Note 2 2 2 2 6 2 3 3" xfId="44982"/>
    <cellStyle name="Note 2 2 2 2 6 2 4" xfId="16954"/>
    <cellStyle name="Note 2 2 2 2 6 2 4 2" xfId="34618"/>
    <cellStyle name="Note 2 2 2 2 6 2 4 3" xfId="51821"/>
    <cellStyle name="Note 2 2 2 2 6 2 5" xfId="24094"/>
    <cellStyle name="Note 2 2 2 2 6 2 6" xfId="41371"/>
    <cellStyle name="Note 2 2 2 2 6 3" xfId="11493"/>
    <cellStyle name="Note 2 2 2 2 6 3 2" xfId="18274"/>
    <cellStyle name="Note 2 2 2 2 6 3 2 2" xfId="35938"/>
    <cellStyle name="Note 2 2 2 2 6 3 2 3" xfId="53127"/>
    <cellStyle name="Note 2 2 2 2 6 3 3" xfId="29157"/>
    <cellStyle name="Note 2 2 2 2 6 3 4" xfId="46396"/>
    <cellStyle name="Note 2 2 2 2 6 4" xfId="8209"/>
    <cellStyle name="Note 2 2 2 2 6 4 2" xfId="25874"/>
    <cellStyle name="Note 2 2 2 2 6 4 3" xfId="43139"/>
    <cellStyle name="Note 2 2 2 2 6 5" xfId="15207"/>
    <cellStyle name="Note 2 2 2 2 6 5 2" xfId="32871"/>
    <cellStyle name="Note 2 2 2 2 6 5 3" xfId="50086"/>
    <cellStyle name="Note 2 2 2 2 6 6" xfId="22238"/>
    <cellStyle name="Note 2 2 2 2 6 7" xfId="39528"/>
    <cellStyle name="Note 2 2 2 2 7" xfId="10105"/>
    <cellStyle name="Note 2 2 2 2 7 2" xfId="16994"/>
    <cellStyle name="Note 2 2 2 2 7 2 2" xfId="34658"/>
    <cellStyle name="Note 2 2 2 2 7 2 3" xfId="51859"/>
    <cellStyle name="Note 2 2 2 2 7 3" xfId="27769"/>
    <cellStyle name="Note 2 2 2 2 7 4" xfId="45020"/>
    <cellStyle name="Note 2 2 2 2 8" xfId="13386"/>
    <cellStyle name="Note 2 2 2 2 8 2" xfId="31050"/>
    <cellStyle name="Note 2 2 2 2 8 3" xfId="48277"/>
    <cellStyle name="Note 2 2 2 2 9" xfId="20212"/>
    <cellStyle name="Note 2 2 2 3" xfId="1819"/>
    <cellStyle name="Note 2 2 2 3 10" xfId="55175"/>
    <cellStyle name="Note 2 2 2 3 2" xfId="2761"/>
    <cellStyle name="Note 2 2 2 3 2 10" xfId="13566"/>
    <cellStyle name="Note 2 2 2 3 2 10 2" xfId="31230"/>
    <cellStyle name="Note 2 2 2 3 2 10 3" xfId="48457"/>
    <cellStyle name="Note 2 2 2 3 2 11" xfId="20482"/>
    <cellStyle name="Note 2 2 2 3 2 12" xfId="37791"/>
    <cellStyle name="Note 2 2 2 3 2 2" xfId="2990"/>
    <cellStyle name="Note 2 2 2 3 2 2 2" xfId="3653"/>
    <cellStyle name="Note 2 2 2 3 2 2 2 2" xfId="5569"/>
    <cellStyle name="Note 2 2 2 3 2 2 2 2 2" xfId="12489"/>
    <cellStyle name="Note 2 2 2 3 2 2 2 2 2 2" xfId="19216"/>
    <cellStyle name="Note 2 2 2 3 2 2 2 2 2 2 2" xfId="36880"/>
    <cellStyle name="Note 2 2 2 3 2 2 2 2 2 2 3" xfId="54060"/>
    <cellStyle name="Note 2 2 2 3 2 2 2 2 2 3" xfId="30153"/>
    <cellStyle name="Note 2 2 2 3 2 2 2 2 2 4" xfId="47383"/>
    <cellStyle name="Note 2 2 2 3 2 2 2 2 3" xfId="9205"/>
    <cellStyle name="Note 2 2 2 3 2 2 2 2 3 2" xfId="26870"/>
    <cellStyle name="Note 2 2 2 3 2 2 2 2 3 3" xfId="44126"/>
    <cellStyle name="Note 2 2 2 3 2 2 2 2 4" xfId="16149"/>
    <cellStyle name="Note 2 2 2 3 2 2 2 2 4 2" xfId="33813"/>
    <cellStyle name="Note 2 2 2 3 2 2 2 2 4 3" xfId="51019"/>
    <cellStyle name="Note 2 2 2 3 2 2 2 2 5" xfId="23234"/>
    <cellStyle name="Note 2 2 2 3 2 2 2 2 6" xfId="40515"/>
    <cellStyle name="Note 2 2 2 3 2 2 2 3" xfId="11113"/>
    <cellStyle name="Note 2 2 2 3 2 2 2 3 2" xfId="17948"/>
    <cellStyle name="Note 2 2 2 3 2 2 2 3 2 2" xfId="35612"/>
    <cellStyle name="Note 2 2 2 3 2 2 2 3 2 3" xfId="52804"/>
    <cellStyle name="Note 2 2 2 3 2 2 2 3 3" xfId="28777"/>
    <cellStyle name="Note 2 2 2 3 2 2 2 3 4" xfId="46019"/>
    <cellStyle name="Note 2 2 2 3 2 2 2 4" xfId="7350"/>
    <cellStyle name="Note 2 2 2 3 2 2 2 4 2" xfId="25015"/>
    <cellStyle name="Note 2 2 2 3 2 2 2 4 3" xfId="42283"/>
    <cellStyle name="Note 2 2 2 3 2 2 2 5" xfId="14402"/>
    <cellStyle name="Note 2 2 2 3 2 2 2 5 2" xfId="32066"/>
    <cellStyle name="Note 2 2 2 3 2 2 2 5 3" xfId="49284"/>
    <cellStyle name="Note 2 2 2 3 2 2 2 6" xfId="21372"/>
    <cellStyle name="Note 2 2 2 3 2 2 2 7" xfId="38672"/>
    <cellStyle name="Note 2 2 2 3 2 2 3" xfId="4023"/>
    <cellStyle name="Note 2 2 2 3 2 2 3 2" xfId="5939"/>
    <cellStyle name="Note 2 2 2 3 2 2 3 2 2" xfId="12859"/>
    <cellStyle name="Note 2 2 2 3 2 2 3 2 2 2" xfId="19586"/>
    <cellStyle name="Note 2 2 2 3 2 2 3 2 2 2 2" xfId="37250"/>
    <cellStyle name="Note 2 2 2 3 2 2 3 2 2 2 3" xfId="54427"/>
    <cellStyle name="Note 2 2 2 3 2 2 3 2 2 3" xfId="30523"/>
    <cellStyle name="Note 2 2 2 3 2 2 3 2 2 4" xfId="47750"/>
    <cellStyle name="Note 2 2 2 3 2 2 3 2 3" xfId="9575"/>
    <cellStyle name="Note 2 2 2 3 2 2 3 2 3 2" xfId="27240"/>
    <cellStyle name="Note 2 2 2 3 2 2 3 2 3 3" xfId="44493"/>
    <cellStyle name="Note 2 2 2 3 2 2 3 2 4" xfId="16519"/>
    <cellStyle name="Note 2 2 2 3 2 2 3 2 4 2" xfId="34183"/>
    <cellStyle name="Note 2 2 2 3 2 2 3 2 4 3" xfId="51386"/>
    <cellStyle name="Note 2 2 2 3 2 2 3 2 5" xfId="23604"/>
    <cellStyle name="Note 2 2 2 3 2 2 3 2 6" xfId="40882"/>
    <cellStyle name="Note 2 2 2 3 2 2 3 3" xfId="7720"/>
    <cellStyle name="Note 2 2 2 3 2 2 3 3 2" xfId="25385"/>
    <cellStyle name="Note 2 2 2 3 2 2 3 3 3" xfId="42650"/>
    <cellStyle name="Note 2 2 2 3 2 2 3 4" xfId="14772"/>
    <cellStyle name="Note 2 2 2 3 2 2 3 4 2" xfId="32436"/>
    <cellStyle name="Note 2 2 2 3 2 2 3 4 3" xfId="49651"/>
    <cellStyle name="Note 2 2 2 3 2 2 3 5" xfId="21742"/>
    <cellStyle name="Note 2 2 2 3 2 2 3 6" xfId="39039"/>
    <cellStyle name="Note 2 2 2 3 2 2 4" xfId="4906"/>
    <cellStyle name="Note 2 2 2 3 2 2 4 2" xfId="11826"/>
    <cellStyle name="Note 2 2 2 3 2 2 4 2 2" xfId="18607"/>
    <cellStyle name="Note 2 2 2 3 2 2 4 2 2 2" xfId="36271"/>
    <cellStyle name="Note 2 2 2 3 2 2 4 2 2 3" xfId="53457"/>
    <cellStyle name="Note 2 2 2 3 2 2 4 2 3" xfId="29490"/>
    <cellStyle name="Note 2 2 2 3 2 2 4 2 4" xfId="46726"/>
    <cellStyle name="Note 2 2 2 3 2 2 4 3" xfId="8542"/>
    <cellStyle name="Note 2 2 2 3 2 2 4 3 2" xfId="26207"/>
    <cellStyle name="Note 2 2 2 3 2 2 4 3 3" xfId="43469"/>
    <cellStyle name="Note 2 2 2 3 2 2 4 4" xfId="15540"/>
    <cellStyle name="Note 2 2 2 3 2 2 4 4 2" xfId="33204"/>
    <cellStyle name="Note 2 2 2 3 2 2 4 4 3" xfId="50416"/>
    <cellStyle name="Note 2 2 2 3 2 2 4 5" xfId="22571"/>
    <cellStyle name="Note 2 2 2 3 2 2 4 6" xfId="39858"/>
    <cellStyle name="Note 2 2 2 3 2 2 5" xfId="10512"/>
    <cellStyle name="Note 2 2 2 3 2 2 5 2" xfId="17401"/>
    <cellStyle name="Note 2 2 2 3 2 2 5 2 2" xfId="35065"/>
    <cellStyle name="Note 2 2 2 3 2 2 5 2 3" xfId="52263"/>
    <cellStyle name="Note 2 2 2 3 2 2 5 3" xfId="28176"/>
    <cellStyle name="Note 2 2 2 3 2 2 5 4" xfId="45424"/>
    <cellStyle name="Note 2 2 2 3 2 2 6" xfId="6762"/>
    <cellStyle name="Note 2 2 2 3 2 2 6 2" xfId="24427"/>
    <cellStyle name="Note 2 2 2 3 2 2 6 3" xfId="41701"/>
    <cellStyle name="Note 2 2 2 3 2 2 7" xfId="13793"/>
    <cellStyle name="Note 2 2 2 3 2 2 7 2" xfId="31457"/>
    <cellStyle name="Note 2 2 2 3 2 2 7 3" xfId="48681"/>
    <cellStyle name="Note 2 2 2 3 2 2 8" xfId="20709"/>
    <cellStyle name="Note 2 2 2 3 2 2 9" xfId="38015"/>
    <cellStyle name="Note 2 2 2 3 2 3" xfId="3086"/>
    <cellStyle name="Note 2 2 2 3 2 3 2" xfId="3749"/>
    <cellStyle name="Note 2 2 2 3 2 3 2 2" xfId="5665"/>
    <cellStyle name="Note 2 2 2 3 2 3 2 2 2" xfId="12585"/>
    <cellStyle name="Note 2 2 2 3 2 3 2 2 2 2" xfId="19312"/>
    <cellStyle name="Note 2 2 2 3 2 3 2 2 2 2 2" xfId="36976"/>
    <cellStyle name="Note 2 2 2 3 2 3 2 2 2 2 3" xfId="54153"/>
    <cellStyle name="Note 2 2 2 3 2 3 2 2 2 3" xfId="30249"/>
    <cellStyle name="Note 2 2 2 3 2 3 2 2 2 4" xfId="47476"/>
    <cellStyle name="Note 2 2 2 3 2 3 2 2 3" xfId="9301"/>
    <cellStyle name="Note 2 2 2 3 2 3 2 2 3 2" xfId="26966"/>
    <cellStyle name="Note 2 2 2 3 2 3 2 2 3 3" xfId="44219"/>
    <cellStyle name="Note 2 2 2 3 2 3 2 2 4" xfId="16245"/>
    <cellStyle name="Note 2 2 2 3 2 3 2 2 4 2" xfId="33909"/>
    <cellStyle name="Note 2 2 2 3 2 3 2 2 4 3" xfId="51112"/>
    <cellStyle name="Note 2 2 2 3 2 3 2 2 5" xfId="23330"/>
    <cellStyle name="Note 2 2 2 3 2 3 2 2 6" xfId="40608"/>
    <cellStyle name="Note 2 2 2 3 2 3 2 3" xfId="11209"/>
    <cellStyle name="Note 2 2 2 3 2 3 2 3 2" xfId="18044"/>
    <cellStyle name="Note 2 2 2 3 2 3 2 3 2 2" xfId="35708"/>
    <cellStyle name="Note 2 2 2 3 2 3 2 3 2 3" xfId="52897"/>
    <cellStyle name="Note 2 2 2 3 2 3 2 3 3" xfId="28873"/>
    <cellStyle name="Note 2 2 2 3 2 3 2 3 4" xfId="46112"/>
    <cellStyle name="Note 2 2 2 3 2 3 2 4" xfId="7446"/>
    <cellStyle name="Note 2 2 2 3 2 3 2 4 2" xfId="25111"/>
    <cellStyle name="Note 2 2 2 3 2 3 2 4 3" xfId="42376"/>
    <cellStyle name="Note 2 2 2 3 2 3 2 5" xfId="14498"/>
    <cellStyle name="Note 2 2 2 3 2 3 2 5 2" xfId="32162"/>
    <cellStyle name="Note 2 2 2 3 2 3 2 5 3" xfId="49377"/>
    <cellStyle name="Note 2 2 2 3 2 3 2 6" xfId="21468"/>
    <cellStyle name="Note 2 2 2 3 2 3 2 7" xfId="38765"/>
    <cellStyle name="Note 2 2 2 3 2 3 3" xfId="4116"/>
    <cellStyle name="Note 2 2 2 3 2 3 3 2" xfId="6032"/>
    <cellStyle name="Note 2 2 2 3 2 3 3 2 2" xfId="12952"/>
    <cellStyle name="Note 2 2 2 3 2 3 3 2 2 2" xfId="19679"/>
    <cellStyle name="Note 2 2 2 3 2 3 3 2 2 2 2" xfId="37343"/>
    <cellStyle name="Note 2 2 2 3 2 3 3 2 2 2 3" xfId="54520"/>
    <cellStyle name="Note 2 2 2 3 2 3 3 2 2 3" xfId="30616"/>
    <cellStyle name="Note 2 2 2 3 2 3 3 2 2 4" xfId="47843"/>
    <cellStyle name="Note 2 2 2 3 2 3 3 2 3" xfId="9668"/>
    <cellStyle name="Note 2 2 2 3 2 3 3 2 3 2" xfId="27333"/>
    <cellStyle name="Note 2 2 2 3 2 3 3 2 3 3" xfId="44586"/>
    <cellStyle name="Note 2 2 2 3 2 3 3 2 4" xfId="16612"/>
    <cellStyle name="Note 2 2 2 3 2 3 3 2 4 2" xfId="34276"/>
    <cellStyle name="Note 2 2 2 3 2 3 3 2 4 3" xfId="51479"/>
    <cellStyle name="Note 2 2 2 3 2 3 3 2 5" xfId="23697"/>
    <cellStyle name="Note 2 2 2 3 2 3 3 2 6" xfId="40975"/>
    <cellStyle name="Note 2 2 2 3 2 3 3 3" xfId="7813"/>
    <cellStyle name="Note 2 2 2 3 2 3 3 3 2" xfId="25478"/>
    <cellStyle name="Note 2 2 2 3 2 3 3 3 3" xfId="42743"/>
    <cellStyle name="Note 2 2 2 3 2 3 3 4" xfId="14865"/>
    <cellStyle name="Note 2 2 2 3 2 3 3 4 2" xfId="32529"/>
    <cellStyle name="Note 2 2 2 3 2 3 3 4 3" xfId="49744"/>
    <cellStyle name="Note 2 2 2 3 2 3 3 5" xfId="21835"/>
    <cellStyle name="Note 2 2 2 3 2 3 3 6" xfId="39132"/>
    <cellStyle name="Note 2 2 2 3 2 3 4" xfId="5002"/>
    <cellStyle name="Note 2 2 2 3 2 3 4 2" xfId="11922"/>
    <cellStyle name="Note 2 2 2 3 2 3 4 2 2" xfId="18703"/>
    <cellStyle name="Note 2 2 2 3 2 3 4 2 2 2" xfId="36367"/>
    <cellStyle name="Note 2 2 2 3 2 3 4 2 2 3" xfId="53550"/>
    <cellStyle name="Note 2 2 2 3 2 3 4 2 3" xfId="29586"/>
    <cellStyle name="Note 2 2 2 3 2 3 4 2 4" xfId="46819"/>
    <cellStyle name="Note 2 2 2 3 2 3 4 3" xfId="8638"/>
    <cellStyle name="Note 2 2 2 3 2 3 4 3 2" xfId="26303"/>
    <cellStyle name="Note 2 2 2 3 2 3 4 3 3" xfId="43562"/>
    <cellStyle name="Note 2 2 2 3 2 3 4 4" xfId="15636"/>
    <cellStyle name="Note 2 2 2 3 2 3 4 4 2" xfId="33300"/>
    <cellStyle name="Note 2 2 2 3 2 3 4 4 3" xfId="50509"/>
    <cellStyle name="Note 2 2 2 3 2 3 4 5" xfId="22667"/>
    <cellStyle name="Note 2 2 2 3 2 3 4 6" xfId="39951"/>
    <cellStyle name="Note 2 2 2 3 2 3 5" xfId="10608"/>
    <cellStyle name="Note 2 2 2 3 2 3 5 2" xfId="17497"/>
    <cellStyle name="Note 2 2 2 3 2 3 5 2 2" xfId="35161"/>
    <cellStyle name="Note 2 2 2 3 2 3 5 2 3" xfId="52356"/>
    <cellStyle name="Note 2 2 2 3 2 3 5 3" xfId="28272"/>
    <cellStyle name="Note 2 2 2 3 2 3 5 4" xfId="45517"/>
    <cellStyle name="Note 2 2 2 3 2 3 6" xfId="6858"/>
    <cellStyle name="Note 2 2 2 3 2 3 6 2" xfId="24523"/>
    <cellStyle name="Note 2 2 2 3 2 3 6 3" xfId="41794"/>
    <cellStyle name="Note 2 2 2 3 2 3 7" xfId="13889"/>
    <cellStyle name="Note 2 2 2 3 2 3 7 2" xfId="31553"/>
    <cellStyle name="Note 2 2 2 3 2 3 7 3" xfId="48774"/>
    <cellStyle name="Note 2 2 2 3 2 3 8" xfId="20805"/>
    <cellStyle name="Note 2 2 2 3 2 3 9" xfId="38108"/>
    <cellStyle name="Note 2 2 2 3 2 4" xfId="3198"/>
    <cellStyle name="Note 2 2 2 3 2 4 2" xfId="4228"/>
    <cellStyle name="Note 2 2 2 3 2 4 2 2" xfId="6144"/>
    <cellStyle name="Note 2 2 2 3 2 4 2 2 2" xfId="13064"/>
    <cellStyle name="Note 2 2 2 3 2 4 2 2 2 2" xfId="19791"/>
    <cellStyle name="Note 2 2 2 3 2 4 2 2 2 2 2" xfId="37455"/>
    <cellStyle name="Note 2 2 2 3 2 4 2 2 2 2 3" xfId="54632"/>
    <cellStyle name="Note 2 2 2 3 2 4 2 2 2 3" xfId="30728"/>
    <cellStyle name="Note 2 2 2 3 2 4 2 2 2 4" xfId="47955"/>
    <cellStyle name="Note 2 2 2 3 2 4 2 2 3" xfId="9780"/>
    <cellStyle name="Note 2 2 2 3 2 4 2 2 3 2" xfId="27445"/>
    <cellStyle name="Note 2 2 2 3 2 4 2 2 3 3" xfId="44698"/>
    <cellStyle name="Note 2 2 2 3 2 4 2 2 4" xfId="16724"/>
    <cellStyle name="Note 2 2 2 3 2 4 2 2 4 2" xfId="34388"/>
    <cellStyle name="Note 2 2 2 3 2 4 2 2 4 3" xfId="51591"/>
    <cellStyle name="Note 2 2 2 3 2 4 2 2 5" xfId="23809"/>
    <cellStyle name="Note 2 2 2 3 2 4 2 2 6" xfId="41087"/>
    <cellStyle name="Note 2 2 2 3 2 4 2 3" xfId="7925"/>
    <cellStyle name="Note 2 2 2 3 2 4 2 3 2" xfId="25590"/>
    <cellStyle name="Note 2 2 2 3 2 4 2 3 3" xfId="42855"/>
    <cellStyle name="Note 2 2 2 3 2 4 2 4" xfId="14977"/>
    <cellStyle name="Note 2 2 2 3 2 4 2 4 2" xfId="32641"/>
    <cellStyle name="Note 2 2 2 3 2 4 2 4 3" xfId="49856"/>
    <cellStyle name="Note 2 2 2 3 2 4 2 5" xfId="21947"/>
    <cellStyle name="Note 2 2 2 3 2 4 2 6" xfId="39244"/>
    <cellStyle name="Note 2 2 2 3 2 4 3" xfId="5114"/>
    <cellStyle name="Note 2 2 2 3 2 4 3 2" xfId="12034"/>
    <cellStyle name="Note 2 2 2 3 2 4 3 2 2" xfId="18815"/>
    <cellStyle name="Note 2 2 2 3 2 4 3 2 2 2" xfId="36479"/>
    <cellStyle name="Note 2 2 2 3 2 4 3 2 2 3" xfId="53662"/>
    <cellStyle name="Note 2 2 2 3 2 4 3 2 3" xfId="29698"/>
    <cellStyle name="Note 2 2 2 3 2 4 3 2 4" xfId="46931"/>
    <cellStyle name="Note 2 2 2 3 2 4 3 3" xfId="8750"/>
    <cellStyle name="Note 2 2 2 3 2 4 3 3 2" xfId="26415"/>
    <cellStyle name="Note 2 2 2 3 2 4 3 3 3" xfId="43674"/>
    <cellStyle name="Note 2 2 2 3 2 4 3 4" xfId="15748"/>
    <cellStyle name="Note 2 2 2 3 2 4 3 4 2" xfId="33412"/>
    <cellStyle name="Note 2 2 2 3 2 4 3 4 3" xfId="50621"/>
    <cellStyle name="Note 2 2 2 3 2 4 3 5" xfId="22779"/>
    <cellStyle name="Note 2 2 2 3 2 4 3 6" xfId="40063"/>
    <cellStyle name="Note 2 2 2 3 2 4 4" xfId="10720"/>
    <cellStyle name="Note 2 2 2 3 2 4 4 2" xfId="17609"/>
    <cellStyle name="Note 2 2 2 3 2 4 4 2 2" xfId="35273"/>
    <cellStyle name="Note 2 2 2 3 2 4 4 2 3" xfId="52468"/>
    <cellStyle name="Note 2 2 2 3 2 4 4 3" xfId="28384"/>
    <cellStyle name="Note 2 2 2 3 2 4 4 4" xfId="45629"/>
    <cellStyle name="Note 2 2 2 3 2 4 5" xfId="6970"/>
    <cellStyle name="Note 2 2 2 3 2 4 5 2" xfId="24635"/>
    <cellStyle name="Note 2 2 2 3 2 4 5 3" xfId="41906"/>
    <cellStyle name="Note 2 2 2 3 2 4 6" xfId="14001"/>
    <cellStyle name="Note 2 2 2 3 2 4 6 2" xfId="31665"/>
    <cellStyle name="Note 2 2 2 3 2 4 6 3" xfId="48886"/>
    <cellStyle name="Note 2 2 2 3 2 4 7" xfId="20917"/>
    <cellStyle name="Note 2 2 2 3 2 4 8" xfId="38220"/>
    <cellStyle name="Note 2 2 2 3 2 5" xfId="3426"/>
    <cellStyle name="Note 2 2 2 3 2 5 2" xfId="5342"/>
    <cellStyle name="Note 2 2 2 3 2 5 2 2" xfId="12262"/>
    <cellStyle name="Note 2 2 2 3 2 5 2 2 2" xfId="18989"/>
    <cellStyle name="Note 2 2 2 3 2 5 2 2 2 2" xfId="36653"/>
    <cellStyle name="Note 2 2 2 3 2 5 2 2 2 3" xfId="53836"/>
    <cellStyle name="Note 2 2 2 3 2 5 2 2 3" xfId="29926"/>
    <cellStyle name="Note 2 2 2 3 2 5 2 2 4" xfId="47159"/>
    <cellStyle name="Note 2 2 2 3 2 5 2 3" xfId="8978"/>
    <cellStyle name="Note 2 2 2 3 2 5 2 3 2" xfId="26643"/>
    <cellStyle name="Note 2 2 2 3 2 5 2 3 3" xfId="43902"/>
    <cellStyle name="Note 2 2 2 3 2 5 2 4" xfId="15922"/>
    <cellStyle name="Note 2 2 2 3 2 5 2 4 2" xfId="33586"/>
    <cellStyle name="Note 2 2 2 3 2 5 2 4 3" xfId="50795"/>
    <cellStyle name="Note 2 2 2 3 2 5 2 5" xfId="23007"/>
    <cellStyle name="Note 2 2 2 3 2 5 2 6" xfId="40291"/>
    <cellStyle name="Note 2 2 2 3 2 5 3" xfId="10886"/>
    <cellStyle name="Note 2 2 2 3 2 5 3 2" xfId="17721"/>
    <cellStyle name="Note 2 2 2 3 2 5 3 2 2" xfId="35385"/>
    <cellStyle name="Note 2 2 2 3 2 5 3 2 3" xfId="52580"/>
    <cellStyle name="Note 2 2 2 3 2 5 3 3" xfId="28550"/>
    <cellStyle name="Note 2 2 2 3 2 5 3 4" xfId="45795"/>
    <cellStyle name="Note 2 2 2 3 2 5 4" xfId="14175"/>
    <cellStyle name="Note 2 2 2 3 2 5 4 2" xfId="31839"/>
    <cellStyle name="Note 2 2 2 3 2 5 4 3" xfId="49060"/>
    <cellStyle name="Note 2 2 2 3 2 5 5" xfId="21145"/>
    <cellStyle name="Note 2 2 2 3 2 5 6" xfId="38448"/>
    <cellStyle name="Note 2 2 2 3 2 6" xfId="3799"/>
    <cellStyle name="Note 2 2 2 3 2 6 2" xfId="5715"/>
    <cellStyle name="Note 2 2 2 3 2 6 2 2" xfId="12635"/>
    <cellStyle name="Note 2 2 2 3 2 6 2 2 2" xfId="19362"/>
    <cellStyle name="Note 2 2 2 3 2 6 2 2 2 2" xfId="37026"/>
    <cellStyle name="Note 2 2 2 3 2 6 2 2 2 3" xfId="54203"/>
    <cellStyle name="Note 2 2 2 3 2 6 2 2 3" xfId="30299"/>
    <cellStyle name="Note 2 2 2 3 2 6 2 2 4" xfId="47526"/>
    <cellStyle name="Note 2 2 2 3 2 6 2 3" xfId="9351"/>
    <cellStyle name="Note 2 2 2 3 2 6 2 3 2" xfId="27016"/>
    <cellStyle name="Note 2 2 2 3 2 6 2 3 3" xfId="44269"/>
    <cellStyle name="Note 2 2 2 3 2 6 2 4" xfId="16295"/>
    <cellStyle name="Note 2 2 2 3 2 6 2 4 2" xfId="33959"/>
    <cellStyle name="Note 2 2 2 3 2 6 2 4 3" xfId="51162"/>
    <cellStyle name="Note 2 2 2 3 2 6 2 5" xfId="23380"/>
    <cellStyle name="Note 2 2 2 3 2 6 2 6" xfId="40658"/>
    <cellStyle name="Note 2 2 2 3 2 6 3" xfId="7496"/>
    <cellStyle name="Note 2 2 2 3 2 6 3 2" xfId="25161"/>
    <cellStyle name="Note 2 2 2 3 2 6 3 3" xfId="42426"/>
    <cellStyle name="Note 2 2 2 3 2 6 4" xfId="14548"/>
    <cellStyle name="Note 2 2 2 3 2 6 4 2" xfId="32212"/>
    <cellStyle name="Note 2 2 2 3 2 6 4 3" xfId="49427"/>
    <cellStyle name="Note 2 2 2 3 2 6 5" xfId="21518"/>
    <cellStyle name="Note 2 2 2 3 2 6 6" xfId="38815"/>
    <cellStyle name="Note 2 2 2 3 2 7" xfId="4679"/>
    <cellStyle name="Note 2 2 2 3 2 7 2" xfId="11599"/>
    <cellStyle name="Note 2 2 2 3 2 7 2 2" xfId="18380"/>
    <cellStyle name="Note 2 2 2 3 2 7 2 2 2" xfId="36044"/>
    <cellStyle name="Note 2 2 2 3 2 7 2 2 3" xfId="53233"/>
    <cellStyle name="Note 2 2 2 3 2 7 2 3" xfId="29263"/>
    <cellStyle name="Note 2 2 2 3 2 7 2 4" xfId="46502"/>
    <cellStyle name="Note 2 2 2 3 2 7 3" xfId="8315"/>
    <cellStyle name="Note 2 2 2 3 2 7 3 2" xfId="25980"/>
    <cellStyle name="Note 2 2 2 3 2 7 3 3" xfId="43245"/>
    <cellStyle name="Note 2 2 2 3 2 7 4" xfId="15313"/>
    <cellStyle name="Note 2 2 2 3 2 7 4 2" xfId="32977"/>
    <cellStyle name="Note 2 2 2 3 2 7 4 3" xfId="50192"/>
    <cellStyle name="Note 2 2 2 3 2 7 5" xfId="22344"/>
    <cellStyle name="Note 2 2 2 3 2 7 6" xfId="39634"/>
    <cellStyle name="Note 2 2 2 3 2 8" xfId="10285"/>
    <cellStyle name="Note 2 2 2 3 2 8 2" xfId="17174"/>
    <cellStyle name="Note 2 2 2 3 2 8 2 2" xfId="34838"/>
    <cellStyle name="Note 2 2 2 3 2 8 2 3" xfId="52039"/>
    <cellStyle name="Note 2 2 2 3 2 8 3" xfId="27949"/>
    <cellStyle name="Note 2 2 2 3 2 8 4" xfId="45200"/>
    <cellStyle name="Note 2 2 2 3 2 9" xfId="6535"/>
    <cellStyle name="Note 2 2 2 3 2 9 2" xfId="24200"/>
    <cellStyle name="Note 2 2 2 3 2 9 3" xfId="41477"/>
    <cellStyle name="Note 2 2 2 3 3" xfId="2812"/>
    <cellStyle name="Note 2 2 2 3 3 2" xfId="3475"/>
    <cellStyle name="Note 2 2 2 3 3 2 2" xfId="5391"/>
    <cellStyle name="Note 2 2 2 3 3 2 2 2" xfId="12311"/>
    <cellStyle name="Note 2 2 2 3 3 2 2 2 2" xfId="19038"/>
    <cellStyle name="Note 2 2 2 3 3 2 2 2 2 2" xfId="36702"/>
    <cellStyle name="Note 2 2 2 3 3 2 2 2 2 3" xfId="53882"/>
    <cellStyle name="Note 2 2 2 3 3 2 2 2 3" xfId="29975"/>
    <cellStyle name="Note 2 2 2 3 3 2 2 2 4" xfId="47205"/>
    <cellStyle name="Note 2 2 2 3 3 2 2 3" xfId="9027"/>
    <cellStyle name="Note 2 2 2 3 3 2 2 3 2" xfId="26692"/>
    <cellStyle name="Note 2 2 2 3 3 2 2 3 3" xfId="43948"/>
    <cellStyle name="Note 2 2 2 3 3 2 2 4" xfId="15971"/>
    <cellStyle name="Note 2 2 2 3 3 2 2 4 2" xfId="33635"/>
    <cellStyle name="Note 2 2 2 3 3 2 2 4 3" xfId="50841"/>
    <cellStyle name="Note 2 2 2 3 3 2 2 5" xfId="23056"/>
    <cellStyle name="Note 2 2 2 3 3 2 2 6" xfId="40337"/>
    <cellStyle name="Note 2 2 2 3 3 2 3" xfId="10935"/>
    <cellStyle name="Note 2 2 2 3 3 2 3 2" xfId="17770"/>
    <cellStyle name="Note 2 2 2 3 3 2 3 2 2" xfId="35434"/>
    <cellStyle name="Note 2 2 2 3 3 2 3 2 3" xfId="52626"/>
    <cellStyle name="Note 2 2 2 3 3 2 3 3" xfId="28599"/>
    <cellStyle name="Note 2 2 2 3 3 2 3 4" xfId="45841"/>
    <cellStyle name="Note 2 2 2 3 3 2 4" xfId="7172"/>
    <cellStyle name="Note 2 2 2 3 3 2 4 2" xfId="24837"/>
    <cellStyle name="Note 2 2 2 3 3 2 4 3" xfId="42105"/>
    <cellStyle name="Note 2 2 2 3 3 2 5" xfId="14224"/>
    <cellStyle name="Note 2 2 2 3 3 2 5 2" xfId="31888"/>
    <cellStyle name="Note 2 2 2 3 3 2 5 3" xfId="49106"/>
    <cellStyle name="Note 2 2 2 3 3 2 6" xfId="21194"/>
    <cellStyle name="Note 2 2 2 3 3 2 7" xfId="38494"/>
    <cellStyle name="Note 2 2 2 3 3 3" xfId="3845"/>
    <cellStyle name="Note 2 2 2 3 3 3 2" xfId="5761"/>
    <cellStyle name="Note 2 2 2 3 3 3 2 2" xfId="12681"/>
    <cellStyle name="Note 2 2 2 3 3 3 2 2 2" xfId="19408"/>
    <cellStyle name="Note 2 2 2 3 3 3 2 2 2 2" xfId="37072"/>
    <cellStyle name="Note 2 2 2 3 3 3 2 2 2 3" xfId="54249"/>
    <cellStyle name="Note 2 2 2 3 3 3 2 2 3" xfId="30345"/>
    <cellStyle name="Note 2 2 2 3 3 3 2 2 4" xfId="47572"/>
    <cellStyle name="Note 2 2 2 3 3 3 2 3" xfId="9397"/>
    <cellStyle name="Note 2 2 2 3 3 3 2 3 2" xfId="27062"/>
    <cellStyle name="Note 2 2 2 3 3 3 2 3 3" xfId="44315"/>
    <cellStyle name="Note 2 2 2 3 3 3 2 4" xfId="16341"/>
    <cellStyle name="Note 2 2 2 3 3 3 2 4 2" xfId="34005"/>
    <cellStyle name="Note 2 2 2 3 3 3 2 4 3" xfId="51208"/>
    <cellStyle name="Note 2 2 2 3 3 3 2 5" xfId="23426"/>
    <cellStyle name="Note 2 2 2 3 3 3 2 6" xfId="40704"/>
    <cellStyle name="Note 2 2 2 3 3 3 3" xfId="7542"/>
    <cellStyle name="Note 2 2 2 3 3 3 3 2" xfId="25207"/>
    <cellStyle name="Note 2 2 2 3 3 3 3 3" xfId="42472"/>
    <cellStyle name="Note 2 2 2 3 3 3 4" xfId="14594"/>
    <cellStyle name="Note 2 2 2 3 3 3 4 2" xfId="32258"/>
    <cellStyle name="Note 2 2 2 3 3 3 4 3" xfId="49473"/>
    <cellStyle name="Note 2 2 2 3 3 3 5" xfId="21564"/>
    <cellStyle name="Note 2 2 2 3 3 3 6" xfId="38861"/>
    <cellStyle name="Note 2 2 2 3 3 4" xfId="4728"/>
    <cellStyle name="Note 2 2 2 3 3 4 2" xfId="11648"/>
    <cellStyle name="Note 2 2 2 3 3 4 2 2" xfId="18429"/>
    <cellStyle name="Note 2 2 2 3 3 4 2 2 2" xfId="36093"/>
    <cellStyle name="Note 2 2 2 3 3 4 2 2 3" xfId="53279"/>
    <cellStyle name="Note 2 2 2 3 3 4 2 3" xfId="29312"/>
    <cellStyle name="Note 2 2 2 3 3 4 2 4" xfId="46548"/>
    <cellStyle name="Note 2 2 2 3 3 4 3" xfId="8364"/>
    <cellStyle name="Note 2 2 2 3 3 4 3 2" xfId="26029"/>
    <cellStyle name="Note 2 2 2 3 3 4 3 3" xfId="43291"/>
    <cellStyle name="Note 2 2 2 3 3 4 4" xfId="15362"/>
    <cellStyle name="Note 2 2 2 3 3 4 4 2" xfId="33026"/>
    <cellStyle name="Note 2 2 2 3 3 4 4 3" xfId="50238"/>
    <cellStyle name="Note 2 2 2 3 3 4 5" xfId="22393"/>
    <cellStyle name="Note 2 2 2 3 3 4 6" xfId="39680"/>
    <cellStyle name="Note 2 2 2 3 3 5" xfId="10334"/>
    <cellStyle name="Note 2 2 2 3 3 5 2" xfId="17223"/>
    <cellStyle name="Note 2 2 2 3 3 5 2 2" xfId="34887"/>
    <cellStyle name="Note 2 2 2 3 3 5 2 3" xfId="52085"/>
    <cellStyle name="Note 2 2 2 3 3 5 3" xfId="27998"/>
    <cellStyle name="Note 2 2 2 3 3 5 4" xfId="45246"/>
    <cellStyle name="Note 2 2 2 3 3 6" xfId="6584"/>
    <cellStyle name="Note 2 2 2 3 3 6 2" xfId="24249"/>
    <cellStyle name="Note 2 2 2 3 3 6 3" xfId="41523"/>
    <cellStyle name="Note 2 2 2 3 3 7" xfId="13615"/>
    <cellStyle name="Note 2 2 2 3 3 7 2" xfId="31279"/>
    <cellStyle name="Note 2 2 2 3 3 7 3" xfId="48503"/>
    <cellStyle name="Note 2 2 2 3 3 8" xfId="20531"/>
    <cellStyle name="Note 2 2 2 3 3 9" xfId="37837"/>
    <cellStyle name="Note 2 2 2 3 4" xfId="4464"/>
    <cellStyle name="Note 2 2 2 3 4 2" xfId="6328"/>
    <cellStyle name="Note 2 2 2 3 4 2 2" xfId="13247"/>
    <cellStyle name="Note 2 2 2 3 4 2 2 2" xfId="19920"/>
    <cellStyle name="Note 2 2 2 3 4 2 2 2 2" xfId="37584"/>
    <cellStyle name="Note 2 2 2 3 4 2 2 2 3" xfId="54761"/>
    <cellStyle name="Note 2 2 2 3 4 2 2 3" xfId="30911"/>
    <cellStyle name="Note 2 2 2 3 4 2 2 4" xfId="48138"/>
    <cellStyle name="Note 2 2 2 3 4 2 3" xfId="9963"/>
    <cellStyle name="Note 2 2 2 3 4 2 3 2" xfId="27628"/>
    <cellStyle name="Note 2 2 2 3 4 2 3 3" xfId="44881"/>
    <cellStyle name="Note 2 2 2 3 4 2 4" xfId="16853"/>
    <cellStyle name="Note 2 2 2 3 4 2 4 2" xfId="34517"/>
    <cellStyle name="Note 2 2 2 3 4 2 4 3" xfId="51720"/>
    <cellStyle name="Note 2 2 2 3 4 2 5" xfId="23993"/>
    <cellStyle name="Note 2 2 2 3 4 2 6" xfId="41270"/>
    <cellStyle name="Note 2 2 2 3 4 3" xfId="11392"/>
    <cellStyle name="Note 2 2 2 3 4 3 2" xfId="18173"/>
    <cellStyle name="Note 2 2 2 3 4 3 2 2" xfId="35837"/>
    <cellStyle name="Note 2 2 2 3 4 3 2 3" xfId="53026"/>
    <cellStyle name="Note 2 2 2 3 4 3 3" xfId="29056"/>
    <cellStyle name="Note 2 2 2 3 4 3 4" xfId="46295"/>
    <cellStyle name="Note 2 2 2 3 4 4" xfId="8108"/>
    <cellStyle name="Note 2 2 2 3 4 4 2" xfId="25773"/>
    <cellStyle name="Note 2 2 2 3 4 4 3" xfId="43038"/>
    <cellStyle name="Note 2 2 2 3 4 5" xfId="15106"/>
    <cellStyle name="Note 2 2 2 3 4 5 2" xfId="32770"/>
    <cellStyle name="Note 2 2 2 3 4 5 3" xfId="49985"/>
    <cellStyle name="Note 2 2 2 3 4 6" xfId="22137"/>
    <cellStyle name="Note 2 2 2 3 4 7" xfId="39427"/>
    <cellStyle name="Note 2 2 2 3 5" xfId="4421"/>
    <cellStyle name="Note 2 2 2 3 5 2" xfId="6285"/>
    <cellStyle name="Note 2 2 2 3 5 2 2" xfId="13204"/>
    <cellStyle name="Note 2 2 2 3 5 2 2 2" xfId="19877"/>
    <cellStyle name="Note 2 2 2 3 5 2 2 2 2" xfId="37541"/>
    <cellStyle name="Note 2 2 2 3 5 2 2 2 3" xfId="54718"/>
    <cellStyle name="Note 2 2 2 3 5 2 2 3" xfId="30868"/>
    <cellStyle name="Note 2 2 2 3 5 2 2 4" xfId="48095"/>
    <cellStyle name="Note 2 2 2 3 5 2 3" xfId="9920"/>
    <cellStyle name="Note 2 2 2 3 5 2 3 2" xfId="27585"/>
    <cellStyle name="Note 2 2 2 3 5 2 3 3" xfId="44838"/>
    <cellStyle name="Note 2 2 2 3 5 2 4" xfId="16810"/>
    <cellStyle name="Note 2 2 2 3 5 2 4 2" xfId="34474"/>
    <cellStyle name="Note 2 2 2 3 5 2 4 3" xfId="51677"/>
    <cellStyle name="Note 2 2 2 3 5 2 5" xfId="23950"/>
    <cellStyle name="Note 2 2 2 3 5 2 6" xfId="41227"/>
    <cellStyle name="Note 2 2 2 3 5 3" xfId="11349"/>
    <cellStyle name="Note 2 2 2 3 5 3 2" xfId="18130"/>
    <cellStyle name="Note 2 2 2 3 5 3 2 2" xfId="35794"/>
    <cellStyle name="Note 2 2 2 3 5 3 2 3" xfId="52983"/>
    <cellStyle name="Note 2 2 2 3 5 3 3" xfId="29013"/>
    <cellStyle name="Note 2 2 2 3 5 3 4" xfId="46252"/>
    <cellStyle name="Note 2 2 2 3 5 4" xfId="8065"/>
    <cellStyle name="Note 2 2 2 3 5 4 2" xfId="25730"/>
    <cellStyle name="Note 2 2 2 3 5 4 3" xfId="42995"/>
    <cellStyle name="Note 2 2 2 3 5 5" xfId="15063"/>
    <cellStyle name="Note 2 2 2 3 5 5 2" xfId="32727"/>
    <cellStyle name="Note 2 2 2 3 5 5 3" xfId="49942"/>
    <cellStyle name="Note 2 2 2 3 5 6" xfId="22094"/>
    <cellStyle name="Note 2 2 2 3 5 7" xfId="39384"/>
    <cellStyle name="Note 2 2 2 3 6" xfId="10107"/>
    <cellStyle name="Note 2 2 2 3 6 2" xfId="16996"/>
    <cellStyle name="Note 2 2 2 3 6 2 2" xfId="34660"/>
    <cellStyle name="Note 2 2 2 3 6 2 3" xfId="51861"/>
    <cellStyle name="Note 2 2 2 3 6 3" xfId="27771"/>
    <cellStyle name="Note 2 2 2 3 6 4" xfId="45022"/>
    <cellStyle name="Note 2 2 2 3 7" xfId="13388"/>
    <cellStyle name="Note 2 2 2 3 7 2" xfId="31052"/>
    <cellStyle name="Note 2 2 2 3 7 3" xfId="48279"/>
    <cellStyle name="Note 2 2 2 3 8" xfId="20214"/>
    <cellStyle name="Note 2 2 2 3 9" xfId="20184"/>
    <cellStyle name="Note 2 2 2 4" xfId="2672"/>
    <cellStyle name="Note 2 2 2 4 10" xfId="13477"/>
    <cellStyle name="Note 2 2 2 4 10 2" xfId="31141"/>
    <cellStyle name="Note 2 2 2 4 10 3" xfId="48368"/>
    <cellStyle name="Note 2 2 2 4 11" xfId="20393"/>
    <cellStyle name="Note 2 2 2 4 12" xfId="37702"/>
    <cellStyle name="Note 2 2 2 4 2" xfId="2901"/>
    <cellStyle name="Note 2 2 2 4 2 2" xfId="3564"/>
    <cellStyle name="Note 2 2 2 4 2 2 2" xfId="5480"/>
    <cellStyle name="Note 2 2 2 4 2 2 2 2" xfId="12400"/>
    <cellStyle name="Note 2 2 2 4 2 2 2 2 2" xfId="19127"/>
    <cellStyle name="Note 2 2 2 4 2 2 2 2 2 2" xfId="36791"/>
    <cellStyle name="Note 2 2 2 4 2 2 2 2 2 3" xfId="53971"/>
    <cellStyle name="Note 2 2 2 4 2 2 2 2 3" xfId="30064"/>
    <cellStyle name="Note 2 2 2 4 2 2 2 2 4" xfId="47294"/>
    <cellStyle name="Note 2 2 2 4 2 2 2 3" xfId="9116"/>
    <cellStyle name="Note 2 2 2 4 2 2 2 3 2" xfId="26781"/>
    <cellStyle name="Note 2 2 2 4 2 2 2 3 3" xfId="44037"/>
    <cellStyle name="Note 2 2 2 4 2 2 2 4" xfId="16060"/>
    <cellStyle name="Note 2 2 2 4 2 2 2 4 2" xfId="33724"/>
    <cellStyle name="Note 2 2 2 4 2 2 2 4 3" xfId="50930"/>
    <cellStyle name="Note 2 2 2 4 2 2 2 5" xfId="23145"/>
    <cellStyle name="Note 2 2 2 4 2 2 2 6" xfId="40426"/>
    <cellStyle name="Note 2 2 2 4 2 2 3" xfId="11024"/>
    <cellStyle name="Note 2 2 2 4 2 2 3 2" xfId="17859"/>
    <cellStyle name="Note 2 2 2 4 2 2 3 2 2" xfId="35523"/>
    <cellStyle name="Note 2 2 2 4 2 2 3 2 3" xfId="52715"/>
    <cellStyle name="Note 2 2 2 4 2 2 3 3" xfId="28688"/>
    <cellStyle name="Note 2 2 2 4 2 2 3 4" xfId="45930"/>
    <cellStyle name="Note 2 2 2 4 2 2 4" xfId="7261"/>
    <cellStyle name="Note 2 2 2 4 2 2 4 2" xfId="24926"/>
    <cellStyle name="Note 2 2 2 4 2 2 4 3" xfId="42194"/>
    <cellStyle name="Note 2 2 2 4 2 2 5" xfId="14313"/>
    <cellStyle name="Note 2 2 2 4 2 2 5 2" xfId="31977"/>
    <cellStyle name="Note 2 2 2 4 2 2 5 3" xfId="49195"/>
    <cellStyle name="Note 2 2 2 4 2 2 6" xfId="21283"/>
    <cellStyle name="Note 2 2 2 4 2 2 7" xfId="38583"/>
    <cellStyle name="Note 2 2 2 4 2 3" xfId="3934"/>
    <cellStyle name="Note 2 2 2 4 2 3 2" xfId="5850"/>
    <cellStyle name="Note 2 2 2 4 2 3 2 2" xfId="12770"/>
    <cellStyle name="Note 2 2 2 4 2 3 2 2 2" xfId="19497"/>
    <cellStyle name="Note 2 2 2 4 2 3 2 2 2 2" xfId="37161"/>
    <cellStyle name="Note 2 2 2 4 2 3 2 2 2 3" xfId="54338"/>
    <cellStyle name="Note 2 2 2 4 2 3 2 2 3" xfId="30434"/>
    <cellStyle name="Note 2 2 2 4 2 3 2 2 4" xfId="47661"/>
    <cellStyle name="Note 2 2 2 4 2 3 2 3" xfId="9486"/>
    <cellStyle name="Note 2 2 2 4 2 3 2 3 2" xfId="27151"/>
    <cellStyle name="Note 2 2 2 4 2 3 2 3 3" xfId="44404"/>
    <cellStyle name="Note 2 2 2 4 2 3 2 4" xfId="16430"/>
    <cellStyle name="Note 2 2 2 4 2 3 2 4 2" xfId="34094"/>
    <cellStyle name="Note 2 2 2 4 2 3 2 4 3" xfId="51297"/>
    <cellStyle name="Note 2 2 2 4 2 3 2 5" xfId="23515"/>
    <cellStyle name="Note 2 2 2 4 2 3 2 6" xfId="40793"/>
    <cellStyle name="Note 2 2 2 4 2 3 3" xfId="7631"/>
    <cellStyle name="Note 2 2 2 4 2 3 3 2" xfId="25296"/>
    <cellStyle name="Note 2 2 2 4 2 3 3 3" xfId="42561"/>
    <cellStyle name="Note 2 2 2 4 2 3 4" xfId="14683"/>
    <cellStyle name="Note 2 2 2 4 2 3 4 2" xfId="32347"/>
    <cellStyle name="Note 2 2 2 4 2 3 4 3" xfId="49562"/>
    <cellStyle name="Note 2 2 2 4 2 3 5" xfId="21653"/>
    <cellStyle name="Note 2 2 2 4 2 3 6" xfId="38950"/>
    <cellStyle name="Note 2 2 2 4 2 4" xfId="4817"/>
    <cellStyle name="Note 2 2 2 4 2 4 2" xfId="11737"/>
    <cellStyle name="Note 2 2 2 4 2 4 2 2" xfId="18518"/>
    <cellStyle name="Note 2 2 2 4 2 4 2 2 2" xfId="36182"/>
    <cellStyle name="Note 2 2 2 4 2 4 2 2 3" xfId="53368"/>
    <cellStyle name="Note 2 2 2 4 2 4 2 3" xfId="29401"/>
    <cellStyle name="Note 2 2 2 4 2 4 2 4" xfId="46637"/>
    <cellStyle name="Note 2 2 2 4 2 4 3" xfId="8453"/>
    <cellStyle name="Note 2 2 2 4 2 4 3 2" xfId="26118"/>
    <cellStyle name="Note 2 2 2 4 2 4 3 3" xfId="43380"/>
    <cellStyle name="Note 2 2 2 4 2 4 4" xfId="15451"/>
    <cellStyle name="Note 2 2 2 4 2 4 4 2" xfId="33115"/>
    <cellStyle name="Note 2 2 2 4 2 4 4 3" xfId="50327"/>
    <cellStyle name="Note 2 2 2 4 2 4 5" xfId="22482"/>
    <cellStyle name="Note 2 2 2 4 2 4 6" xfId="39769"/>
    <cellStyle name="Note 2 2 2 4 2 5" xfId="10423"/>
    <cellStyle name="Note 2 2 2 4 2 5 2" xfId="17312"/>
    <cellStyle name="Note 2 2 2 4 2 5 2 2" xfId="34976"/>
    <cellStyle name="Note 2 2 2 4 2 5 2 3" xfId="52174"/>
    <cellStyle name="Note 2 2 2 4 2 5 3" xfId="28087"/>
    <cellStyle name="Note 2 2 2 4 2 5 4" xfId="45335"/>
    <cellStyle name="Note 2 2 2 4 2 6" xfId="6673"/>
    <cellStyle name="Note 2 2 2 4 2 6 2" xfId="24338"/>
    <cellStyle name="Note 2 2 2 4 2 6 3" xfId="41612"/>
    <cellStyle name="Note 2 2 2 4 2 7" xfId="13704"/>
    <cellStyle name="Note 2 2 2 4 2 7 2" xfId="31368"/>
    <cellStyle name="Note 2 2 2 4 2 7 3" xfId="48592"/>
    <cellStyle name="Note 2 2 2 4 2 8" xfId="20620"/>
    <cellStyle name="Note 2 2 2 4 2 9" xfId="37926"/>
    <cellStyle name="Note 2 2 2 4 3" xfId="3016"/>
    <cellStyle name="Note 2 2 2 4 3 2" xfId="3679"/>
    <cellStyle name="Note 2 2 2 4 3 2 2" xfId="5595"/>
    <cellStyle name="Note 2 2 2 4 3 2 2 2" xfId="12515"/>
    <cellStyle name="Note 2 2 2 4 3 2 2 2 2" xfId="19242"/>
    <cellStyle name="Note 2 2 2 4 3 2 2 2 2 2" xfId="36906"/>
    <cellStyle name="Note 2 2 2 4 3 2 2 2 2 3" xfId="54083"/>
    <cellStyle name="Note 2 2 2 4 3 2 2 2 3" xfId="30179"/>
    <cellStyle name="Note 2 2 2 4 3 2 2 2 4" xfId="47406"/>
    <cellStyle name="Note 2 2 2 4 3 2 2 3" xfId="9231"/>
    <cellStyle name="Note 2 2 2 4 3 2 2 3 2" xfId="26896"/>
    <cellStyle name="Note 2 2 2 4 3 2 2 3 3" xfId="44149"/>
    <cellStyle name="Note 2 2 2 4 3 2 2 4" xfId="16175"/>
    <cellStyle name="Note 2 2 2 4 3 2 2 4 2" xfId="33839"/>
    <cellStyle name="Note 2 2 2 4 3 2 2 4 3" xfId="51042"/>
    <cellStyle name="Note 2 2 2 4 3 2 2 5" xfId="23260"/>
    <cellStyle name="Note 2 2 2 4 3 2 2 6" xfId="40538"/>
    <cellStyle name="Note 2 2 2 4 3 2 3" xfId="11139"/>
    <cellStyle name="Note 2 2 2 4 3 2 3 2" xfId="17974"/>
    <cellStyle name="Note 2 2 2 4 3 2 3 2 2" xfId="35638"/>
    <cellStyle name="Note 2 2 2 4 3 2 3 2 3" xfId="52827"/>
    <cellStyle name="Note 2 2 2 4 3 2 3 3" xfId="28803"/>
    <cellStyle name="Note 2 2 2 4 3 2 3 4" xfId="46042"/>
    <cellStyle name="Note 2 2 2 4 3 2 4" xfId="7376"/>
    <cellStyle name="Note 2 2 2 4 3 2 4 2" xfId="25041"/>
    <cellStyle name="Note 2 2 2 4 3 2 4 3" xfId="42306"/>
    <cellStyle name="Note 2 2 2 4 3 2 5" xfId="14428"/>
    <cellStyle name="Note 2 2 2 4 3 2 5 2" xfId="32092"/>
    <cellStyle name="Note 2 2 2 4 3 2 5 3" xfId="49307"/>
    <cellStyle name="Note 2 2 2 4 3 2 6" xfId="21398"/>
    <cellStyle name="Note 2 2 2 4 3 2 7" xfId="38695"/>
    <cellStyle name="Note 2 2 2 4 3 3" xfId="4046"/>
    <cellStyle name="Note 2 2 2 4 3 3 2" xfId="5962"/>
    <cellStyle name="Note 2 2 2 4 3 3 2 2" xfId="12882"/>
    <cellStyle name="Note 2 2 2 4 3 3 2 2 2" xfId="19609"/>
    <cellStyle name="Note 2 2 2 4 3 3 2 2 2 2" xfId="37273"/>
    <cellStyle name="Note 2 2 2 4 3 3 2 2 2 3" xfId="54450"/>
    <cellStyle name="Note 2 2 2 4 3 3 2 2 3" xfId="30546"/>
    <cellStyle name="Note 2 2 2 4 3 3 2 2 4" xfId="47773"/>
    <cellStyle name="Note 2 2 2 4 3 3 2 3" xfId="9598"/>
    <cellStyle name="Note 2 2 2 4 3 3 2 3 2" xfId="27263"/>
    <cellStyle name="Note 2 2 2 4 3 3 2 3 3" xfId="44516"/>
    <cellStyle name="Note 2 2 2 4 3 3 2 4" xfId="16542"/>
    <cellStyle name="Note 2 2 2 4 3 3 2 4 2" xfId="34206"/>
    <cellStyle name="Note 2 2 2 4 3 3 2 4 3" xfId="51409"/>
    <cellStyle name="Note 2 2 2 4 3 3 2 5" xfId="23627"/>
    <cellStyle name="Note 2 2 2 4 3 3 2 6" xfId="40905"/>
    <cellStyle name="Note 2 2 2 4 3 3 3" xfId="7743"/>
    <cellStyle name="Note 2 2 2 4 3 3 3 2" xfId="25408"/>
    <cellStyle name="Note 2 2 2 4 3 3 3 3" xfId="42673"/>
    <cellStyle name="Note 2 2 2 4 3 3 4" xfId="14795"/>
    <cellStyle name="Note 2 2 2 4 3 3 4 2" xfId="32459"/>
    <cellStyle name="Note 2 2 2 4 3 3 4 3" xfId="49674"/>
    <cellStyle name="Note 2 2 2 4 3 3 5" xfId="21765"/>
    <cellStyle name="Note 2 2 2 4 3 3 6" xfId="39062"/>
    <cellStyle name="Note 2 2 2 4 3 4" xfId="4932"/>
    <cellStyle name="Note 2 2 2 4 3 4 2" xfId="11852"/>
    <cellStyle name="Note 2 2 2 4 3 4 2 2" xfId="18633"/>
    <cellStyle name="Note 2 2 2 4 3 4 2 2 2" xfId="36297"/>
    <cellStyle name="Note 2 2 2 4 3 4 2 2 3" xfId="53480"/>
    <cellStyle name="Note 2 2 2 4 3 4 2 3" xfId="29516"/>
    <cellStyle name="Note 2 2 2 4 3 4 2 4" xfId="46749"/>
    <cellStyle name="Note 2 2 2 4 3 4 3" xfId="8568"/>
    <cellStyle name="Note 2 2 2 4 3 4 3 2" xfId="26233"/>
    <cellStyle name="Note 2 2 2 4 3 4 3 3" xfId="43492"/>
    <cellStyle name="Note 2 2 2 4 3 4 4" xfId="15566"/>
    <cellStyle name="Note 2 2 2 4 3 4 4 2" xfId="33230"/>
    <cellStyle name="Note 2 2 2 4 3 4 4 3" xfId="50439"/>
    <cellStyle name="Note 2 2 2 4 3 4 5" xfId="22597"/>
    <cellStyle name="Note 2 2 2 4 3 4 6" xfId="39881"/>
    <cellStyle name="Note 2 2 2 4 3 5" xfId="10538"/>
    <cellStyle name="Note 2 2 2 4 3 5 2" xfId="17427"/>
    <cellStyle name="Note 2 2 2 4 3 5 2 2" xfId="35091"/>
    <cellStyle name="Note 2 2 2 4 3 5 2 3" xfId="52286"/>
    <cellStyle name="Note 2 2 2 4 3 5 3" xfId="28202"/>
    <cellStyle name="Note 2 2 2 4 3 5 4" xfId="45447"/>
    <cellStyle name="Note 2 2 2 4 3 6" xfId="6788"/>
    <cellStyle name="Note 2 2 2 4 3 6 2" xfId="24453"/>
    <cellStyle name="Note 2 2 2 4 3 6 3" xfId="41724"/>
    <cellStyle name="Note 2 2 2 4 3 7" xfId="13819"/>
    <cellStyle name="Note 2 2 2 4 3 7 2" xfId="31483"/>
    <cellStyle name="Note 2 2 2 4 3 7 3" xfId="48704"/>
    <cellStyle name="Note 2 2 2 4 3 8" xfId="20735"/>
    <cellStyle name="Note 2 2 2 4 3 9" xfId="38038"/>
    <cellStyle name="Note 2 2 2 4 4" xfId="3109"/>
    <cellStyle name="Note 2 2 2 4 4 2" xfId="4139"/>
    <cellStyle name="Note 2 2 2 4 4 2 2" xfId="6055"/>
    <cellStyle name="Note 2 2 2 4 4 2 2 2" xfId="12975"/>
    <cellStyle name="Note 2 2 2 4 4 2 2 2 2" xfId="19702"/>
    <cellStyle name="Note 2 2 2 4 4 2 2 2 2 2" xfId="37366"/>
    <cellStyle name="Note 2 2 2 4 4 2 2 2 2 3" xfId="54543"/>
    <cellStyle name="Note 2 2 2 4 4 2 2 2 3" xfId="30639"/>
    <cellStyle name="Note 2 2 2 4 4 2 2 2 4" xfId="47866"/>
    <cellStyle name="Note 2 2 2 4 4 2 2 3" xfId="9691"/>
    <cellStyle name="Note 2 2 2 4 4 2 2 3 2" xfId="27356"/>
    <cellStyle name="Note 2 2 2 4 4 2 2 3 3" xfId="44609"/>
    <cellStyle name="Note 2 2 2 4 4 2 2 4" xfId="16635"/>
    <cellStyle name="Note 2 2 2 4 4 2 2 4 2" xfId="34299"/>
    <cellStyle name="Note 2 2 2 4 4 2 2 4 3" xfId="51502"/>
    <cellStyle name="Note 2 2 2 4 4 2 2 5" xfId="23720"/>
    <cellStyle name="Note 2 2 2 4 4 2 2 6" xfId="40998"/>
    <cellStyle name="Note 2 2 2 4 4 2 3" xfId="7836"/>
    <cellStyle name="Note 2 2 2 4 4 2 3 2" xfId="25501"/>
    <cellStyle name="Note 2 2 2 4 4 2 3 3" xfId="42766"/>
    <cellStyle name="Note 2 2 2 4 4 2 4" xfId="14888"/>
    <cellStyle name="Note 2 2 2 4 4 2 4 2" xfId="32552"/>
    <cellStyle name="Note 2 2 2 4 4 2 4 3" xfId="49767"/>
    <cellStyle name="Note 2 2 2 4 4 2 5" xfId="21858"/>
    <cellStyle name="Note 2 2 2 4 4 2 6" xfId="39155"/>
    <cellStyle name="Note 2 2 2 4 4 3" xfId="5025"/>
    <cellStyle name="Note 2 2 2 4 4 3 2" xfId="11945"/>
    <cellStyle name="Note 2 2 2 4 4 3 2 2" xfId="18726"/>
    <cellStyle name="Note 2 2 2 4 4 3 2 2 2" xfId="36390"/>
    <cellStyle name="Note 2 2 2 4 4 3 2 2 3" xfId="53573"/>
    <cellStyle name="Note 2 2 2 4 4 3 2 3" xfId="29609"/>
    <cellStyle name="Note 2 2 2 4 4 3 2 4" xfId="46842"/>
    <cellStyle name="Note 2 2 2 4 4 3 3" xfId="8661"/>
    <cellStyle name="Note 2 2 2 4 4 3 3 2" xfId="26326"/>
    <cellStyle name="Note 2 2 2 4 4 3 3 3" xfId="43585"/>
    <cellStyle name="Note 2 2 2 4 4 3 4" xfId="15659"/>
    <cellStyle name="Note 2 2 2 4 4 3 4 2" xfId="33323"/>
    <cellStyle name="Note 2 2 2 4 4 3 4 3" xfId="50532"/>
    <cellStyle name="Note 2 2 2 4 4 3 5" xfId="22690"/>
    <cellStyle name="Note 2 2 2 4 4 3 6" xfId="39974"/>
    <cellStyle name="Note 2 2 2 4 4 4" xfId="10631"/>
    <cellStyle name="Note 2 2 2 4 4 4 2" xfId="17520"/>
    <cellStyle name="Note 2 2 2 4 4 4 2 2" xfId="35184"/>
    <cellStyle name="Note 2 2 2 4 4 4 2 3" xfId="52379"/>
    <cellStyle name="Note 2 2 2 4 4 4 3" xfId="28295"/>
    <cellStyle name="Note 2 2 2 4 4 4 4" xfId="45540"/>
    <cellStyle name="Note 2 2 2 4 4 5" xfId="6881"/>
    <cellStyle name="Note 2 2 2 4 4 5 2" xfId="24546"/>
    <cellStyle name="Note 2 2 2 4 4 5 3" xfId="41817"/>
    <cellStyle name="Note 2 2 2 4 4 6" xfId="13912"/>
    <cellStyle name="Note 2 2 2 4 4 6 2" xfId="31576"/>
    <cellStyle name="Note 2 2 2 4 4 6 3" xfId="48797"/>
    <cellStyle name="Note 2 2 2 4 4 7" xfId="20828"/>
    <cellStyle name="Note 2 2 2 4 4 8" xfId="38131"/>
    <cellStyle name="Note 2 2 2 4 5" xfId="3337"/>
    <cellStyle name="Note 2 2 2 4 5 2" xfId="5253"/>
    <cellStyle name="Note 2 2 2 4 5 2 2" xfId="12173"/>
    <cellStyle name="Note 2 2 2 4 5 2 2 2" xfId="18900"/>
    <cellStyle name="Note 2 2 2 4 5 2 2 2 2" xfId="36564"/>
    <cellStyle name="Note 2 2 2 4 5 2 2 2 3" xfId="53747"/>
    <cellStyle name="Note 2 2 2 4 5 2 2 3" xfId="29837"/>
    <cellStyle name="Note 2 2 2 4 5 2 2 4" xfId="47070"/>
    <cellStyle name="Note 2 2 2 4 5 2 3" xfId="8889"/>
    <cellStyle name="Note 2 2 2 4 5 2 3 2" xfId="26554"/>
    <cellStyle name="Note 2 2 2 4 5 2 3 3" xfId="43813"/>
    <cellStyle name="Note 2 2 2 4 5 2 4" xfId="15833"/>
    <cellStyle name="Note 2 2 2 4 5 2 4 2" xfId="33497"/>
    <cellStyle name="Note 2 2 2 4 5 2 4 3" xfId="50706"/>
    <cellStyle name="Note 2 2 2 4 5 2 5" xfId="22918"/>
    <cellStyle name="Note 2 2 2 4 5 2 6" xfId="40202"/>
    <cellStyle name="Note 2 2 2 4 5 3" xfId="10797"/>
    <cellStyle name="Note 2 2 2 4 5 3 2" xfId="17632"/>
    <cellStyle name="Note 2 2 2 4 5 3 2 2" xfId="35296"/>
    <cellStyle name="Note 2 2 2 4 5 3 2 3" xfId="52491"/>
    <cellStyle name="Note 2 2 2 4 5 3 3" xfId="28461"/>
    <cellStyle name="Note 2 2 2 4 5 3 4" xfId="45706"/>
    <cellStyle name="Note 2 2 2 4 5 4" xfId="14086"/>
    <cellStyle name="Note 2 2 2 4 5 4 2" xfId="31750"/>
    <cellStyle name="Note 2 2 2 4 5 4 3" xfId="48971"/>
    <cellStyle name="Note 2 2 2 4 5 5" xfId="21056"/>
    <cellStyle name="Note 2 2 2 4 5 6" xfId="38359"/>
    <cellStyle name="Note 2 2 2 4 6" xfId="3282"/>
    <cellStyle name="Note 2 2 2 4 6 2" xfId="5198"/>
    <cellStyle name="Note 2 2 2 4 6 2 2" xfId="12118"/>
    <cellStyle name="Note 2 2 2 4 6 2 2 2" xfId="18899"/>
    <cellStyle name="Note 2 2 2 4 6 2 2 2 2" xfId="36563"/>
    <cellStyle name="Note 2 2 2 4 6 2 2 2 3" xfId="53746"/>
    <cellStyle name="Note 2 2 2 4 6 2 2 3" xfId="29782"/>
    <cellStyle name="Note 2 2 2 4 6 2 2 4" xfId="47015"/>
    <cellStyle name="Note 2 2 2 4 6 2 3" xfId="8834"/>
    <cellStyle name="Note 2 2 2 4 6 2 3 2" xfId="26499"/>
    <cellStyle name="Note 2 2 2 4 6 2 3 3" xfId="43758"/>
    <cellStyle name="Note 2 2 2 4 6 2 4" xfId="15832"/>
    <cellStyle name="Note 2 2 2 4 6 2 4 2" xfId="33496"/>
    <cellStyle name="Note 2 2 2 4 6 2 4 3" xfId="50705"/>
    <cellStyle name="Note 2 2 2 4 6 2 5" xfId="22863"/>
    <cellStyle name="Note 2 2 2 4 6 2 6" xfId="40147"/>
    <cellStyle name="Note 2 2 2 4 6 3" xfId="7054"/>
    <cellStyle name="Note 2 2 2 4 6 3 2" xfId="24719"/>
    <cellStyle name="Note 2 2 2 4 6 3 3" xfId="41990"/>
    <cellStyle name="Note 2 2 2 4 6 4" xfId="14085"/>
    <cellStyle name="Note 2 2 2 4 6 4 2" xfId="31749"/>
    <cellStyle name="Note 2 2 2 4 6 4 3" xfId="48970"/>
    <cellStyle name="Note 2 2 2 4 6 5" xfId="21001"/>
    <cellStyle name="Note 2 2 2 4 6 6" xfId="38304"/>
    <cellStyle name="Note 2 2 2 4 7" xfId="4590"/>
    <cellStyle name="Note 2 2 2 4 7 2" xfId="11510"/>
    <cellStyle name="Note 2 2 2 4 7 2 2" xfId="18291"/>
    <cellStyle name="Note 2 2 2 4 7 2 2 2" xfId="35955"/>
    <cellStyle name="Note 2 2 2 4 7 2 2 3" xfId="53144"/>
    <cellStyle name="Note 2 2 2 4 7 2 3" xfId="29174"/>
    <cellStyle name="Note 2 2 2 4 7 2 4" xfId="46413"/>
    <cellStyle name="Note 2 2 2 4 7 3" xfId="8226"/>
    <cellStyle name="Note 2 2 2 4 7 3 2" xfId="25891"/>
    <cellStyle name="Note 2 2 2 4 7 3 3" xfId="43156"/>
    <cellStyle name="Note 2 2 2 4 7 4" xfId="15224"/>
    <cellStyle name="Note 2 2 2 4 7 4 2" xfId="32888"/>
    <cellStyle name="Note 2 2 2 4 7 4 3" xfId="50103"/>
    <cellStyle name="Note 2 2 2 4 7 5" xfId="22255"/>
    <cellStyle name="Note 2 2 2 4 7 6" xfId="39545"/>
    <cellStyle name="Note 2 2 2 4 8" xfId="10196"/>
    <cellStyle name="Note 2 2 2 4 8 2" xfId="17085"/>
    <cellStyle name="Note 2 2 2 4 8 2 2" xfId="34749"/>
    <cellStyle name="Note 2 2 2 4 8 2 3" xfId="51950"/>
    <cellStyle name="Note 2 2 2 4 8 3" xfId="27860"/>
    <cellStyle name="Note 2 2 2 4 8 4" xfId="45111"/>
    <cellStyle name="Note 2 2 2 4 9" xfId="6446"/>
    <cellStyle name="Note 2 2 2 4 9 2" xfId="24111"/>
    <cellStyle name="Note 2 2 2 4 9 3" xfId="41388"/>
    <cellStyle name="Note 2 2 2 5" xfId="2809"/>
    <cellStyle name="Note 2 2 2 5 2" xfId="3472"/>
    <cellStyle name="Note 2 2 2 5 2 2" xfId="5388"/>
    <cellStyle name="Note 2 2 2 5 2 2 2" xfId="12308"/>
    <cellStyle name="Note 2 2 2 5 2 2 2 2" xfId="19035"/>
    <cellStyle name="Note 2 2 2 5 2 2 2 2 2" xfId="36699"/>
    <cellStyle name="Note 2 2 2 5 2 2 2 2 3" xfId="53879"/>
    <cellStyle name="Note 2 2 2 5 2 2 2 3" xfId="29972"/>
    <cellStyle name="Note 2 2 2 5 2 2 2 4" xfId="47202"/>
    <cellStyle name="Note 2 2 2 5 2 2 3" xfId="9024"/>
    <cellStyle name="Note 2 2 2 5 2 2 3 2" xfId="26689"/>
    <cellStyle name="Note 2 2 2 5 2 2 3 3" xfId="43945"/>
    <cellStyle name="Note 2 2 2 5 2 2 4" xfId="15968"/>
    <cellStyle name="Note 2 2 2 5 2 2 4 2" xfId="33632"/>
    <cellStyle name="Note 2 2 2 5 2 2 4 3" xfId="50838"/>
    <cellStyle name="Note 2 2 2 5 2 2 5" xfId="23053"/>
    <cellStyle name="Note 2 2 2 5 2 2 6" xfId="40334"/>
    <cellStyle name="Note 2 2 2 5 2 3" xfId="10932"/>
    <cellStyle name="Note 2 2 2 5 2 3 2" xfId="17767"/>
    <cellStyle name="Note 2 2 2 5 2 3 2 2" xfId="35431"/>
    <cellStyle name="Note 2 2 2 5 2 3 2 3" xfId="52623"/>
    <cellStyle name="Note 2 2 2 5 2 3 3" xfId="28596"/>
    <cellStyle name="Note 2 2 2 5 2 3 4" xfId="45838"/>
    <cellStyle name="Note 2 2 2 5 2 4" xfId="7169"/>
    <cellStyle name="Note 2 2 2 5 2 4 2" xfId="24834"/>
    <cellStyle name="Note 2 2 2 5 2 4 3" xfId="42102"/>
    <cellStyle name="Note 2 2 2 5 2 5" xfId="14221"/>
    <cellStyle name="Note 2 2 2 5 2 5 2" xfId="31885"/>
    <cellStyle name="Note 2 2 2 5 2 5 3" xfId="49103"/>
    <cellStyle name="Note 2 2 2 5 2 6" xfId="21191"/>
    <cellStyle name="Note 2 2 2 5 2 7" xfId="38491"/>
    <cellStyle name="Note 2 2 2 5 3" xfId="3842"/>
    <cellStyle name="Note 2 2 2 5 3 2" xfId="5758"/>
    <cellStyle name="Note 2 2 2 5 3 2 2" xfId="12678"/>
    <cellStyle name="Note 2 2 2 5 3 2 2 2" xfId="19405"/>
    <cellStyle name="Note 2 2 2 5 3 2 2 2 2" xfId="37069"/>
    <cellStyle name="Note 2 2 2 5 3 2 2 2 3" xfId="54246"/>
    <cellStyle name="Note 2 2 2 5 3 2 2 3" xfId="30342"/>
    <cellStyle name="Note 2 2 2 5 3 2 2 4" xfId="47569"/>
    <cellStyle name="Note 2 2 2 5 3 2 3" xfId="9394"/>
    <cellStyle name="Note 2 2 2 5 3 2 3 2" xfId="27059"/>
    <cellStyle name="Note 2 2 2 5 3 2 3 3" xfId="44312"/>
    <cellStyle name="Note 2 2 2 5 3 2 4" xfId="16338"/>
    <cellStyle name="Note 2 2 2 5 3 2 4 2" xfId="34002"/>
    <cellStyle name="Note 2 2 2 5 3 2 4 3" xfId="51205"/>
    <cellStyle name="Note 2 2 2 5 3 2 5" xfId="23423"/>
    <cellStyle name="Note 2 2 2 5 3 2 6" xfId="40701"/>
    <cellStyle name="Note 2 2 2 5 3 3" xfId="7539"/>
    <cellStyle name="Note 2 2 2 5 3 3 2" xfId="25204"/>
    <cellStyle name="Note 2 2 2 5 3 3 3" xfId="42469"/>
    <cellStyle name="Note 2 2 2 5 3 4" xfId="14591"/>
    <cellStyle name="Note 2 2 2 5 3 4 2" xfId="32255"/>
    <cellStyle name="Note 2 2 2 5 3 4 3" xfId="49470"/>
    <cellStyle name="Note 2 2 2 5 3 5" xfId="21561"/>
    <cellStyle name="Note 2 2 2 5 3 6" xfId="38858"/>
    <cellStyle name="Note 2 2 2 5 4" xfId="4725"/>
    <cellStyle name="Note 2 2 2 5 4 2" xfId="11645"/>
    <cellStyle name="Note 2 2 2 5 4 2 2" xfId="18426"/>
    <cellStyle name="Note 2 2 2 5 4 2 2 2" xfId="36090"/>
    <cellStyle name="Note 2 2 2 5 4 2 2 3" xfId="53276"/>
    <cellStyle name="Note 2 2 2 5 4 2 3" xfId="29309"/>
    <cellStyle name="Note 2 2 2 5 4 2 4" xfId="46545"/>
    <cellStyle name="Note 2 2 2 5 4 3" xfId="8361"/>
    <cellStyle name="Note 2 2 2 5 4 3 2" xfId="26026"/>
    <cellStyle name="Note 2 2 2 5 4 3 3" xfId="43288"/>
    <cellStyle name="Note 2 2 2 5 4 4" xfId="15359"/>
    <cellStyle name="Note 2 2 2 5 4 4 2" xfId="33023"/>
    <cellStyle name="Note 2 2 2 5 4 4 3" xfId="50235"/>
    <cellStyle name="Note 2 2 2 5 4 5" xfId="22390"/>
    <cellStyle name="Note 2 2 2 5 4 6" xfId="39677"/>
    <cellStyle name="Note 2 2 2 5 5" xfId="10331"/>
    <cellStyle name="Note 2 2 2 5 5 2" xfId="17220"/>
    <cellStyle name="Note 2 2 2 5 5 2 2" xfId="34884"/>
    <cellStyle name="Note 2 2 2 5 5 2 3" xfId="52082"/>
    <cellStyle name="Note 2 2 2 5 5 3" xfId="27995"/>
    <cellStyle name="Note 2 2 2 5 5 4" xfId="45243"/>
    <cellStyle name="Note 2 2 2 5 6" xfId="6581"/>
    <cellStyle name="Note 2 2 2 5 6 2" xfId="24246"/>
    <cellStyle name="Note 2 2 2 5 6 3" xfId="41520"/>
    <cellStyle name="Note 2 2 2 5 7" xfId="13612"/>
    <cellStyle name="Note 2 2 2 5 7 2" xfId="31276"/>
    <cellStyle name="Note 2 2 2 5 7 3" xfId="48500"/>
    <cellStyle name="Note 2 2 2 5 8" xfId="20528"/>
    <cellStyle name="Note 2 2 2 5 9" xfId="37834"/>
    <cellStyle name="Note 2 2 2 6" xfId="4461"/>
    <cellStyle name="Note 2 2 2 6 2" xfId="6325"/>
    <cellStyle name="Note 2 2 2 6 2 2" xfId="13244"/>
    <cellStyle name="Note 2 2 2 6 2 2 2" xfId="19917"/>
    <cellStyle name="Note 2 2 2 6 2 2 2 2" xfId="37581"/>
    <cellStyle name="Note 2 2 2 6 2 2 2 3" xfId="54758"/>
    <cellStyle name="Note 2 2 2 6 2 2 3" xfId="30908"/>
    <cellStyle name="Note 2 2 2 6 2 2 4" xfId="48135"/>
    <cellStyle name="Note 2 2 2 6 2 3" xfId="9960"/>
    <cellStyle name="Note 2 2 2 6 2 3 2" xfId="27625"/>
    <cellStyle name="Note 2 2 2 6 2 3 3" xfId="44878"/>
    <cellStyle name="Note 2 2 2 6 2 4" xfId="16850"/>
    <cellStyle name="Note 2 2 2 6 2 4 2" xfId="34514"/>
    <cellStyle name="Note 2 2 2 6 2 4 3" xfId="51717"/>
    <cellStyle name="Note 2 2 2 6 2 5" xfId="23990"/>
    <cellStyle name="Note 2 2 2 6 2 6" xfId="41267"/>
    <cellStyle name="Note 2 2 2 6 3" xfId="11389"/>
    <cellStyle name="Note 2 2 2 6 3 2" xfId="18170"/>
    <cellStyle name="Note 2 2 2 6 3 2 2" xfId="35834"/>
    <cellStyle name="Note 2 2 2 6 3 2 3" xfId="53023"/>
    <cellStyle name="Note 2 2 2 6 3 3" xfId="29053"/>
    <cellStyle name="Note 2 2 2 6 3 4" xfId="46292"/>
    <cellStyle name="Note 2 2 2 6 4" xfId="8105"/>
    <cellStyle name="Note 2 2 2 6 4 2" xfId="25770"/>
    <cellStyle name="Note 2 2 2 6 4 3" xfId="43035"/>
    <cellStyle name="Note 2 2 2 6 5" xfId="15103"/>
    <cellStyle name="Note 2 2 2 6 5 2" xfId="32767"/>
    <cellStyle name="Note 2 2 2 6 5 3" xfId="49982"/>
    <cellStyle name="Note 2 2 2 6 6" xfId="22134"/>
    <cellStyle name="Note 2 2 2 6 7" xfId="39424"/>
    <cellStyle name="Note 2 2 2 7" xfId="4420"/>
    <cellStyle name="Note 2 2 2 7 2" xfId="6284"/>
    <cellStyle name="Note 2 2 2 7 2 2" xfId="13203"/>
    <cellStyle name="Note 2 2 2 7 2 2 2" xfId="19876"/>
    <cellStyle name="Note 2 2 2 7 2 2 2 2" xfId="37540"/>
    <cellStyle name="Note 2 2 2 7 2 2 2 3" xfId="54717"/>
    <cellStyle name="Note 2 2 2 7 2 2 3" xfId="30867"/>
    <cellStyle name="Note 2 2 2 7 2 2 4" xfId="48094"/>
    <cellStyle name="Note 2 2 2 7 2 3" xfId="9919"/>
    <cellStyle name="Note 2 2 2 7 2 3 2" xfId="27584"/>
    <cellStyle name="Note 2 2 2 7 2 3 3" xfId="44837"/>
    <cellStyle name="Note 2 2 2 7 2 4" xfId="16809"/>
    <cellStyle name="Note 2 2 2 7 2 4 2" xfId="34473"/>
    <cellStyle name="Note 2 2 2 7 2 4 3" xfId="51676"/>
    <cellStyle name="Note 2 2 2 7 2 5" xfId="23949"/>
    <cellStyle name="Note 2 2 2 7 2 6" xfId="41226"/>
    <cellStyle name="Note 2 2 2 7 3" xfId="11348"/>
    <cellStyle name="Note 2 2 2 7 3 2" xfId="18129"/>
    <cellStyle name="Note 2 2 2 7 3 2 2" xfId="35793"/>
    <cellStyle name="Note 2 2 2 7 3 2 3" xfId="52982"/>
    <cellStyle name="Note 2 2 2 7 3 3" xfId="29012"/>
    <cellStyle name="Note 2 2 2 7 3 4" xfId="46251"/>
    <cellStyle name="Note 2 2 2 7 4" xfId="8064"/>
    <cellStyle name="Note 2 2 2 7 4 2" xfId="25729"/>
    <cellStyle name="Note 2 2 2 7 4 3" xfId="42994"/>
    <cellStyle name="Note 2 2 2 7 5" xfId="15062"/>
    <cellStyle name="Note 2 2 2 7 5 2" xfId="32726"/>
    <cellStyle name="Note 2 2 2 7 5 3" xfId="49941"/>
    <cellStyle name="Note 2 2 2 7 6" xfId="22093"/>
    <cellStyle name="Note 2 2 2 7 7" xfId="39383"/>
    <cellStyle name="Note 2 2 2 8" xfId="10104"/>
    <cellStyle name="Note 2 2 2 8 2" xfId="16993"/>
    <cellStyle name="Note 2 2 2 8 2 2" xfId="34657"/>
    <cellStyle name="Note 2 2 2 8 2 3" xfId="51858"/>
    <cellStyle name="Note 2 2 2 8 3" xfId="27768"/>
    <cellStyle name="Note 2 2 2 8 4" xfId="45019"/>
    <cellStyle name="Note 2 2 2 9" xfId="13385"/>
    <cellStyle name="Note 2 2 2 9 2" xfId="31049"/>
    <cellStyle name="Note 2 2 2 9 3" xfId="48276"/>
    <cellStyle name="Note 2 2 3" xfId="1820"/>
    <cellStyle name="Note 2 2 3 10" xfId="20215"/>
    <cellStyle name="Note 2 2 3 11" xfId="20183"/>
    <cellStyle name="Note 2 2 3 12" xfId="55176"/>
    <cellStyle name="Note 2 2 3 2" xfId="1821"/>
    <cellStyle name="Note 2 2 3 2 10" xfId="20182"/>
    <cellStyle name="Note 2 2 3 2 11" xfId="55177"/>
    <cellStyle name="Note 2 2 3 2 2" xfId="1822"/>
    <cellStyle name="Note 2 2 3 2 2 10" xfId="55178"/>
    <cellStyle name="Note 2 2 3 2 2 2" xfId="2758"/>
    <cellStyle name="Note 2 2 3 2 2 2 10" xfId="13563"/>
    <cellStyle name="Note 2 2 3 2 2 2 10 2" xfId="31227"/>
    <cellStyle name="Note 2 2 3 2 2 2 10 3" xfId="48454"/>
    <cellStyle name="Note 2 2 3 2 2 2 11" xfId="20479"/>
    <cellStyle name="Note 2 2 3 2 2 2 12" xfId="37788"/>
    <cellStyle name="Note 2 2 3 2 2 2 2" xfId="2987"/>
    <cellStyle name="Note 2 2 3 2 2 2 2 2" xfId="3650"/>
    <cellStyle name="Note 2 2 3 2 2 2 2 2 2" xfId="5566"/>
    <cellStyle name="Note 2 2 3 2 2 2 2 2 2 2" xfId="12486"/>
    <cellStyle name="Note 2 2 3 2 2 2 2 2 2 2 2" xfId="19213"/>
    <cellStyle name="Note 2 2 3 2 2 2 2 2 2 2 2 2" xfId="36877"/>
    <cellStyle name="Note 2 2 3 2 2 2 2 2 2 2 2 3" xfId="54057"/>
    <cellStyle name="Note 2 2 3 2 2 2 2 2 2 2 3" xfId="30150"/>
    <cellStyle name="Note 2 2 3 2 2 2 2 2 2 2 4" xfId="47380"/>
    <cellStyle name="Note 2 2 3 2 2 2 2 2 2 3" xfId="9202"/>
    <cellStyle name="Note 2 2 3 2 2 2 2 2 2 3 2" xfId="26867"/>
    <cellStyle name="Note 2 2 3 2 2 2 2 2 2 3 3" xfId="44123"/>
    <cellStyle name="Note 2 2 3 2 2 2 2 2 2 4" xfId="16146"/>
    <cellStyle name="Note 2 2 3 2 2 2 2 2 2 4 2" xfId="33810"/>
    <cellStyle name="Note 2 2 3 2 2 2 2 2 2 4 3" xfId="51016"/>
    <cellStyle name="Note 2 2 3 2 2 2 2 2 2 5" xfId="23231"/>
    <cellStyle name="Note 2 2 3 2 2 2 2 2 2 6" xfId="40512"/>
    <cellStyle name="Note 2 2 3 2 2 2 2 2 3" xfId="11110"/>
    <cellStyle name="Note 2 2 3 2 2 2 2 2 3 2" xfId="17945"/>
    <cellStyle name="Note 2 2 3 2 2 2 2 2 3 2 2" xfId="35609"/>
    <cellStyle name="Note 2 2 3 2 2 2 2 2 3 2 3" xfId="52801"/>
    <cellStyle name="Note 2 2 3 2 2 2 2 2 3 3" xfId="28774"/>
    <cellStyle name="Note 2 2 3 2 2 2 2 2 3 4" xfId="46016"/>
    <cellStyle name="Note 2 2 3 2 2 2 2 2 4" xfId="7347"/>
    <cellStyle name="Note 2 2 3 2 2 2 2 2 4 2" xfId="25012"/>
    <cellStyle name="Note 2 2 3 2 2 2 2 2 4 3" xfId="42280"/>
    <cellStyle name="Note 2 2 3 2 2 2 2 2 5" xfId="14399"/>
    <cellStyle name="Note 2 2 3 2 2 2 2 2 5 2" xfId="32063"/>
    <cellStyle name="Note 2 2 3 2 2 2 2 2 5 3" xfId="49281"/>
    <cellStyle name="Note 2 2 3 2 2 2 2 2 6" xfId="21369"/>
    <cellStyle name="Note 2 2 3 2 2 2 2 2 7" xfId="38669"/>
    <cellStyle name="Note 2 2 3 2 2 2 2 3" xfId="4020"/>
    <cellStyle name="Note 2 2 3 2 2 2 2 3 2" xfId="5936"/>
    <cellStyle name="Note 2 2 3 2 2 2 2 3 2 2" xfId="12856"/>
    <cellStyle name="Note 2 2 3 2 2 2 2 3 2 2 2" xfId="19583"/>
    <cellStyle name="Note 2 2 3 2 2 2 2 3 2 2 2 2" xfId="37247"/>
    <cellStyle name="Note 2 2 3 2 2 2 2 3 2 2 2 3" xfId="54424"/>
    <cellStyle name="Note 2 2 3 2 2 2 2 3 2 2 3" xfId="30520"/>
    <cellStyle name="Note 2 2 3 2 2 2 2 3 2 2 4" xfId="47747"/>
    <cellStyle name="Note 2 2 3 2 2 2 2 3 2 3" xfId="9572"/>
    <cellStyle name="Note 2 2 3 2 2 2 2 3 2 3 2" xfId="27237"/>
    <cellStyle name="Note 2 2 3 2 2 2 2 3 2 3 3" xfId="44490"/>
    <cellStyle name="Note 2 2 3 2 2 2 2 3 2 4" xfId="16516"/>
    <cellStyle name="Note 2 2 3 2 2 2 2 3 2 4 2" xfId="34180"/>
    <cellStyle name="Note 2 2 3 2 2 2 2 3 2 4 3" xfId="51383"/>
    <cellStyle name="Note 2 2 3 2 2 2 2 3 2 5" xfId="23601"/>
    <cellStyle name="Note 2 2 3 2 2 2 2 3 2 6" xfId="40879"/>
    <cellStyle name="Note 2 2 3 2 2 2 2 3 3" xfId="7717"/>
    <cellStyle name="Note 2 2 3 2 2 2 2 3 3 2" xfId="25382"/>
    <cellStyle name="Note 2 2 3 2 2 2 2 3 3 3" xfId="42647"/>
    <cellStyle name="Note 2 2 3 2 2 2 2 3 4" xfId="14769"/>
    <cellStyle name="Note 2 2 3 2 2 2 2 3 4 2" xfId="32433"/>
    <cellStyle name="Note 2 2 3 2 2 2 2 3 4 3" xfId="49648"/>
    <cellStyle name="Note 2 2 3 2 2 2 2 3 5" xfId="21739"/>
    <cellStyle name="Note 2 2 3 2 2 2 2 3 6" xfId="39036"/>
    <cellStyle name="Note 2 2 3 2 2 2 2 4" xfId="4903"/>
    <cellStyle name="Note 2 2 3 2 2 2 2 4 2" xfId="11823"/>
    <cellStyle name="Note 2 2 3 2 2 2 2 4 2 2" xfId="18604"/>
    <cellStyle name="Note 2 2 3 2 2 2 2 4 2 2 2" xfId="36268"/>
    <cellStyle name="Note 2 2 3 2 2 2 2 4 2 2 3" xfId="53454"/>
    <cellStyle name="Note 2 2 3 2 2 2 2 4 2 3" xfId="29487"/>
    <cellStyle name="Note 2 2 3 2 2 2 2 4 2 4" xfId="46723"/>
    <cellStyle name="Note 2 2 3 2 2 2 2 4 3" xfId="8539"/>
    <cellStyle name="Note 2 2 3 2 2 2 2 4 3 2" xfId="26204"/>
    <cellStyle name="Note 2 2 3 2 2 2 2 4 3 3" xfId="43466"/>
    <cellStyle name="Note 2 2 3 2 2 2 2 4 4" xfId="15537"/>
    <cellStyle name="Note 2 2 3 2 2 2 2 4 4 2" xfId="33201"/>
    <cellStyle name="Note 2 2 3 2 2 2 2 4 4 3" xfId="50413"/>
    <cellStyle name="Note 2 2 3 2 2 2 2 4 5" xfId="22568"/>
    <cellStyle name="Note 2 2 3 2 2 2 2 4 6" xfId="39855"/>
    <cellStyle name="Note 2 2 3 2 2 2 2 5" xfId="10509"/>
    <cellStyle name="Note 2 2 3 2 2 2 2 5 2" xfId="17398"/>
    <cellStyle name="Note 2 2 3 2 2 2 2 5 2 2" xfId="35062"/>
    <cellStyle name="Note 2 2 3 2 2 2 2 5 2 3" xfId="52260"/>
    <cellStyle name="Note 2 2 3 2 2 2 2 5 3" xfId="28173"/>
    <cellStyle name="Note 2 2 3 2 2 2 2 5 4" xfId="45421"/>
    <cellStyle name="Note 2 2 3 2 2 2 2 6" xfId="6759"/>
    <cellStyle name="Note 2 2 3 2 2 2 2 6 2" xfId="24424"/>
    <cellStyle name="Note 2 2 3 2 2 2 2 6 3" xfId="41698"/>
    <cellStyle name="Note 2 2 3 2 2 2 2 7" xfId="13790"/>
    <cellStyle name="Note 2 2 3 2 2 2 2 7 2" xfId="31454"/>
    <cellStyle name="Note 2 2 3 2 2 2 2 7 3" xfId="48678"/>
    <cellStyle name="Note 2 2 3 2 2 2 2 8" xfId="20706"/>
    <cellStyle name="Note 2 2 3 2 2 2 2 9" xfId="38012"/>
    <cellStyle name="Note 2 2 3 2 2 2 3" xfId="3083"/>
    <cellStyle name="Note 2 2 3 2 2 2 3 2" xfId="3746"/>
    <cellStyle name="Note 2 2 3 2 2 2 3 2 2" xfId="5662"/>
    <cellStyle name="Note 2 2 3 2 2 2 3 2 2 2" xfId="12582"/>
    <cellStyle name="Note 2 2 3 2 2 2 3 2 2 2 2" xfId="19309"/>
    <cellStyle name="Note 2 2 3 2 2 2 3 2 2 2 2 2" xfId="36973"/>
    <cellStyle name="Note 2 2 3 2 2 2 3 2 2 2 2 3" xfId="54150"/>
    <cellStyle name="Note 2 2 3 2 2 2 3 2 2 2 3" xfId="30246"/>
    <cellStyle name="Note 2 2 3 2 2 2 3 2 2 2 4" xfId="47473"/>
    <cellStyle name="Note 2 2 3 2 2 2 3 2 2 3" xfId="9298"/>
    <cellStyle name="Note 2 2 3 2 2 2 3 2 2 3 2" xfId="26963"/>
    <cellStyle name="Note 2 2 3 2 2 2 3 2 2 3 3" xfId="44216"/>
    <cellStyle name="Note 2 2 3 2 2 2 3 2 2 4" xfId="16242"/>
    <cellStyle name="Note 2 2 3 2 2 2 3 2 2 4 2" xfId="33906"/>
    <cellStyle name="Note 2 2 3 2 2 2 3 2 2 4 3" xfId="51109"/>
    <cellStyle name="Note 2 2 3 2 2 2 3 2 2 5" xfId="23327"/>
    <cellStyle name="Note 2 2 3 2 2 2 3 2 2 6" xfId="40605"/>
    <cellStyle name="Note 2 2 3 2 2 2 3 2 3" xfId="11206"/>
    <cellStyle name="Note 2 2 3 2 2 2 3 2 3 2" xfId="18041"/>
    <cellStyle name="Note 2 2 3 2 2 2 3 2 3 2 2" xfId="35705"/>
    <cellStyle name="Note 2 2 3 2 2 2 3 2 3 2 3" xfId="52894"/>
    <cellStyle name="Note 2 2 3 2 2 2 3 2 3 3" xfId="28870"/>
    <cellStyle name="Note 2 2 3 2 2 2 3 2 3 4" xfId="46109"/>
    <cellStyle name="Note 2 2 3 2 2 2 3 2 4" xfId="7443"/>
    <cellStyle name="Note 2 2 3 2 2 2 3 2 4 2" xfId="25108"/>
    <cellStyle name="Note 2 2 3 2 2 2 3 2 4 3" xfId="42373"/>
    <cellStyle name="Note 2 2 3 2 2 2 3 2 5" xfId="14495"/>
    <cellStyle name="Note 2 2 3 2 2 2 3 2 5 2" xfId="32159"/>
    <cellStyle name="Note 2 2 3 2 2 2 3 2 5 3" xfId="49374"/>
    <cellStyle name="Note 2 2 3 2 2 2 3 2 6" xfId="21465"/>
    <cellStyle name="Note 2 2 3 2 2 2 3 2 7" xfId="38762"/>
    <cellStyle name="Note 2 2 3 2 2 2 3 3" xfId="4113"/>
    <cellStyle name="Note 2 2 3 2 2 2 3 3 2" xfId="6029"/>
    <cellStyle name="Note 2 2 3 2 2 2 3 3 2 2" xfId="12949"/>
    <cellStyle name="Note 2 2 3 2 2 2 3 3 2 2 2" xfId="19676"/>
    <cellStyle name="Note 2 2 3 2 2 2 3 3 2 2 2 2" xfId="37340"/>
    <cellStyle name="Note 2 2 3 2 2 2 3 3 2 2 2 3" xfId="54517"/>
    <cellStyle name="Note 2 2 3 2 2 2 3 3 2 2 3" xfId="30613"/>
    <cellStyle name="Note 2 2 3 2 2 2 3 3 2 2 4" xfId="47840"/>
    <cellStyle name="Note 2 2 3 2 2 2 3 3 2 3" xfId="9665"/>
    <cellStyle name="Note 2 2 3 2 2 2 3 3 2 3 2" xfId="27330"/>
    <cellStyle name="Note 2 2 3 2 2 2 3 3 2 3 3" xfId="44583"/>
    <cellStyle name="Note 2 2 3 2 2 2 3 3 2 4" xfId="16609"/>
    <cellStyle name="Note 2 2 3 2 2 2 3 3 2 4 2" xfId="34273"/>
    <cellStyle name="Note 2 2 3 2 2 2 3 3 2 4 3" xfId="51476"/>
    <cellStyle name="Note 2 2 3 2 2 2 3 3 2 5" xfId="23694"/>
    <cellStyle name="Note 2 2 3 2 2 2 3 3 2 6" xfId="40972"/>
    <cellStyle name="Note 2 2 3 2 2 2 3 3 3" xfId="7810"/>
    <cellStyle name="Note 2 2 3 2 2 2 3 3 3 2" xfId="25475"/>
    <cellStyle name="Note 2 2 3 2 2 2 3 3 3 3" xfId="42740"/>
    <cellStyle name="Note 2 2 3 2 2 2 3 3 4" xfId="14862"/>
    <cellStyle name="Note 2 2 3 2 2 2 3 3 4 2" xfId="32526"/>
    <cellStyle name="Note 2 2 3 2 2 2 3 3 4 3" xfId="49741"/>
    <cellStyle name="Note 2 2 3 2 2 2 3 3 5" xfId="21832"/>
    <cellStyle name="Note 2 2 3 2 2 2 3 3 6" xfId="39129"/>
    <cellStyle name="Note 2 2 3 2 2 2 3 4" xfId="4999"/>
    <cellStyle name="Note 2 2 3 2 2 2 3 4 2" xfId="11919"/>
    <cellStyle name="Note 2 2 3 2 2 2 3 4 2 2" xfId="18700"/>
    <cellStyle name="Note 2 2 3 2 2 2 3 4 2 2 2" xfId="36364"/>
    <cellStyle name="Note 2 2 3 2 2 2 3 4 2 2 3" xfId="53547"/>
    <cellStyle name="Note 2 2 3 2 2 2 3 4 2 3" xfId="29583"/>
    <cellStyle name="Note 2 2 3 2 2 2 3 4 2 4" xfId="46816"/>
    <cellStyle name="Note 2 2 3 2 2 2 3 4 3" xfId="8635"/>
    <cellStyle name="Note 2 2 3 2 2 2 3 4 3 2" xfId="26300"/>
    <cellStyle name="Note 2 2 3 2 2 2 3 4 3 3" xfId="43559"/>
    <cellStyle name="Note 2 2 3 2 2 2 3 4 4" xfId="15633"/>
    <cellStyle name="Note 2 2 3 2 2 2 3 4 4 2" xfId="33297"/>
    <cellStyle name="Note 2 2 3 2 2 2 3 4 4 3" xfId="50506"/>
    <cellStyle name="Note 2 2 3 2 2 2 3 4 5" xfId="22664"/>
    <cellStyle name="Note 2 2 3 2 2 2 3 4 6" xfId="39948"/>
    <cellStyle name="Note 2 2 3 2 2 2 3 5" xfId="10605"/>
    <cellStyle name="Note 2 2 3 2 2 2 3 5 2" xfId="17494"/>
    <cellStyle name="Note 2 2 3 2 2 2 3 5 2 2" xfId="35158"/>
    <cellStyle name="Note 2 2 3 2 2 2 3 5 2 3" xfId="52353"/>
    <cellStyle name="Note 2 2 3 2 2 2 3 5 3" xfId="28269"/>
    <cellStyle name="Note 2 2 3 2 2 2 3 5 4" xfId="45514"/>
    <cellStyle name="Note 2 2 3 2 2 2 3 6" xfId="6855"/>
    <cellStyle name="Note 2 2 3 2 2 2 3 6 2" xfId="24520"/>
    <cellStyle name="Note 2 2 3 2 2 2 3 6 3" xfId="41791"/>
    <cellStyle name="Note 2 2 3 2 2 2 3 7" xfId="13886"/>
    <cellStyle name="Note 2 2 3 2 2 2 3 7 2" xfId="31550"/>
    <cellStyle name="Note 2 2 3 2 2 2 3 7 3" xfId="48771"/>
    <cellStyle name="Note 2 2 3 2 2 2 3 8" xfId="20802"/>
    <cellStyle name="Note 2 2 3 2 2 2 3 9" xfId="38105"/>
    <cellStyle name="Note 2 2 3 2 2 2 4" xfId="3195"/>
    <cellStyle name="Note 2 2 3 2 2 2 4 2" xfId="4225"/>
    <cellStyle name="Note 2 2 3 2 2 2 4 2 2" xfId="6141"/>
    <cellStyle name="Note 2 2 3 2 2 2 4 2 2 2" xfId="13061"/>
    <cellStyle name="Note 2 2 3 2 2 2 4 2 2 2 2" xfId="19788"/>
    <cellStyle name="Note 2 2 3 2 2 2 4 2 2 2 2 2" xfId="37452"/>
    <cellStyle name="Note 2 2 3 2 2 2 4 2 2 2 2 3" xfId="54629"/>
    <cellStyle name="Note 2 2 3 2 2 2 4 2 2 2 3" xfId="30725"/>
    <cellStyle name="Note 2 2 3 2 2 2 4 2 2 2 4" xfId="47952"/>
    <cellStyle name="Note 2 2 3 2 2 2 4 2 2 3" xfId="9777"/>
    <cellStyle name="Note 2 2 3 2 2 2 4 2 2 3 2" xfId="27442"/>
    <cellStyle name="Note 2 2 3 2 2 2 4 2 2 3 3" xfId="44695"/>
    <cellStyle name="Note 2 2 3 2 2 2 4 2 2 4" xfId="16721"/>
    <cellStyle name="Note 2 2 3 2 2 2 4 2 2 4 2" xfId="34385"/>
    <cellStyle name="Note 2 2 3 2 2 2 4 2 2 4 3" xfId="51588"/>
    <cellStyle name="Note 2 2 3 2 2 2 4 2 2 5" xfId="23806"/>
    <cellStyle name="Note 2 2 3 2 2 2 4 2 2 6" xfId="41084"/>
    <cellStyle name="Note 2 2 3 2 2 2 4 2 3" xfId="7922"/>
    <cellStyle name="Note 2 2 3 2 2 2 4 2 3 2" xfId="25587"/>
    <cellStyle name="Note 2 2 3 2 2 2 4 2 3 3" xfId="42852"/>
    <cellStyle name="Note 2 2 3 2 2 2 4 2 4" xfId="14974"/>
    <cellStyle name="Note 2 2 3 2 2 2 4 2 4 2" xfId="32638"/>
    <cellStyle name="Note 2 2 3 2 2 2 4 2 4 3" xfId="49853"/>
    <cellStyle name="Note 2 2 3 2 2 2 4 2 5" xfId="21944"/>
    <cellStyle name="Note 2 2 3 2 2 2 4 2 6" xfId="39241"/>
    <cellStyle name="Note 2 2 3 2 2 2 4 3" xfId="5111"/>
    <cellStyle name="Note 2 2 3 2 2 2 4 3 2" xfId="12031"/>
    <cellStyle name="Note 2 2 3 2 2 2 4 3 2 2" xfId="18812"/>
    <cellStyle name="Note 2 2 3 2 2 2 4 3 2 2 2" xfId="36476"/>
    <cellStyle name="Note 2 2 3 2 2 2 4 3 2 2 3" xfId="53659"/>
    <cellStyle name="Note 2 2 3 2 2 2 4 3 2 3" xfId="29695"/>
    <cellStyle name="Note 2 2 3 2 2 2 4 3 2 4" xfId="46928"/>
    <cellStyle name="Note 2 2 3 2 2 2 4 3 3" xfId="8747"/>
    <cellStyle name="Note 2 2 3 2 2 2 4 3 3 2" xfId="26412"/>
    <cellStyle name="Note 2 2 3 2 2 2 4 3 3 3" xfId="43671"/>
    <cellStyle name="Note 2 2 3 2 2 2 4 3 4" xfId="15745"/>
    <cellStyle name="Note 2 2 3 2 2 2 4 3 4 2" xfId="33409"/>
    <cellStyle name="Note 2 2 3 2 2 2 4 3 4 3" xfId="50618"/>
    <cellStyle name="Note 2 2 3 2 2 2 4 3 5" xfId="22776"/>
    <cellStyle name="Note 2 2 3 2 2 2 4 3 6" xfId="40060"/>
    <cellStyle name="Note 2 2 3 2 2 2 4 4" xfId="10717"/>
    <cellStyle name="Note 2 2 3 2 2 2 4 4 2" xfId="17606"/>
    <cellStyle name="Note 2 2 3 2 2 2 4 4 2 2" xfId="35270"/>
    <cellStyle name="Note 2 2 3 2 2 2 4 4 2 3" xfId="52465"/>
    <cellStyle name="Note 2 2 3 2 2 2 4 4 3" xfId="28381"/>
    <cellStyle name="Note 2 2 3 2 2 2 4 4 4" xfId="45626"/>
    <cellStyle name="Note 2 2 3 2 2 2 4 5" xfId="6967"/>
    <cellStyle name="Note 2 2 3 2 2 2 4 5 2" xfId="24632"/>
    <cellStyle name="Note 2 2 3 2 2 2 4 5 3" xfId="41903"/>
    <cellStyle name="Note 2 2 3 2 2 2 4 6" xfId="13998"/>
    <cellStyle name="Note 2 2 3 2 2 2 4 6 2" xfId="31662"/>
    <cellStyle name="Note 2 2 3 2 2 2 4 6 3" xfId="48883"/>
    <cellStyle name="Note 2 2 3 2 2 2 4 7" xfId="20914"/>
    <cellStyle name="Note 2 2 3 2 2 2 4 8" xfId="38217"/>
    <cellStyle name="Note 2 2 3 2 2 2 5" xfId="3423"/>
    <cellStyle name="Note 2 2 3 2 2 2 5 2" xfId="5339"/>
    <cellStyle name="Note 2 2 3 2 2 2 5 2 2" xfId="12259"/>
    <cellStyle name="Note 2 2 3 2 2 2 5 2 2 2" xfId="18986"/>
    <cellStyle name="Note 2 2 3 2 2 2 5 2 2 2 2" xfId="36650"/>
    <cellStyle name="Note 2 2 3 2 2 2 5 2 2 2 3" xfId="53833"/>
    <cellStyle name="Note 2 2 3 2 2 2 5 2 2 3" xfId="29923"/>
    <cellStyle name="Note 2 2 3 2 2 2 5 2 2 4" xfId="47156"/>
    <cellStyle name="Note 2 2 3 2 2 2 5 2 3" xfId="8975"/>
    <cellStyle name="Note 2 2 3 2 2 2 5 2 3 2" xfId="26640"/>
    <cellStyle name="Note 2 2 3 2 2 2 5 2 3 3" xfId="43899"/>
    <cellStyle name="Note 2 2 3 2 2 2 5 2 4" xfId="15919"/>
    <cellStyle name="Note 2 2 3 2 2 2 5 2 4 2" xfId="33583"/>
    <cellStyle name="Note 2 2 3 2 2 2 5 2 4 3" xfId="50792"/>
    <cellStyle name="Note 2 2 3 2 2 2 5 2 5" xfId="23004"/>
    <cellStyle name="Note 2 2 3 2 2 2 5 2 6" xfId="40288"/>
    <cellStyle name="Note 2 2 3 2 2 2 5 3" xfId="10883"/>
    <cellStyle name="Note 2 2 3 2 2 2 5 3 2" xfId="17718"/>
    <cellStyle name="Note 2 2 3 2 2 2 5 3 2 2" xfId="35382"/>
    <cellStyle name="Note 2 2 3 2 2 2 5 3 2 3" xfId="52577"/>
    <cellStyle name="Note 2 2 3 2 2 2 5 3 3" xfId="28547"/>
    <cellStyle name="Note 2 2 3 2 2 2 5 3 4" xfId="45792"/>
    <cellStyle name="Note 2 2 3 2 2 2 5 4" xfId="14172"/>
    <cellStyle name="Note 2 2 3 2 2 2 5 4 2" xfId="31836"/>
    <cellStyle name="Note 2 2 3 2 2 2 5 4 3" xfId="49057"/>
    <cellStyle name="Note 2 2 3 2 2 2 5 5" xfId="21142"/>
    <cellStyle name="Note 2 2 3 2 2 2 5 6" xfId="38445"/>
    <cellStyle name="Note 2 2 3 2 2 2 6" xfId="3796"/>
    <cellStyle name="Note 2 2 3 2 2 2 6 2" xfId="5712"/>
    <cellStyle name="Note 2 2 3 2 2 2 6 2 2" xfId="12632"/>
    <cellStyle name="Note 2 2 3 2 2 2 6 2 2 2" xfId="19359"/>
    <cellStyle name="Note 2 2 3 2 2 2 6 2 2 2 2" xfId="37023"/>
    <cellStyle name="Note 2 2 3 2 2 2 6 2 2 2 3" xfId="54200"/>
    <cellStyle name="Note 2 2 3 2 2 2 6 2 2 3" xfId="30296"/>
    <cellStyle name="Note 2 2 3 2 2 2 6 2 2 4" xfId="47523"/>
    <cellStyle name="Note 2 2 3 2 2 2 6 2 3" xfId="9348"/>
    <cellStyle name="Note 2 2 3 2 2 2 6 2 3 2" xfId="27013"/>
    <cellStyle name="Note 2 2 3 2 2 2 6 2 3 3" xfId="44266"/>
    <cellStyle name="Note 2 2 3 2 2 2 6 2 4" xfId="16292"/>
    <cellStyle name="Note 2 2 3 2 2 2 6 2 4 2" xfId="33956"/>
    <cellStyle name="Note 2 2 3 2 2 2 6 2 4 3" xfId="51159"/>
    <cellStyle name="Note 2 2 3 2 2 2 6 2 5" xfId="23377"/>
    <cellStyle name="Note 2 2 3 2 2 2 6 2 6" xfId="40655"/>
    <cellStyle name="Note 2 2 3 2 2 2 6 3" xfId="7493"/>
    <cellStyle name="Note 2 2 3 2 2 2 6 3 2" xfId="25158"/>
    <cellStyle name="Note 2 2 3 2 2 2 6 3 3" xfId="42423"/>
    <cellStyle name="Note 2 2 3 2 2 2 6 4" xfId="14545"/>
    <cellStyle name="Note 2 2 3 2 2 2 6 4 2" xfId="32209"/>
    <cellStyle name="Note 2 2 3 2 2 2 6 4 3" xfId="49424"/>
    <cellStyle name="Note 2 2 3 2 2 2 6 5" xfId="21515"/>
    <cellStyle name="Note 2 2 3 2 2 2 6 6" xfId="38812"/>
    <cellStyle name="Note 2 2 3 2 2 2 7" xfId="4676"/>
    <cellStyle name="Note 2 2 3 2 2 2 7 2" xfId="11596"/>
    <cellStyle name="Note 2 2 3 2 2 2 7 2 2" xfId="18377"/>
    <cellStyle name="Note 2 2 3 2 2 2 7 2 2 2" xfId="36041"/>
    <cellStyle name="Note 2 2 3 2 2 2 7 2 2 3" xfId="53230"/>
    <cellStyle name="Note 2 2 3 2 2 2 7 2 3" xfId="29260"/>
    <cellStyle name="Note 2 2 3 2 2 2 7 2 4" xfId="46499"/>
    <cellStyle name="Note 2 2 3 2 2 2 7 3" xfId="8312"/>
    <cellStyle name="Note 2 2 3 2 2 2 7 3 2" xfId="25977"/>
    <cellStyle name="Note 2 2 3 2 2 2 7 3 3" xfId="43242"/>
    <cellStyle name="Note 2 2 3 2 2 2 7 4" xfId="15310"/>
    <cellStyle name="Note 2 2 3 2 2 2 7 4 2" xfId="32974"/>
    <cellStyle name="Note 2 2 3 2 2 2 7 4 3" xfId="50189"/>
    <cellStyle name="Note 2 2 3 2 2 2 7 5" xfId="22341"/>
    <cellStyle name="Note 2 2 3 2 2 2 7 6" xfId="39631"/>
    <cellStyle name="Note 2 2 3 2 2 2 8" xfId="10282"/>
    <cellStyle name="Note 2 2 3 2 2 2 8 2" xfId="17171"/>
    <cellStyle name="Note 2 2 3 2 2 2 8 2 2" xfId="34835"/>
    <cellStyle name="Note 2 2 3 2 2 2 8 2 3" xfId="52036"/>
    <cellStyle name="Note 2 2 3 2 2 2 8 3" xfId="27946"/>
    <cellStyle name="Note 2 2 3 2 2 2 8 4" xfId="45197"/>
    <cellStyle name="Note 2 2 3 2 2 2 9" xfId="6532"/>
    <cellStyle name="Note 2 2 3 2 2 2 9 2" xfId="24197"/>
    <cellStyle name="Note 2 2 3 2 2 2 9 3" xfId="41474"/>
    <cellStyle name="Note 2 2 3 2 2 3" xfId="2815"/>
    <cellStyle name="Note 2 2 3 2 2 3 2" xfId="3478"/>
    <cellStyle name="Note 2 2 3 2 2 3 2 2" xfId="5394"/>
    <cellStyle name="Note 2 2 3 2 2 3 2 2 2" xfId="12314"/>
    <cellStyle name="Note 2 2 3 2 2 3 2 2 2 2" xfId="19041"/>
    <cellStyle name="Note 2 2 3 2 2 3 2 2 2 2 2" xfId="36705"/>
    <cellStyle name="Note 2 2 3 2 2 3 2 2 2 2 3" xfId="53885"/>
    <cellStyle name="Note 2 2 3 2 2 3 2 2 2 3" xfId="29978"/>
    <cellStyle name="Note 2 2 3 2 2 3 2 2 2 4" xfId="47208"/>
    <cellStyle name="Note 2 2 3 2 2 3 2 2 3" xfId="9030"/>
    <cellStyle name="Note 2 2 3 2 2 3 2 2 3 2" xfId="26695"/>
    <cellStyle name="Note 2 2 3 2 2 3 2 2 3 3" xfId="43951"/>
    <cellStyle name="Note 2 2 3 2 2 3 2 2 4" xfId="15974"/>
    <cellStyle name="Note 2 2 3 2 2 3 2 2 4 2" xfId="33638"/>
    <cellStyle name="Note 2 2 3 2 2 3 2 2 4 3" xfId="50844"/>
    <cellStyle name="Note 2 2 3 2 2 3 2 2 5" xfId="23059"/>
    <cellStyle name="Note 2 2 3 2 2 3 2 2 6" xfId="40340"/>
    <cellStyle name="Note 2 2 3 2 2 3 2 3" xfId="10938"/>
    <cellStyle name="Note 2 2 3 2 2 3 2 3 2" xfId="17773"/>
    <cellStyle name="Note 2 2 3 2 2 3 2 3 2 2" xfId="35437"/>
    <cellStyle name="Note 2 2 3 2 2 3 2 3 2 3" xfId="52629"/>
    <cellStyle name="Note 2 2 3 2 2 3 2 3 3" xfId="28602"/>
    <cellStyle name="Note 2 2 3 2 2 3 2 3 4" xfId="45844"/>
    <cellStyle name="Note 2 2 3 2 2 3 2 4" xfId="7175"/>
    <cellStyle name="Note 2 2 3 2 2 3 2 4 2" xfId="24840"/>
    <cellStyle name="Note 2 2 3 2 2 3 2 4 3" xfId="42108"/>
    <cellStyle name="Note 2 2 3 2 2 3 2 5" xfId="14227"/>
    <cellStyle name="Note 2 2 3 2 2 3 2 5 2" xfId="31891"/>
    <cellStyle name="Note 2 2 3 2 2 3 2 5 3" xfId="49109"/>
    <cellStyle name="Note 2 2 3 2 2 3 2 6" xfId="21197"/>
    <cellStyle name="Note 2 2 3 2 2 3 2 7" xfId="38497"/>
    <cellStyle name="Note 2 2 3 2 2 3 3" xfId="3848"/>
    <cellStyle name="Note 2 2 3 2 2 3 3 2" xfId="5764"/>
    <cellStyle name="Note 2 2 3 2 2 3 3 2 2" xfId="12684"/>
    <cellStyle name="Note 2 2 3 2 2 3 3 2 2 2" xfId="19411"/>
    <cellStyle name="Note 2 2 3 2 2 3 3 2 2 2 2" xfId="37075"/>
    <cellStyle name="Note 2 2 3 2 2 3 3 2 2 2 3" xfId="54252"/>
    <cellStyle name="Note 2 2 3 2 2 3 3 2 2 3" xfId="30348"/>
    <cellStyle name="Note 2 2 3 2 2 3 3 2 2 4" xfId="47575"/>
    <cellStyle name="Note 2 2 3 2 2 3 3 2 3" xfId="9400"/>
    <cellStyle name="Note 2 2 3 2 2 3 3 2 3 2" xfId="27065"/>
    <cellStyle name="Note 2 2 3 2 2 3 3 2 3 3" xfId="44318"/>
    <cellStyle name="Note 2 2 3 2 2 3 3 2 4" xfId="16344"/>
    <cellStyle name="Note 2 2 3 2 2 3 3 2 4 2" xfId="34008"/>
    <cellStyle name="Note 2 2 3 2 2 3 3 2 4 3" xfId="51211"/>
    <cellStyle name="Note 2 2 3 2 2 3 3 2 5" xfId="23429"/>
    <cellStyle name="Note 2 2 3 2 2 3 3 2 6" xfId="40707"/>
    <cellStyle name="Note 2 2 3 2 2 3 3 3" xfId="7545"/>
    <cellStyle name="Note 2 2 3 2 2 3 3 3 2" xfId="25210"/>
    <cellStyle name="Note 2 2 3 2 2 3 3 3 3" xfId="42475"/>
    <cellStyle name="Note 2 2 3 2 2 3 3 4" xfId="14597"/>
    <cellStyle name="Note 2 2 3 2 2 3 3 4 2" xfId="32261"/>
    <cellStyle name="Note 2 2 3 2 2 3 3 4 3" xfId="49476"/>
    <cellStyle name="Note 2 2 3 2 2 3 3 5" xfId="21567"/>
    <cellStyle name="Note 2 2 3 2 2 3 3 6" xfId="38864"/>
    <cellStyle name="Note 2 2 3 2 2 3 4" xfId="4731"/>
    <cellStyle name="Note 2 2 3 2 2 3 4 2" xfId="11651"/>
    <cellStyle name="Note 2 2 3 2 2 3 4 2 2" xfId="18432"/>
    <cellStyle name="Note 2 2 3 2 2 3 4 2 2 2" xfId="36096"/>
    <cellStyle name="Note 2 2 3 2 2 3 4 2 2 3" xfId="53282"/>
    <cellStyle name="Note 2 2 3 2 2 3 4 2 3" xfId="29315"/>
    <cellStyle name="Note 2 2 3 2 2 3 4 2 4" xfId="46551"/>
    <cellStyle name="Note 2 2 3 2 2 3 4 3" xfId="8367"/>
    <cellStyle name="Note 2 2 3 2 2 3 4 3 2" xfId="26032"/>
    <cellStyle name="Note 2 2 3 2 2 3 4 3 3" xfId="43294"/>
    <cellStyle name="Note 2 2 3 2 2 3 4 4" xfId="15365"/>
    <cellStyle name="Note 2 2 3 2 2 3 4 4 2" xfId="33029"/>
    <cellStyle name="Note 2 2 3 2 2 3 4 4 3" xfId="50241"/>
    <cellStyle name="Note 2 2 3 2 2 3 4 5" xfId="22396"/>
    <cellStyle name="Note 2 2 3 2 2 3 4 6" xfId="39683"/>
    <cellStyle name="Note 2 2 3 2 2 3 5" xfId="10337"/>
    <cellStyle name="Note 2 2 3 2 2 3 5 2" xfId="17226"/>
    <cellStyle name="Note 2 2 3 2 2 3 5 2 2" xfId="34890"/>
    <cellStyle name="Note 2 2 3 2 2 3 5 2 3" xfId="52088"/>
    <cellStyle name="Note 2 2 3 2 2 3 5 3" xfId="28001"/>
    <cellStyle name="Note 2 2 3 2 2 3 5 4" xfId="45249"/>
    <cellStyle name="Note 2 2 3 2 2 3 6" xfId="6587"/>
    <cellStyle name="Note 2 2 3 2 2 3 6 2" xfId="24252"/>
    <cellStyle name="Note 2 2 3 2 2 3 6 3" xfId="41526"/>
    <cellStyle name="Note 2 2 3 2 2 3 7" xfId="13618"/>
    <cellStyle name="Note 2 2 3 2 2 3 7 2" xfId="31282"/>
    <cellStyle name="Note 2 2 3 2 2 3 7 3" xfId="48506"/>
    <cellStyle name="Note 2 2 3 2 2 3 8" xfId="20534"/>
    <cellStyle name="Note 2 2 3 2 2 3 9" xfId="37840"/>
    <cellStyle name="Note 2 2 3 2 2 4" xfId="4467"/>
    <cellStyle name="Note 2 2 3 2 2 4 2" xfId="6331"/>
    <cellStyle name="Note 2 2 3 2 2 4 2 2" xfId="13250"/>
    <cellStyle name="Note 2 2 3 2 2 4 2 2 2" xfId="19923"/>
    <cellStyle name="Note 2 2 3 2 2 4 2 2 2 2" xfId="37587"/>
    <cellStyle name="Note 2 2 3 2 2 4 2 2 2 3" xfId="54764"/>
    <cellStyle name="Note 2 2 3 2 2 4 2 2 3" xfId="30914"/>
    <cellStyle name="Note 2 2 3 2 2 4 2 2 4" xfId="48141"/>
    <cellStyle name="Note 2 2 3 2 2 4 2 3" xfId="9966"/>
    <cellStyle name="Note 2 2 3 2 2 4 2 3 2" xfId="27631"/>
    <cellStyle name="Note 2 2 3 2 2 4 2 3 3" xfId="44884"/>
    <cellStyle name="Note 2 2 3 2 2 4 2 4" xfId="16856"/>
    <cellStyle name="Note 2 2 3 2 2 4 2 4 2" xfId="34520"/>
    <cellStyle name="Note 2 2 3 2 2 4 2 4 3" xfId="51723"/>
    <cellStyle name="Note 2 2 3 2 2 4 2 5" xfId="23996"/>
    <cellStyle name="Note 2 2 3 2 2 4 2 6" xfId="41273"/>
    <cellStyle name="Note 2 2 3 2 2 4 3" xfId="11395"/>
    <cellStyle name="Note 2 2 3 2 2 4 3 2" xfId="18176"/>
    <cellStyle name="Note 2 2 3 2 2 4 3 2 2" xfId="35840"/>
    <cellStyle name="Note 2 2 3 2 2 4 3 2 3" xfId="53029"/>
    <cellStyle name="Note 2 2 3 2 2 4 3 3" xfId="29059"/>
    <cellStyle name="Note 2 2 3 2 2 4 3 4" xfId="46298"/>
    <cellStyle name="Note 2 2 3 2 2 4 4" xfId="8111"/>
    <cellStyle name="Note 2 2 3 2 2 4 4 2" xfId="25776"/>
    <cellStyle name="Note 2 2 3 2 2 4 4 3" xfId="43041"/>
    <cellStyle name="Note 2 2 3 2 2 4 5" xfId="15109"/>
    <cellStyle name="Note 2 2 3 2 2 4 5 2" xfId="32773"/>
    <cellStyle name="Note 2 2 3 2 2 4 5 3" xfId="49988"/>
    <cellStyle name="Note 2 2 3 2 2 4 6" xfId="22140"/>
    <cellStyle name="Note 2 2 3 2 2 4 7" xfId="39430"/>
    <cellStyle name="Note 2 2 3 2 2 5" xfId="4424"/>
    <cellStyle name="Note 2 2 3 2 2 5 2" xfId="6288"/>
    <cellStyle name="Note 2 2 3 2 2 5 2 2" xfId="13207"/>
    <cellStyle name="Note 2 2 3 2 2 5 2 2 2" xfId="19880"/>
    <cellStyle name="Note 2 2 3 2 2 5 2 2 2 2" xfId="37544"/>
    <cellStyle name="Note 2 2 3 2 2 5 2 2 2 3" xfId="54721"/>
    <cellStyle name="Note 2 2 3 2 2 5 2 2 3" xfId="30871"/>
    <cellStyle name="Note 2 2 3 2 2 5 2 2 4" xfId="48098"/>
    <cellStyle name="Note 2 2 3 2 2 5 2 3" xfId="9923"/>
    <cellStyle name="Note 2 2 3 2 2 5 2 3 2" xfId="27588"/>
    <cellStyle name="Note 2 2 3 2 2 5 2 3 3" xfId="44841"/>
    <cellStyle name="Note 2 2 3 2 2 5 2 4" xfId="16813"/>
    <cellStyle name="Note 2 2 3 2 2 5 2 4 2" xfId="34477"/>
    <cellStyle name="Note 2 2 3 2 2 5 2 4 3" xfId="51680"/>
    <cellStyle name="Note 2 2 3 2 2 5 2 5" xfId="23953"/>
    <cellStyle name="Note 2 2 3 2 2 5 2 6" xfId="41230"/>
    <cellStyle name="Note 2 2 3 2 2 5 3" xfId="11352"/>
    <cellStyle name="Note 2 2 3 2 2 5 3 2" xfId="18133"/>
    <cellStyle name="Note 2 2 3 2 2 5 3 2 2" xfId="35797"/>
    <cellStyle name="Note 2 2 3 2 2 5 3 2 3" xfId="52986"/>
    <cellStyle name="Note 2 2 3 2 2 5 3 3" xfId="29016"/>
    <cellStyle name="Note 2 2 3 2 2 5 3 4" xfId="46255"/>
    <cellStyle name="Note 2 2 3 2 2 5 4" xfId="8068"/>
    <cellStyle name="Note 2 2 3 2 2 5 4 2" xfId="25733"/>
    <cellStyle name="Note 2 2 3 2 2 5 4 3" xfId="42998"/>
    <cellStyle name="Note 2 2 3 2 2 5 5" xfId="15066"/>
    <cellStyle name="Note 2 2 3 2 2 5 5 2" xfId="32730"/>
    <cellStyle name="Note 2 2 3 2 2 5 5 3" xfId="49945"/>
    <cellStyle name="Note 2 2 3 2 2 5 6" xfId="22097"/>
    <cellStyle name="Note 2 2 3 2 2 5 7" xfId="39387"/>
    <cellStyle name="Note 2 2 3 2 2 6" xfId="10110"/>
    <cellStyle name="Note 2 2 3 2 2 6 2" xfId="16999"/>
    <cellStyle name="Note 2 2 3 2 2 6 2 2" xfId="34663"/>
    <cellStyle name="Note 2 2 3 2 2 6 2 3" xfId="51864"/>
    <cellStyle name="Note 2 2 3 2 2 6 3" xfId="27774"/>
    <cellStyle name="Note 2 2 3 2 2 6 4" xfId="45025"/>
    <cellStyle name="Note 2 2 3 2 2 7" xfId="13391"/>
    <cellStyle name="Note 2 2 3 2 2 7 2" xfId="31055"/>
    <cellStyle name="Note 2 2 3 2 2 7 3" xfId="48282"/>
    <cellStyle name="Note 2 2 3 2 2 8" xfId="20217"/>
    <cellStyle name="Note 2 2 3 2 2 9" xfId="20181"/>
    <cellStyle name="Note 2 2 3 2 3" xfId="2759"/>
    <cellStyle name="Note 2 2 3 2 3 10" xfId="13564"/>
    <cellStyle name="Note 2 2 3 2 3 10 2" xfId="31228"/>
    <cellStyle name="Note 2 2 3 2 3 10 3" xfId="48455"/>
    <cellStyle name="Note 2 2 3 2 3 11" xfId="20480"/>
    <cellStyle name="Note 2 2 3 2 3 12" xfId="37789"/>
    <cellStyle name="Note 2 2 3 2 3 2" xfId="2988"/>
    <cellStyle name="Note 2 2 3 2 3 2 2" xfId="3651"/>
    <cellStyle name="Note 2 2 3 2 3 2 2 2" xfId="5567"/>
    <cellStyle name="Note 2 2 3 2 3 2 2 2 2" xfId="12487"/>
    <cellStyle name="Note 2 2 3 2 3 2 2 2 2 2" xfId="19214"/>
    <cellStyle name="Note 2 2 3 2 3 2 2 2 2 2 2" xfId="36878"/>
    <cellStyle name="Note 2 2 3 2 3 2 2 2 2 2 3" xfId="54058"/>
    <cellStyle name="Note 2 2 3 2 3 2 2 2 2 3" xfId="30151"/>
    <cellStyle name="Note 2 2 3 2 3 2 2 2 2 4" xfId="47381"/>
    <cellStyle name="Note 2 2 3 2 3 2 2 2 3" xfId="9203"/>
    <cellStyle name="Note 2 2 3 2 3 2 2 2 3 2" xfId="26868"/>
    <cellStyle name="Note 2 2 3 2 3 2 2 2 3 3" xfId="44124"/>
    <cellStyle name="Note 2 2 3 2 3 2 2 2 4" xfId="16147"/>
    <cellStyle name="Note 2 2 3 2 3 2 2 2 4 2" xfId="33811"/>
    <cellStyle name="Note 2 2 3 2 3 2 2 2 4 3" xfId="51017"/>
    <cellStyle name="Note 2 2 3 2 3 2 2 2 5" xfId="23232"/>
    <cellStyle name="Note 2 2 3 2 3 2 2 2 6" xfId="40513"/>
    <cellStyle name="Note 2 2 3 2 3 2 2 3" xfId="11111"/>
    <cellStyle name="Note 2 2 3 2 3 2 2 3 2" xfId="17946"/>
    <cellStyle name="Note 2 2 3 2 3 2 2 3 2 2" xfId="35610"/>
    <cellStyle name="Note 2 2 3 2 3 2 2 3 2 3" xfId="52802"/>
    <cellStyle name="Note 2 2 3 2 3 2 2 3 3" xfId="28775"/>
    <cellStyle name="Note 2 2 3 2 3 2 2 3 4" xfId="46017"/>
    <cellStyle name="Note 2 2 3 2 3 2 2 4" xfId="7348"/>
    <cellStyle name="Note 2 2 3 2 3 2 2 4 2" xfId="25013"/>
    <cellStyle name="Note 2 2 3 2 3 2 2 4 3" xfId="42281"/>
    <cellStyle name="Note 2 2 3 2 3 2 2 5" xfId="14400"/>
    <cellStyle name="Note 2 2 3 2 3 2 2 5 2" xfId="32064"/>
    <cellStyle name="Note 2 2 3 2 3 2 2 5 3" xfId="49282"/>
    <cellStyle name="Note 2 2 3 2 3 2 2 6" xfId="21370"/>
    <cellStyle name="Note 2 2 3 2 3 2 2 7" xfId="38670"/>
    <cellStyle name="Note 2 2 3 2 3 2 3" xfId="4021"/>
    <cellStyle name="Note 2 2 3 2 3 2 3 2" xfId="5937"/>
    <cellStyle name="Note 2 2 3 2 3 2 3 2 2" xfId="12857"/>
    <cellStyle name="Note 2 2 3 2 3 2 3 2 2 2" xfId="19584"/>
    <cellStyle name="Note 2 2 3 2 3 2 3 2 2 2 2" xfId="37248"/>
    <cellStyle name="Note 2 2 3 2 3 2 3 2 2 2 3" xfId="54425"/>
    <cellStyle name="Note 2 2 3 2 3 2 3 2 2 3" xfId="30521"/>
    <cellStyle name="Note 2 2 3 2 3 2 3 2 2 4" xfId="47748"/>
    <cellStyle name="Note 2 2 3 2 3 2 3 2 3" xfId="9573"/>
    <cellStyle name="Note 2 2 3 2 3 2 3 2 3 2" xfId="27238"/>
    <cellStyle name="Note 2 2 3 2 3 2 3 2 3 3" xfId="44491"/>
    <cellStyle name="Note 2 2 3 2 3 2 3 2 4" xfId="16517"/>
    <cellStyle name="Note 2 2 3 2 3 2 3 2 4 2" xfId="34181"/>
    <cellStyle name="Note 2 2 3 2 3 2 3 2 4 3" xfId="51384"/>
    <cellStyle name="Note 2 2 3 2 3 2 3 2 5" xfId="23602"/>
    <cellStyle name="Note 2 2 3 2 3 2 3 2 6" xfId="40880"/>
    <cellStyle name="Note 2 2 3 2 3 2 3 3" xfId="7718"/>
    <cellStyle name="Note 2 2 3 2 3 2 3 3 2" xfId="25383"/>
    <cellStyle name="Note 2 2 3 2 3 2 3 3 3" xfId="42648"/>
    <cellStyle name="Note 2 2 3 2 3 2 3 4" xfId="14770"/>
    <cellStyle name="Note 2 2 3 2 3 2 3 4 2" xfId="32434"/>
    <cellStyle name="Note 2 2 3 2 3 2 3 4 3" xfId="49649"/>
    <cellStyle name="Note 2 2 3 2 3 2 3 5" xfId="21740"/>
    <cellStyle name="Note 2 2 3 2 3 2 3 6" xfId="39037"/>
    <cellStyle name="Note 2 2 3 2 3 2 4" xfId="4904"/>
    <cellStyle name="Note 2 2 3 2 3 2 4 2" xfId="11824"/>
    <cellStyle name="Note 2 2 3 2 3 2 4 2 2" xfId="18605"/>
    <cellStyle name="Note 2 2 3 2 3 2 4 2 2 2" xfId="36269"/>
    <cellStyle name="Note 2 2 3 2 3 2 4 2 2 3" xfId="53455"/>
    <cellStyle name="Note 2 2 3 2 3 2 4 2 3" xfId="29488"/>
    <cellStyle name="Note 2 2 3 2 3 2 4 2 4" xfId="46724"/>
    <cellStyle name="Note 2 2 3 2 3 2 4 3" xfId="8540"/>
    <cellStyle name="Note 2 2 3 2 3 2 4 3 2" xfId="26205"/>
    <cellStyle name="Note 2 2 3 2 3 2 4 3 3" xfId="43467"/>
    <cellStyle name="Note 2 2 3 2 3 2 4 4" xfId="15538"/>
    <cellStyle name="Note 2 2 3 2 3 2 4 4 2" xfId="33202"/>
    <cellStyle name="Note 2 2 3 2 3 2 4 4 3" xfId="50414"/>
    <cellStyle name="Note 2 2 3 2 3 2 4 5" xfId="22569"/>
    <cellStyle name="Note 2 2 3 2 3 2 4 6" xfId="39856"/>
    <cellStyle name="Note 2 2 3 2 3 2 5" xfId="10510"/>
    <cellStyle name="Note 2 2 3 2 3 2 5 2" xfId="17399"/>
    <cellStyle name="Note 2 2 3 2 3 2 5 2 2" xfId="35063"/>
    <cellStyle name="Note 2 2 3 2 3 2 5 2 3" xfId="52261"/>
    <cellStyle name="Note 2 2 3 2 3 2 5 3" xfId="28174"/>
    <cellStyle name="Note 2 2 3 2 3 2 5 4" xfId="45422"/>
    <cellStyle name="Note 2 2 3 2 3 2 6" xfId="6760"/>
    <cellStyle name="Note 2 2 3 2 3 2 6 2" xfId="24425"/>
    <cellStyle name="Note 2 2 3 2 3 2 6 3" xfId="41699"/>
    <cellStyle name="Note 2 2 3 2 3 2 7" xfId="13791"/>
    <cellStyle name="Note 2 2 3 2 3 2 7 2" xfId="31455"/>
    <cellStyle name="Note 2 2 3 2 3 2 7 3" xfId="48679"/>
    <cellStyle name="Note 2 2 3 2 3 2 8" xfId="20707"/>
    <cellStyle name="Note 2 2 3 2 3 2 9" xfId="38013"/>
    <cellStyle name="Note 2 2 3 2 3 3" xfId="3084"/>
    <cellStyle name="Note 2 2 3 2 3 3 2" xfId="3747"/>
    <cellStyle name="Note 2 2 3 2 3 3 2 2" xfId="5663"/>
    <cellStyle name="Note 2 2 3 2 3 3 2 2 2" xfId="12583"/>
    <cellStyle name="Note 2 2 3 2 3 3 2 2 2 2" xfId="19310"/>
    <cellStyle name="Note 2 2 3 2 3 3 2 2 2 2 2" xfId="36974"/>
    <cellStyle name="Note 2 2 3 2 3 3 2 2 2 2 3" xfId="54151"/>
    <cellStyle name="Note 2 2 3 2 3 3 2 2 2 3" xfId="30247"/>
    <cellStyle name="Note 2 2 3 2 3 3 2 2 2 4" xfId="47474"/>
    <cellStyle name="Note 2 2 3 2 3 3 2 2 3" xfId="9299"/>
    <cellStyle name="Note 2 2 3 2 3 3 2 2 3 2" xfId="26964"/>
    <cellStyle name="Note 2 2 3 2 3 3 2 2 3 3" xfId="44217"/>
    <cellStyle name="Note 2 2 3 2 3 3 2 2 4" xfId="16243"/>
    <cellStyle name="Note 2 2 3 2 3 3 2 2 4 2" xfId="33907"/>
    <cellStyle name="Note 2 2 3 2 3 3 2 2 4 3" xfId="51110"/>
    <cellStyle name="Note 2 2 3 2 3 3 2 2 5" xfId="23328"/>
    <cellStyle name="Note 2 2 3 2 3 3 2 2 6" xfId="40606"/>
    <cellStyle name="Note 2 2 3 2 3 3 2 3" xfId="11207"/>
    <cellStyle name="Note 2 2 3 2 3 3 2 3 2" xfId="18042"/>
    <cellStyle name="Note 2 2 3 2 3 3 2 3 2 2" xfId="35706"/>
    <cellStyle name="Note 2 2 3 2 3 3 2 3 2 3" xfId="52895"/>
    <cellStyle name="Note 2 2 3 2 3 3 2 3 3" xfId="28871"/>
    <cellStyle name="Note 2 2 3 2 3 3 2 3 4" xfId="46110"/>
    <cellStyle name="Note 2 2 3 2 3 3 2 4" xfId="7444"/>
    <cellStyle name="Note 2 2 3 2 3 3 2 4 2" xfId="25109"/>
    <cellStyle name="Note 2 2 3 2 3 3 2 4 3" xfId="42374"/>
    <cellStyle name="Note 2 2 3 2 3 3 2 5" xfId="14496"/>
    <cellStyle name="Note 2 2 3 2 3 3 2 5 2" xfId="32160"/>
    <cellStyle name="Note 2 2 3 2 3 3 2 5 3" xfId="49375"/>
    <cellStyle name="Note 2 2 3 2 3 3 2 6" xfId="21466"/>
    <cellStyle name="Note 2 2 3 2 3 3 2 7" xfId="38763"/>
    <cellStyle name="Note 2 2 3 2 3 3 3" xfId="4114"/>
    <cellStyle name="Note 2 2 3 2 3 3 3 2" xfId="6030"/>
    <cellStyle name="Note 2 2 3 2 3 3 3 2 2" xfId="12950"/>
    <cellStyle name="Note 2 2 3 2 3 3 3 2 2 2" xfId="19677"/>
    <cellStyle name="Note 2 2 3 2 3 3 3 2 2 2 2" xfId="37341"/>
    <cellStyle name="Note 2 2 3 2 3 3 3 2 2 2 3" xfId="54518"/>
    <cellStyle name="Note 2 2 3 2 3 3 3 2 2 3" xfId="30614"/>
    <cellStyle name="Note 2 2 3 2 3 3 3 2 2 4" xfId="47841"/>
    <cellStyle name="Note 2 2 3 2 3 3 3 2 3" xfId="9666"/>
    <cellStyle name="Note 2 2 3 2 3 3 3 2 3 2" xfId="27331"/>
    <cellStyle name="Note 2 2 3 2 3 3 3 2 3 3" xfId="44584"/>
    <cellStyle name="Note 2 2 3 2 3 3 3 2 4" xfId="16610"/>
    <cellStyle name="Note 2 2 3 2 3 3 3 2 4 2" xfId="34274"/>
    <cellStyle name="Note 2 2 3 2 3 3 3 2 4 3" xfId="51477"/>
    <cellStyle name="Note 2 2 3 2 3 3 3 2 5" xfId="23695"/>
    <cellStyle name="Note 2 2 3 2 3 3 3 2 6" xfId="40973"/>
    <cellStyle name="Note 2 2 3 2 3 3 3 3" xfId="7811"/>
    <cellStyle name="Note 2 2 3 2 3 3 3 3 2" xfId="25476"/>
    <cellStyle name="Note 2 2 3 2 3 3 3 3 3" xfId="42741"/>
    <cellStyle name="Note 2 2 3 2 3 3 3 4" xfId="14863"/>
    <cellStyle name="Note 2 2 3 2 3 3 3 4 2" xfId="32527"/>
    <cellStyle name="Note 2 2 3 2 3 3 3 4 3" xfId="49742"/>
    <cellStyle name="Note 2 2 3 2 3 3 3 5" xfId="21833"/>
    <cellStyle name="Note 2 2 3 2 3 3 3 6" xfId="39130"/>
    <cellStyle name="Note 2 2 3 2 3 3 4" xfId="5000"/>
    <cellStyle name="Note 2 2 3 2 3 3 4 2" xfId="11920"/>
    <cellStyle name="Note 2 2 3 2 3 3 4 2 2" xfId="18701"/>
    <cellStyle name="Note 2 2 3 2 3 3 4 2 2 2" xfId="36365"/>
    <cellStyle name="Note 2 2 3 2 3 3 4 2 2 3" xfId="53548"/>
    <cellStyle name="Note 2 2 3 2 3 3 4 2 3" xfId="29584"/>
    <cellStyle name="Note 2 2 3 2 3 3 4 2 4" xfId="46817"/>
    <cellStyle name="Note 2 2 3 2 3 3 4 3" xfId="8636"/>
    <cellStyle name="Note 2 2 3 2 3 3 4 3 2" xfId="26301"/>
    <cellStyle name="Note 2 2 3 2 3 3 4 3 3" xfId="43560"/>
    <cellStyle name="Note 2 2 3 2 3 3 4 4" xfId="15634"/>
    <cellStyle name="Note 2 2 3 2 3 3 4 4 2" xfId="33298"/>
    <cellStyle name="Note 2 2 3 2 3 3 4 4 3" xfId="50507"/>
    <cellStyle name="Note 2 2 3 2 3 3 4 5" xfId="22665"/>
    <cellStyle name="Note 2 2 3 2 3 3 4 6" xfId="39949"/>
    <cellStyle name="Note 2 2 3 2 3 3 5" xfId="10606"/>
    <cellStyle name="Note 2 2 3 2 3 3 5 2" xfId="17495"/>
    <cellStyle name="Note 2 2 3 2 3 3 5 2 2" xfId="35159"/>
    <cellStyle name="Note 2 2 3 2 3 3 5 2 3" xfId="52354"/>
    <cellStyle name="Note 2 2 3 2 3 3 5 3" xfId="28270"/>
    <cellStyle name="Note 2 2 3 2 3 3 5 4" xfId="45515"/>
    <cellStyle name="Note 2 2 3 2 3 3 6" xfId="6856"/>
    <cellStyle name="Note 2 2 3 2 3 3 6 2" xfId="24521"/>
    <cellStyle name="Note 2 2 3 2 3 3 6 3" xfId="41792"/>
    <cellStyle name="Note 2 2 3 2 3 3 7" xfId="13887"/>
    <cellStyle name="Note 2 2 3 2 3 3 7 2" xfId="31551"/>
    <cellStyle name="Note 2 2 3 2 3 3 7 3" xfId="48772"/>
    <cellStyle name="Note 2 2 3 2 3 3 8" xfId="20803"/>
    <cellStyle name="Note 2 2 3 2 3 3 9" xfId="38106"/>
    <cellStyle name="Note 2 2 3 2 3 4" xfId="3196"/>
    <cellStyle name="Note 2 2 3 2 3 4 2" xfId="4226"/>
    <cellStyle name="Note 2 2 3 2 3 4 2 2" xfId="6142"/>
    <cellStyle name="Note 2 2 3 2 3 4 2 2 2" xfId="13062"/>
    <cellStyle name="Note 2 2 3 2 3 4 2 2 2 2" xfId="19789"/>
    <cellStyle name="Note 2 2 3 2 3 4 2 2 2 2 2" xfId="37453"/>
    <cellStyle name="Note 2 2 3 2 3 4 2 2 2 2 3" xfId="54630"/>
    <cellStyle name="Note 2 2 3 2 3 4 2 2 2 3" xfId="30726"/>
    <cellStyle name="Note 2 2 3 2 3 4 2 2 2 4" xfId="47953"/>
    <cellStyle name="Note 2 2 3 2 3 4 2 2 3" xfId="9778"/>
    <cellStyle name="Note 2 2 3 2 3 4 2 2 3 2" xfId="27443"/>
    <cellStyle name="Note 2 2 3 2 3 4 2 2 3 3" xfId="44696"/>
    <cellStyle name="Note 2 2 3 2 3 4 2 2 4" xfId="16722"/>
    <cellStyle name="Note 2 2 3 2 3 4 2 2 4 2" xfId="34386"/>
    <cellStyle name="Note 2 2 3 2 3 4 2 2 4 3" xfId="51589"/>
    <cellStyle name="Note 2 2 3 2 3 4 2 2 5" xfId="23807"/>
    <cellStyle name="Note 2 2 3 2 3 4 2 2 6" xfId="41085"/>
    <cellStyle name="Note 2 2 3 2 3 4 2 3" xfId="7923"/>
    <cellStyle name="Note 2 2 3 2 3 4 2 3 2" xfId="25588"/>
    <cellStyle name="Note 2 2 3 2 3 4 2 3 3" xfId="42853"/>
    <cellStyle name="Note 2 2 3 2 3 4 2 4" xfId="14975"/>
    <cellStyle name="Note 2 2 3 2 3 4 2 4 2" xfId="32639"/>
    <cellStyle name="Note 2 2 3 2 3 4 2 4 3" xfId="49854"/>
    <cellStyle name="Note 2 2 3 2 3 4 2 5" xfId="21945"/>
    <cellStyle name="Note 2 2 3 2 3 4 2 6" xfId="39242"/>
    <cellStyle name="Note 2 2 3 2 3 4 3" xfId="5112"/>
    <cellStyle name="Note 2 2 3 2 3 4 3 2" xfId="12032"/>
    <cellStyle name="Note 2 2 3 2 3 4 3 2 2" xfId="18813"/>
    <cellStyle name="Note 2 2 3 2 3 4 3 2 2 2" xfId="36477"/>
    <cellStyle name="Note 2 2 3 2 3 4 3 2 2 3" xfId="53660"/>
    <cellStyle name="Note 2 2 3 2 3 4 3 2 3" xfId="29696"/>
    <cellStyle name="Note 2 2 3 2 3 4 3 2 4" xfId="46929"/>
    <cellStyle name="Note 2 2 3 2 3 4 3 3" xfId="8748"/>
    <cellStyle name="Note 2 2 3 2 3 4 3 3 2" xfId="26413"/>
    <cellStyle name="Note 2 2 3 2 3 4 3 3 3" xfId="43672"/>
    <cellStyle name="Note 2 2 3 2 3 4 3 4" xfId="15746"/>
    <cellStyle name="Note 2 2 3 2 3 4 3 4 2" xfId="33410"/>
    <cellStyle name="Note 2 2 3 2 3 4 3 4 3" xfId="50619"/>
    <cellStyle name="Note 2 2 3 2 3 4 3 5" xfId="22777"/>
    <cellStyle name="Note 2 2 3 2 3 4 3 6" xfId="40061"/>
    <cellStyle name="Note 2 2 3 2 3 4 4" xfId="10718"/>
    <cellStyle name="Note 2 2 3 2 3 4 4 2" xfId="17607"/>
    <cellStyle name="Note 2 2 3 2 3 4 4 2 2" xfId="35271"/>
    <cellStyle name="Note 2 2 3 2 3 4 4 2 3" xfId="52466"/>
    <cellStyle name="Note 2 2 3 2 3 4 4 3" xfId="28382"/>
    <cellStyle name="Note 2 2 3 2 3 4 4 4" xfId="45627"/>
    <cellStyle name="Note 2 2 3 2 3 4 5" xfId="6968"/>
    <cellStyle name="Note 2 2 3 2 3 4 5 2" xfId="24633"/>
    <cellStyle name="Note 2 2 3 2 3 4 5 3" xfId="41904"/>
    <cellStyle name="Note 2 2 3 2 3 4 6" xfId="13999"/>
    <cellStyle name="Note 2 2 3 2 3 4 6 2" xfId="31663"/>
    <cellStyle name="Note 2 2 3 2 3 4 6 3" xfId="48884"/>
    <cellStyle name="Note 2 2 3 2 3 4 7" xfId="20915"/>
    <cellStyle name="Note 2 2 3 2 3 4 8" xfId="38218"/>
    <cellStyle name="Note 2 2 3 2 3 5" xfId="3424"/>
    <cellStyle name="Note 2 2 3 2 3 5 2" xfId="5340"/>
    <cellStyle name="Note 2 2 3 2 3 5 2 2" xfId="12260"/>
    <cellStyle name="Note 2 2 3 2 3 5 2 2 2" xfId="18987"/>
    <cellStyle name="Note 2 2 3 2 3 5 2 2 2 2" xfId="36651"/>
    <cellStyle name="Note 2 2 3 2 3 5 2 2 2 3" xfId="53834"/>
    <cellStyle name="Note 2 2 3 2 3 5 2 2 3" xfId="29924"/>
    <cellStyle name="Note 2 2 3 2 3 5 2 2 4" xfId="47157"/>
    <cellStyle name="Note 2 2 3 2 3 5 2 3" xfId="8976"/>
    <cellStyle name="Note 2 2 3 2 3 5 2 3 2" xfId="26641"/>
    <cellStyle name="Note 2 2 3 2 3 5 2 3 3" xfId="43900"/>
    <cellStyle name="Note 2 2 3 2 3 5 2 4" xfId="15920"/>
    <cellStyle name="Note 2 2 3 2 3 5 2 4 2" xfId="33584"/>
    <cellStyle name="Note 2 2 3 2 3 5 2 4 3" xfId="50793"/>
    <cellStyle name="Note 2 2 3 2 3 5 2 5" xfId="23005"/>
    <cellStyle name="Note 2 2 3 2 3 5 2 6" xfId="40289"/>
    <cellStyle name="Note 2 2 3 2 3 5 3" xfId="10884"/>
    <cellStyle name="Note 2 2 3 2 3 5 3 2" xfId="17719"/>
    <cellStyle name="Note 2 2 3 2 3 5 3 2 2" xfId="35383"/>
    <cellStyle name="Note 2 2 3 2 3 5 3 2 3" xfId="52578"/>
    <cellStyle name="Note 2 2 3 2 3 5 3 3" xfId="28548"/>
    <cellStyle name="Note 2 2 3 2 3 5 3 4" xfId="45793"/>
    <cellStyle name="Note 2 2 3 2 3 5 4" xfId="14173"/>
    <cellStyle name="Note 2 2 3 2 3 5 4 2" xfId="31837"/>
    <cellStyle name="Note 2 2 3 2 3 5 4 3" xfId="49058"/>
    <cellStyle name="Note 2 2 3 2 3 5 5" xfId="21143"/>
    <cellStyle name="Note 2 2 3 2 3 5 6" xfId="38446"/>
    <cellStyle name="Note 2 2 3 2 3 6" xfId="3797"/>
    <cellStyle name="Note 2 2 3 2 3 6 2" xfId="5713"/>
    <cellStyle name="Note 2 2 3 2 3 6 2 2" xfId="12633"/>
    <cellStyle name="Note 2 2 3 2 3 6 2 2 2" xfId="19360"/>
    <cellStyle name="Note 2 2 3 2 3 6 2 2 2 2" xfId="37024"/>
    <cellStyle name="Note 2 2 3 2 3 6 2 2 2 3" xfId="54201"/>
    <cellStyle name="Note 2 2 3 2 3 6 2 2 3" xfId="30297"/>
    <cellStyle name="Note 2 2 3 2 3 6 2 2 4" xfId="47524"/>
    <cellStyle name="Note 2 2 3 2 3 6 2 3" xfId="9349"/>
    <cellStyle name="Note 2 2 3 2 3 6 2 3 2" xfId="27014"/>
    <cellStyle name="Note 2 2 3 2 3 6 2 3 3" xfId="44267"/>
    <cellStyle name="Note 2 2 3 2 3 6 2 4" xfId="16293"/>
    <cellStyle name="Note 2 2 3 2 3 6 2 4 2" xfId="33957"/>
    <cellStyle name="Note 2 2 3 2 3 6 2 4 3" xfId="51160"/>
    <cellStyle name="Note 2 2 3 2 3 6 2 5" xfId="23378"/>
    <cellStyle name="Note 2 2 3 2 3 6 2 6" xfId="40656"/>
    <cellStyle name="Note 2 2 3 2 3 6 3" xfId="7494"/>
    <cellStyle name="Note 2 2 3 2 3 6 3 2" xfId="25159"/>
    <cellStyle name="Note 2 2 3 2 3 6 3 3" xfId="42424"/>
    <cellStyle name="Note 2 2 3 2 3 6 4" xfId="14546"/>
    <cellStyle name="Note 2 2 3 2 3 6 4 2" xfId="32210"/>
    <cellStyle name="Note 2 2 3 2 3 6 4 3" xfId="49425"/>
    <cellStyle name="Note 2 2 3 2 3 6 5" xfId="21516"/>
    <cellStyle name="Note 2 2 3 2 3 6 6" xfId="38813"/>
    <cellStyle name="Note 2 2 3 2 3 7" xfId="4677"/>
    <cellStyle name="Note 2 2 3 2 3 7 2" xfId="11597"/>
    <cellStyle name="Note 2 2 3 2 3 7 2 2" xfId="18378"/>
    <cellStyle name="Note 2 2 3 2 3 7 2 2 2" xfId="36042"/>
    <cellStyle name="Note 2 2 3 2 3 7 2 2 3" xfId="53231"/>
    <cellStyle name="Note 2 2 3 2 3 7 2 3" xfId="29261"/>
    <cellStyle name="Note 2 2 3 2 3 7 2 4" xfId="46500"/>
    <cellStyle name="Note 2 2 3 2 3 7 3" xfId="8313"/>
    <cellStyle name="Note 2 2 3 2 3 7 3 2" xfId="25978"/>
    <cellStyle name="Note 2 2 3 2 3 7 3 3" xfId="43243"/>
    <cellStyle name="Note 2 2 3 2 3 7 4" xfId="15311"/>
    <cellStyle name="Note 2 2 3 2 3 7 4 2" xfId="32975"/>
    <cellStyle name="Note 2 2 3 2 3 7 4 3" xfId="50190"/>
    <cellStyle name="Note 2 2 3 2 3 7 5" xfId="22342"/>
    <cellStyle name="Note 2 2 3 2 3 7 6" xfId="39632"/>
    <cellStyle name="Note 2 2 3 2 3 8" xfId="10283"/>
    <cellStyle name="Note 2 2 3 2 3 8 2" xfId="17172"/>
    <cellStyle name="Note 2 2 3 2 3 8 2 2" xfId="34836"/>
    <cellStyle name="Note 2 2 3 2 3 8 2 3" xfId="52037"/>
    <cellStyle name="Note 2 2 3 2 3 8 3" xfId="27947"/>
    <cellStyle name="Note 2 2 3 2 3 8 4" xfId="45198"/>
    <cellStyle name="Note 2 2 3 2 3 9" xfId="6533"/>
    <cellStyle name="Note 2 2 3 2 3 9 2" xfId="24198"/>
    <cellStyle name="Note 2 2 3 2 3 9 3" xfId="41475"/>
    <cellStyle name="Note 2 2 3 2 4" xfId="2814"/>
    <cellStyle name="Note 2 2 3 2 4 2" xfId="3477"/>
    <cellStyle name="Note 2 2 3 2 4 2 2" xfId="5393"/>
    <cellStyle name="Note 2 2 3 2 4 2 2 2" xfId="12313"/>
    <cellStyle name="Note 2 2 3 2 4 2 2 2 2" xfId="19040"/>
    <cellStyle name="Note 2 2 3 2 4 2 2 2 2 2" xfId="36704"/>
    <cellStyle name="Note 2 2 3 2 4 2 2 2 2 3" xfId="53884"/>
    <cellStyle name="Note 2 2 3 2 4 2 2 2 3" xfId="29977"/>
    <cellStyle name="Note 2 2 3 2 4 2 2 2 4" xfId="47207"/>
    <cellStyle name="Note 2 2 3 2 4 2 2 3" xfId="9029"/>
    <cellStyle name="Note 2 2 3 2 4 2 2 3 2" xfId="26694"/>
    <cellStyle name="Note 2 2 3 2 4 2 2 3 3" xfId="43950"/>
    <cellStyle name="Note 2 2 3 2 4 2 2 4" xfId="15973"/>
    <cellStyle name="Note 2 2 3 2 4 2 2 4 2" xfId="33637"/>
    <cellStyle name="Note 2 2 3 2 4 2 2 4 3" xfId="50843"/>
    <cellStyle name="Note 2 2 3 2 4 2 2 5" xfId="23058"/>
    <cellStyle name="Note 2 2 3 2 4 2 2 6" xfId="40339"/>
    <cellStyle name="Note 2 2 3 2 4 2 3" xfId="10937"/>
    <cellStyle name="Note 2 2 3 2 4 2 3 2" xfId="17772"/>
    <cellStyle name="Note 2 2 3 2 4 2 3 2 2" xfId="35436"/>
    <cellStyle name="Note 2 2 3 2 4 2 3 2 3" xfId="52628"/>
    <cellStyle name="Note 2 2 3 2 4 2 3 3" xfId="28601"/>
    <cellStyle name="Note 2 2 3 2 4 2 3 4" xfId="45843"/>
    <cellStyle name="Note 2 2 3 2 4 2 4" xfId="7174"/>
    <cellStyle name="Note 2 2 3 2 4 2 4 2" xfId="24839"/>
    <cellStyle name="Note 2 2 3 2 4 2 4 3" xfId="42107"/>
    <cellStyle name="Note 2 2 3 2 4 2 5" xfId="14226"/>
    <cellStyle name="Note 2 2 3 2 4 2 5 2" xfId="31890"/>
    <cellStyle name="Note 2 2 3 2 4 2 5 3" xfId="49108"/>
    <cellStyle name="Note 2 2 3 2 4 2 6" xfId="21196"/>
    <cellStyle name="Note 2 2 3 2 4 2 7" xfId="38496"/>
    <cellStyle name="Note 2 2 3 2 4 3" xfId="3847"/>
    <cellStyle name="Note 2 2 3 2 4 3 2" xfId="5763"/>
    <cellStyle name="Note 2 2 3 2 4 3 2 2" xfId="12683"/>
    <cellStyle name="Note 2 2 3 2 4 3 2 2 2" xfId="19410"/>
    <cellStyle name="Note 2 2 3 2 4 3 2 2 2 2" xfId="37074"/>
    <cellStyle name="Note 2 2 3 2 4 3 2 2 2 3" xfId="54251"/>
    <cellStyle name="Note 2 2 3 2 4 3 2 2 3" xfId="30347"/>
    <cellStyle name="Note 2 2 3 2 4 3 2 2 4" xfId="47574"/>
    <cellStyle name="Note 2 2 3 2 4 3 2 3" xfId="9399"/>
    <cellStyle name="Note 2 2 3 2 4 3 2 3 2" xfId="27064"/>
    <cellStyle name="Note 2 2 3 2 4 3 2 3 3" xfId="44317"/>
    <cellStyle name="Note 2 2 3 2 4 3 2 4" xfId="16343"/>
    <cellStyle name="Note 2 2 3 2 4 3 2 4 2" xfId="34007"/>
    <cellStyle name="Note 2 2 3 2 4 3 2 4 3" xfId="51210"/>
    <cellStyle name="Note 2 2 3 2 4 3 2 5" xfId="23428"/>
    <cellStyle name="Note 2 2 3 2 4 3 2 6" xfId="40706"/>
    <cellStyle name="Note 2 2 3 2 4 3 3" xfId="7544"/>
    <cellStyle name="Note 2 2 3 2 4 3 3 2" xfId="25209"/>
    <cellStyle name="Note 2 2 3 2 4 3 3 3" xfId="42474"/>
    <cellStyle name="Note 2 2 3 2 4 3 4" xfId="14596"/>
    <cellStyle name="Note 2 2 3 2 4 3 4 2" xfId="32260"/>
    <cellStyle name="Note 2 2 3 2 4 3 4 3" xfId="49475"/>
    <cellStyle name="Note 2 2 3 2 4 3 5" xfId="21566"/>
    <cellStyle name="Note 2 2 3 2 4 3 6" xfId="38863"/>
    <cellStyle name="Note 2 2 3 2 4 4" xfId="4730"/>
    <cellStyle name="Note 2 2 3 2 4 4 2" xfId="11650"/>
    <cellStyle name="Note 2 2 3 2 4 4 2 2" xfId="18431"/>
    <cellStyle name="Note 2 2 3 2 4 4 2 2 2" xfId="36095"/>
    <cellStyle name="Note 2 2 3 2 4 4 2 2 3" xfId="53281"/>
    <cellStyle name="Note 2 2 3 2 4 4 2 3" xfId="29314"/>
    <cellStyle name="Note 2 2 3 2 4 4 2 4" xfId="46550"/>
    <cellStyle name="Note 2 2 3 2 4 4 3" xfId="8366"/>
    <cellStyle name="Note 2 2 3 2 4 4 3 2" xfId="26031"/>
    <cellStyle name="Note 2 2 3 2 4 4 3 3" xfId="43293"/>
    <cellStyle name="Note 2 2 3 2 4 4 4" xfId="15364"/>
    <cellStyle name="Note 2 2 3 2 4 4 4 2" xfId="33028"/>
    <cellStyle name="Note 2 2 3 2 4 4 4 3" xfId="50240"/>
    <cellStyle name="Note 2 2 3 2 4 4 5" xfId="22395"/>
    <cellStyle name="Note 2 2 3 2 4 4 6" xfId="39682"/>
    <cellStyle name="Note 2 2 3 2 4 5" xfId="10336"/>
    <cellStyle name="Note 2 2 3 2 4 5 2" xfId="17225"/>
    <cellStyle name="Note 2 2 3 2 4 5 2 2" xfId="34889"/>
    <cellStyle name="Note 2 2 3 2 4 5 2 3" xfId="52087"/>
    <cellStyle name="Note 2 2 3 2 4 5 3" xfId="28000"/>
    <cellStyle name="Note 2 2 3 2 4 5 4" xfId="45248"/>
    <cellStyle name="Note 2 2 3 2 4 6" xfId="6586"/>
    <cellStyle name="Note 2 2 3 2 4 6 2" xfId="24251"/>
    <cellStyle name="Note 2 2 3 2 4 6 3" xfId="41525"/>
    <cellStyle name="Note 2 2 3 2 4 7" xfId="13617"/>
    <cellStyle name="Note 2 2 3 2 4 7 2" xfId="31281"/>
    <cellStyle name="Note 2 2 3 2 4 7 3" xfId="48505"/>
    <cellStyle name="Note 2 2 3 2 4 8" xfId="20533"/>
    <cellStyle name="Note 2 2 3 2 4 9" xfId="37839"/>
    <cellStyle name="Note 2 2 3 2 5" xfId="4466"/>
    <cellStyle name="Note 2 2 3 2 5 2" xfId="6330"/>
    <cellStyle name="Note 2 2 3 2 5 2 2" xfId="13249"/>
    <cellStyle name="Note 2 2 3 2 5 2 2 2" xfId="19922"/>
    <cellStyle name="Note 2 2 3 2 5 2 2 2 2" xfId="37586"/>
    <cellStyle name="Note 2 2 3 2 5 2 2 2 3" xfId="54763"/>
    <cellStyle name="Note 2 2 3 2 5 2 2 3" xfId="30913"/>
    <cellStyle name="Note 2 2 3 2 5 2 2 4" xfId="48140"/>
    <cellStyle name="Note 2 2 3 2 5 2 3" xfId="9965"/>
    <cellStyle name="Note 2 2 3 2 5 2 3 2" xfId="27630"/>
    <cellStyle name="Note 2 2 3 2 5 2 3 3" xfId="44883"/>
    <cellStyle name="Note 2 2 3 2 5 2 4" xfId="16855"/>
    <cellStyle name="Note 2 2 3 2 5 2 4 2" xfId="34519"/>
    <cellStyle name="Note 2 2 3 2 5 2 4 3" xfId="51722"/>
    <cellStyle name="Note 2 2 3 2 5 2 5" xfId="23995"/>
    <cellStyle name="Note 2 2 3 2 5 2 6" xfId="41272"/>
    <cellStyle name="Note 2 2 3 2 5 3" xfId="11394"/>
    <cellStyle name="Note 2 2 3 2 5 3 2" xfId="18175"/>
    <cellStyle name="Note 2 2 3 2 5 3 2 2" xfId="35839"/>
    <cellStyle name="Note 2 2 3 2 5 3 2 3" xfId="53028"/>
    <cellStyle name="Note 2 2 3 2 5 3 3" xfId="29058"/>
    <cellStyle name="Note 2 2 3 2 5 3 4" xfId="46297"/>
    <cellStyle name="Note 2 2 3 2 5 4" xfId="8110"/>
    <cellStyle name="Note 2 2 3 2 5 4 2" xfId="25775"/>
    <cellStyle name="Note 2 2 3 2 5 4 3" xfId="43040"/>
    <cellStyle name="Note 2 2 3 2 5 5" xfId="15108"/>
    <cellStyle name="Note 2 2 3 2 5 5 2" xfId="32772"/>
    <cellStyle name="Note 2 2 3 2 5 5 3" xfId="49987"/>
    <cellStyle name="Note 2 2 3 2 5 6" xfId="22139"/>
    <cellStyle name="Note 2 2 3 2 5 7" xfId="39429"/>
    <cellStyle name="Note 2 2 3 2 6" xfId="4423"/>
    <cellStyle name="Note 2 2 3 2 6 2" xfId="6287"/>
    <cellStyle name="Note 2 2 3 2 6 2 2" xfId="13206"/>
    <cellStyle name="Note 2 2 3 2 6 2 2 2" xfId="19879"/>
    <cellStyle name="Note 2 2 3 2 6 2 2 2 2" xfId="37543"/>
    <cellStyle name="Note 2 2 3 2 6 2 2 2 3" xfId="54720"/>
    <cellStyle name="Note 2 2 3 2 6 2 2 3" xfId="30870"/>
    <cellStyle name="Note 2 2 3 2 6 2 2 4" xfId="48097"/>
    <cellStyle name="Note 2 2 3 2 6 2 3" xfId="9922"/>
    <cellStyle name="Note 2 2 3 2 6 2 3 2" xfId="27587"/>
    <cellStyle name="Note 2 2 3 2 6 2 3 3" xfId="44840"/>
    <cellStyle name="Note 2 2 3 2 6 2 4" xfId="16812"/>
    <cellStyle name="Note 2 2 3 2 6 2 4 2" xfId="34476"/>
    <cellStyle name="Note 2 2 3 2 6 2 4 3" xfId="51679"/>
    <cellStyle name="Note 2 2 3 2 6 2 5" xfId="23952"/>
    <cellStyle name="Note 2 2 3 2 6 2 6" xfId="41229"/>
    <cellStyle name="Note 2 2 3 2 6 3" xfId="11351"/>
    <cellStyle name="Note 2 2 3 2 6 3 2" xfId="18132"/>
    <cellStyle name="Note 2 2 3 2 6 3 2 2" xfId="35796"/>
    <cellStyle name="Note 2 2 3 2 6 3 2 3" xfId="52985"/>
    <cellStyle name="Note 2 2 3 2 6 3 3" xfId="29015"/>
    <cellStyle name="Note 2 2 3 2 6 3 4" xfId="46254"/>
    <cellStyle name="Note 2 2 3 2 6 4" xfId="8067"/>
    <cellStyle name="Note 2 2 3 2 6 4 2" xfId="25732"/>
    <cellStyle name="Note 2 2 3 2 6 4 3" xfId="42997"/>
    <cellStyle name="Note 2 2 3 2 6 5" xfId="15065"/>
    <cellStyle name="Note 2 2 3 2 6 5 2" xfId="32729"/>
    <cellStyle name="Note 2 2 3 2 6 5 3" xfId="49944"/>
    <cellStyle name="Note 2 2 3 2 6 6" xfId="22096"/>
    <cellStyle name="Note 2 2 3 2 6 7" xfId="39386"/>
    <cellStyle name="Note 2 2 3 2 7" xfId="10109"/>
    <cellStyle name="Note 2 2 3 2 7 2" xfId="16998"/>
    <cellStyle name="Note 2 2 3 2 7 2 2" xfId="34662"/>
    <cellStyle name="Note 2 2 3 2 7 2 3" xfId="51863"/>
    <cellStyle name="Note 2 2 3 2 7 3" xfId="27773"/>
    <cellStyle name="Note 2 2 3 2 7 4" xfId="45024"/>
    <cellStyle name="Note 2 2 3 2 8" xfId="13390"/>
    <cellStyle name="Note 2 2 3 2 8 2" xfId="31054"/>
    <cellStyle name="Note 2 2 3 2 8 3" xfId="48281"/>
    <cellStyle name="Note 2 2 3 2 9" xfId="20216"/>
    <cellStyle name="Note 2 2 3 3" xfId="1823"/>
    <cellStyle name="Note 2 2 3 3 10" xfId="55179"/>
    <cellStyle name="Note 2 2 3 3 2" xfId="2757"/>
    <cellStyle name="Note 2 2 3 3 2 10" xfId="13562"/>
    <cellStyle name="Note 2 2 3 3 2 10 2" xfId="31226"/>
    <cellStyle name="Note 2 2 3 3 2 10 3" xfId="48453"/>
    <cellStyle name="Note 2 2 3 3 2 11" xfId="20478"/>
    <cellStyle name="Note 2 2 3 3 2 12" xfId="37787"/>
    <cellStyle name="Note 2 2 3 3 2 2" xfId="2986"/>
    <cellStyle name="Note 2 2 3 3 2 2 2" xfId="3649"/>
    <cellStyle name="Note 2 2 3 3 2 2 2 2" xfId="5565"/>
    <cellStyle name="Note 2 2 3 3 2 2 2 2 2" xfId="12485"/>
    <cellStyle name="Note 2 2 3 3 2 2 2 2 2 2" xfId="19212"/>
    <cellStyle name="Note 2 2 3 3 2 2 2 2 2 2 2" xfId="36876"/>
    <cellStyle name="Note 2 2 3 3 2 2 2 2 2 2 3" xfId="54056"/>
    <cellStyle name="Note 2 2 3 3 2 2 2 2 2 3" xfId="30149"/>
    <cellStyle name="Note 2 2 3 3 2 2 2 2 2 4" xfId="47379"/>
    <cellStyle name="Note 2 2 3 3 2 2 2 2 3" xfId="9201"/>
    <cellStyle name="Note 2 2 3 3 2 2 2 2 3 2" xfId="26866"/>
    <cellStyle name="Note 2 2 3 3 2 2 2 2 3 3" xfId="44122"/>
    <cellStyle name="Note 2 2 3 3 2 2 2 2 4" xfId="16145"/>
    <cellStyle name="Note 2 2 3 3 2 2 2 2 4 2" xfId="33809"/>
    <cellStyle name="Note 2 2 3 3 2 2 2 2 4 3" xfId="51015"/>
    <cellStyle name="Note 2 2 3 3 2 2 2 2 5" xfId="23230"/>
    <cellStyle name="Note 2 2 3 3 2 2 2 2 6" xfId="40511"/>
    <cellStyle name="Note 2 2 3 3 2 2 2 3" xfId="11109"/>
    <cellStyle name="Note 2 2 3 3 2 2 2 3 2" xfId="17944"/>
    <cellStyle name="Note 2 2 3 3 2 2 2 3 2 2" xfId="35608"/>
    <cellStyle name="Note 2 2 3 3 2 2 2 3 2 3" xfId="52800"/>
    <cellStyle name="Note 2 2 3 3 2 2 2 3 3" xfId="28773"/>
    <cellStyle name="Note 2 2 3 3 2 2 2 3 4" xfId="46015"/>
    <cellStyle name="Note 2 2 3 3 2 2 2 4" xfId="7346"/>
    <cellStyle name="Note 2 2 3 3 2 2 2 4 2" xfId="25011"/>
    <cellStyle name="Note 2 2 3 3 2 2 2 4 3" xfId="42279"/>
    <cellStyle name="Note 2 2 3 3 2 2 2 5" xfId="14398"/>
    <cellStyle name="Note 2 2 3 3 2 2 2 5 2" xfId="32062"/>
    <cellStyle name="Note 2 2 3 3 2 2 2 5 3" xfId="49280"/>
    <cellStyle name="Note 2 2 3 3 2 2 2 6" xfId="21368"/>
    <cellStyle name="Note 2 2 3 3 2 2 2 7" xfId="38668"/>
    <cellStyle name="Note 2 2 3 3 2 2 3" xfId="4019"/>
    <cellStyle name="Note 2 2 3 3 2 2 3 2" xfId="5935"/>
    <cellStyle name="Note 2 2 3 3 2 2 3 2 2" xfId="12855"/>
    <cellStyle name="Note 2 2 3 3 2 2 3 2 2 2" xfId="19582"/>
    <cellStyle name="Note 2 2 3 3 2 2 3 2 2 2 2" xfId="37246"/>
    <cellStyle name="Note 2 2 3 3 2 2 3 2 2 2 3" xfId="54423"/>
    <cellStyle name="Note 2 2 3 3 2 2 3 2 2 3" xfId="30519"/>
    <cellStyle name="Note 2 2 3 3 2 2 3 2 2 4" xfId="47746"/>
    <cellStyle name="Note 2 2 3 3 2 2 3 2 3" xfId="9571"/>
    <cellStyle name="Note 2 2 3 3 2 2 3 2 3 2" xfId="27236"/>
    <cellStyle name="Note 2 2 3 3 2 2 3 2 3 3" xfId="44489"/>
    <cellStyle name="Note 2 2 3 3 2 2 3 2 4" xfId="16515"/>
    <cellStyle name="Note 2 2 3 3 2 2 3 2 4 2" xfId="34179"/>
    <cellStyle name="Note 2 2 3 3 2 2 3 2 4 3" xfId="51382"/>
    <cellStyle name="Note 2 2 3 3 2 2 3 2 5" xfId="23600"/>
    <cellStyle name="Note 2 2 3 3 2 2 3 2 6" xfId="40878"/>
    <cellStyle name="Note 2 2 3 3 2 2 3 3" xfId="7716"/>
    <cellStyle name="Note 2 2 3 3 2 2 3 3 2" xfId="25381"/>
    <cellStyle name="Note 2 2 3 3 2 2 3 3 3" xfId="42646"/>
    <cellStyle name="Note 2 2 3 3 2 2 3 4" xfId="14768"/>
    <cellStyle name="Note 2 2 3 3 2 2 3 4 2" xfId="32432"/>
    <cellStyle name="Note 2 2 3 3 2 2 3 4 3" xfId="49647"/>
    <cellStyle name="Note 2 2 3 3 2 2 3 5" xfId="21738"/>
    <cellStyle name="Note 2 2 3 3 2 2 3 6" xfId="39035"/>
    <cellStyle name="Note 2 2 3 3 2 2 4" xfId="4902"/>
    <cellStyle name="Note 2 2 3 3 2 2 4 2" xfId="11822"/>
    <cellStyle name="Note 2 2 3 3 2 2 4 2 2" xfId="18603"/>
    <cellStyle name="Note 2 2 3 3 2 2 4 2 2 2" xfId="36267"/>
    <cellStyle name="Note 2 2 3 3 2 2 4 2 2 3" xfId="53453"/>
    <cellStyle name="Note 2 2 3 3 2 2 4 2 3" xfId="29486"/>
    <cellStyle name="Note 2 2 3 3 2 2 4 2 4" xfId="46722"/>
    <cellStyle name="Note 2 2 3 3 2 2 4 3" xfId="8538"/>
    <cellStyle name="Note 2 2 3 3 2 2 4 3 2" xfId="26203"/>
    <cellStyle name="Note 2 2 3 3 2 2 4 3 3" xfId="43465"/>
    <cellStyle name="Note 2 2 3 3 2 2 4 4" xfId="15536"/>
    <cellStyle name="Note 2 2 3 3 2 2 4 4 2" xfId="33200"/>
    <cellStyle name="Note 2 2 3 3 2 2 4 4 3" xfId="50412"/>
    <cellStyle name="Note 2 2 3 3 2 2 4 5" xfId="22567"/>
    <cellStyle name="Note 2 2 3 3 2 2 4 6" xfId="39854"/>
    <cellStyle name="Note 2 2 3 3 2 2 5" xfId="10508"/>
    <cellStyle name="Note 2 2 3 3 2 2 5 2" xfId="17397"/>
    <cellStyle name="Note 2 2 3 3 2 2 5 2 2" xfId="35061"/>
    <cellStyle name="Note 2 2 3 3 2 2 5 2 3" xfId="52259"/>
    <cellStyle name="Note 2 2 3 3 2 2 5 3" xfId="28172"/>
    <cellStyle name="Note 2 2 3 3 2 2 5 4" xfId="45420"/>
    <cellStyle name="Note 2 2 3 3 2 2 6" xfId="6758"/>
    <cellStyle name="Note 2 2 3 3 2 2 6 2" xfId="24423"/>
    <cellStyle name="Note 2 2 3 3 2 2 6 3" xfId="41697"/>
    <cellStyle name="Note 2 2 3 3 2 2 7" xfId="13789"/>
    <cellStyle name="Note 2 2 3 3 2 2 7 2" xfId="31453"/>
    <cellStyle name="Note 2 2 3 3 2 2 7 3" xfId="48677"/>
    <cellStyle name="Note 2 2 3 3 2 2 8" xfId="20705"/>
    <cellStyle name="Note 2 2 3 3 2 2 9" xfId="38011"/>
    <cellStyle name="Note 2 2 3 3 2 3" xfId="3082"/>
    <cellStyle name="Note 2 2 3 3 2 3 2" xfId="3745"/>
    <cellStyle name="Note 2 2 3 3 2 3 2 2" xfId="5661"/>
    <cellStyle name="Note 2 2 3 3 2 3 2 2 2" xfId="12581"/>
    <cellStyle name="Note 2 2 3 3 2 3 2 2 2 2" xfId="19308"/>
    <cellStyle name="Note 2 2 3 3 2 3 2 2 2 2 2" xfId="36972"/>
    <cellStyle name="Note 2 2 3 3 2 3 2 2 2 2 3" xfId="54149"/>
    <cellStyle name="Note 2 2 3 3 2 3 2 2 2 3" xfId="30245"/>
    <cellStyle name="Note 2 2 3 3 2 3 2 2 2 4" xfId="47472"/>
    <cellStyle name="Note 2 2 3 3 2 3 2 2 3" xfId="9297"/>
    <cellStyle name="Note 2 2 3 3 2 3 2 2 3 2" xfId="26962"/>
    <cellStyle name="Note 2 2 3 3 2 3 2 2 3 3" xfId="44215"/>
    <cellStyle name="Note 2 2 3 3 2 3 2 2 4" xfId="16241"/>
    <cellStyle name="Note 2 2 3 3 2 3 2 2 4 2" xfId="33905"/>
    <cellStyle name="Note 2 2 3 3 2 3 2 2 4 3" xfId="51108"/>
    <cellStyle name="Note 2 2 3 3 2 3 2 2 5" xfId="23326"/>
    <cellStyle name="Note 2 2 3 3 2 3 2 2 6" xfId="40604"/>
    <cellStyle name="Note 2 2 3 3 2 3 2 3" xfId="11205"/>
    <cellStyle name="Note 2 2 3 3 2 3 2 3 2" xfId="18040"/>
    <cellStyle name="Note 2 2 3 3 2 3 2 3 2 2" xfId="35704"/>
    <cellStyle name="Note 2 2 3 3 2 3 2 3 2 3" xfId="52893"/>
    <cellStyle name="Note 2 2 3 3 2 3 2 3 3" xfId="28869"/>
    <cellStyle name="Note 2 2 3 3 2 3 2 3 4" xfId="46108"/>
    <cellStyle name="Note 2 2 3 3 2 3 2 4" xfId="7442"/>
    <cellStyle name="Note 2 2 3 3 2 3 2 4 2" xfId="25107"/>
    <cellStyle name="Note 2 2 3 3 2 3 2 4 3" xfId="42372"/>
    <cellStyle name="Note 2 2 3 3 2 3 2 5" xfId="14494"/>
    <cellStyle name="Note 2 2 3 3 2 3 2 5 2" xfId="32158"/>
    <cellStyle name="Note 2 2 3 3 2 3 2 5 3" xfId="49373"/>
    <cellStyle name="Note 2 2 3 3 2 3 2 6" xfId="21464"/>
    <cellStyle name="Note 2 2 3 3 2 3 2 7" xfId="38761"/>
    <cellStyle name="Note 2 2 3 3 2 3 3" xfId="4112"/>
    <cellStyle name="Note 2 2 3 3 2 3 3 2" xfId="6028"/>
    <cellStyle name="Note 2 2 3 3 2 3 3 2 2" xfId="12948"/>
    <cellStyle name="Note 2 2 3 3 2 3 3 2 2 2" xfId="19675"/>
    <cellStyle name="Note 2 2 3 3 2 3 3 2 2 2 2" xfId="37339"/>
    <cellStyle name="Note 2 2 3 3 2 3 3 2 2 2 3" xfId="54516"/>
    <cellStyle name="Note 2 2 3 3 2 3 3 2 2 3" xfId="30612"/>
    <cellStyle name="Note 2 2 3 3 2 3 3 2 2 4" xfId="47839"/>
    <cellStyle name="Note 2 2 3 3 2 3 3 2 3" xfId="9664"/>
    <cellStyle name="Note 2 2 3 3 2 3 3 2 3 2" xfId="27329"/>
    <cellStyle name="Note 2 2 3 3 2 3 3 2 3 3" xfId="44582"/>
    <cellStyle name="Note 2 2 3 3 2 3 3 2 4" xfId="16608"/>
    <cellStyle name="Note 2 2 3 3 2 3 3 2 4 2" xfId="34272"/>
    <cellStyle name="Note 2 2 3 3 2 3 3 2 4 3" xfId="51475"/>
    <cellStyle name="Note 2 2 3 3 2 3 3 2 5" xfId="23693"/>
    <cellStyle name="Note 2 2 3 3 2 3 3 2 6" xfId="40971"/>
    <cellStyle name="Note 2 2 3 3 2 3 3 3" xfId="7809"/>
    <cellStyle name="Note 2 2 3 3 2 3 3 3 2" xfId="25474"/>
    <cellStyle name="Note 2 2 3 3 2 3 3 3 3" xfId="42739"/>
    <cellStyle name="Note 2 2 3 3 2 3 3 4" xfId="14861"/>
    <cellStyle name="Note 2 2 3 3 2 3 3 4 2" xfId="32525"/>
    <cellStyle name="Note 2 2 3 3 2 3 3 4 3" xfId="49740"/>
    <cellStyle name="Note 2 2 3 3 2 3 3 5" xfId="21831"/>
    <cellStyle name="Note 2 2 3 3 2 3 3 6" xfId="39128"/>
    <cellStyle name="Note 2 2 3 3 2 3 4" xfId="4998"/>
    <cellStyle name="Note 2 2 3 3 2 3 4 2" xfId="11918"/>
    <cellStyle name="Note 2 2 3 3 2 3 4 2 2" xfId="18699"/>
    <cellStyle name="Note 2 2 3 3 2 3 4 2 2 2" xfId="36363"/>
    <cellStyle name="Note 2 2 3 3 2 3 4 2 2 3" xfId="53546"/>
    <cellStyle name="Note 2 2 3 3 2 3 4 2 3" xfId="29582"/>
    <cellStyle name="Note 2 2 3 3 2 3 4 2 4" xfId="46815"/>
    <cellStyle name="Note 2 2 3 3 2 3 4 3" xfId="8634"/>
    <cellStyle name="Note 2 2 3 3 2 3 4 3 2" xfId="26299"/>
    <cellStyle name="Note 2 2 3 3 2 3 4 3 3" xfId="43558"/>
    <cellStyle name="Note 2 2 3 3 2 3 4 4" xfId="15632"/>
    <cellStyle name="Note 2 2 3 3 2 3 4 4 2" xfId="33296"/>
    <cellStyle name="Note 2 2 3 3 2 3 4 4 3" xfId="50505"/>
    <cellStyle name="Note 2 2 3 3 2 3 4 5" xfId="22663"/>
    <cellStyle name="Note 2 2 3 3 2 3 4 6" xfId="39947"/>
    <cellStyle name="Note 2 2 3 3 2 3 5" xfId="10604"/>
    <cellStyle name="Note 2 2 3 3 2 3 5 2" xfId="17493"/>
    <cellStyle name="Note 2 2 3 3 2 3 5 2 2" xfId="35157"/>
    <cellStyle name="Note 2 2 3 3 2 3 5 2 3" xfId="52352"/>
    <cellStyle name="Note 2 2 3 3 2 3 5 3" xfId="28268"/>
    <cellStyle name="Note 2 2 3 3 2 3 5 4" xfId="45513"/>
    <cellStyle name="Note 2 2 3 3 2 3 6" xfId="6854"/>
    <cellStyle name="Note 2 2 3 3 2 3 6 2" xfId="24519"/>
    <cellStyle name="Note 2 2 3 3 2 3 6 3" xfId="41790"/>
    <cellStyle name="Note 2 2 3 3 2 3 7" xfId="13885"/>
    <cellStyle name="Note 2 2 3 3 2 3 7 2" xfId="31549"/>
    <cellStyle name="Note 2 2 3 3 2 3 7 3" xfId="48770"/>
    <cellStyle name="Note 2 2 3 3 2 3 8" xfId="20801"/>
    <cellStyle name="Note 2 2 3 3 2 3 9" xfId="38104"/>
    <cellStyle name="Note 2 2 3 3 2 4" xfId="3194"/>
    <cellStyle name="Note 2 2 3 3 2 4 2" xfId="4224"/>
    <cellStyle name="Note 2 2 3 3 2 4 2 2" xfId="6140"/>
    <cellStyle name="Note 2 2 3 3 2 4 2 2 2" xfId="13060"/>
    <cellStyle name="Note 2 2 3 3 2 4 2 2 2 2" xfId="19787"/>
    <cellStyle name="Note 2 2 3 3 2 4 2 2 2 2 2" xfId="37451"/>
    <cellStyle name="Note 2 2 3 3 2 4 2 2 2 2 3" xfId="54628"/>
    <cellStyle name="Note 2 2 3 3 2 4 2 2 2 3" xfId="30724"/>
    <cellStyle name="Note 2 2 3 3 2 4 2 2 2 4" xfId="47951"/>
    <cellStyle name="Note 2 2 3 3 2 4 2 2 3" xfId="9776"/>
    <cellStyle name="Note 2 2 3 3 2 4 2 2 3 2" xfId="27441"/>
    <cellStyle name="Note 2 2 3 3 2 4 2 2 3 3" xfId="44694"/>
    <cellStyle name="Note 2 2 3 3 2 4 2 2 4" xfId="16720"/>
    <cellStyle name="Note 2 2 3 3 2 4 2 2 4 2" xfId="34384"/>
    <cellStyle name="Note 2 2 3 3 2 4 2 2 4 3" xfId="51587"/>
    <cellStyle name="Note 2 2 3 3 2 4 2 2 5" xfId="23805"/>
    <cellStyle name="Note 2 2 3 3 2 4 2 2 6" xfId="41083"/>
    <cellStyle name="Note 2 2 3 3 2 4 2 3" xfId="7921"/>
    <cellStyle name="Note 2 2 3 3 2 4 2 3 2" xfId="25586"/>
    <cellStyle name="Note 2 2 3 3 2 4 2 3 3" xfId="42851"/>
    <cellStyle name="Note 2 2 3 3 2 4 2 4" xfId="14973"/>
    <cellStyle name="Note 2 2 3 3 2 4 2 4 2" xfId="32637"/>
    <cellStyle name="Note 2 2 3 3 2 4 2 4 3" xfId="49852"/>
    <cellStyle name="Note 2 2 3 3 2 4 2 5" xfId="21943"/>
    <cellStyle name="Note 2 2 3 3 2 4 2 6" xfId="39240"/>
    <cellStyle name="Note 2 2 3 3 2 4 3" xfId="5110"/>
    <cellStyle name="Note 2 2 3 3 2 4 3 2" xfId="12030"/>
    <cellStyle name="Note 2 2 3 3 2 4 3 2 2" xfId="18811"/>
    <cellStyle name="Note 2 2 3 3 2 4 3 2 2 2" xfId="36475"/>
    <cellStyle name="Note 2 2 3 3 2 4 3 2 2 3" xfId="53658"/>
    <cellStyle name="Note 2 2 3 3 2 4 3 2 3" xfId="29694"/>
    <cellStyle name="Note 2 2 3 3 2 4 3 2 4" xfId="46927"/>
    <cellStyle name="Note 2 2 3 3 2 4 3 3" xfId="8746"/>
    <cellStyle name="Note 2 2 3 3 2 4 3 3 2" xfId="26411"/>
    <cellStyle name="Note 2 2 3 3 2 4 3 3 3" xfId="43670"/>
    <cellStyle name="Note 2 2 3 3 2 4 3 4" xfId="15744"/>
    <cellStyle name="Note 2 2 3 3 2 4 3 4 2" xfId="33408"/>
    <cellStyle name="Note 2 2 3 3 2 4 3 4 3" xfId="50617"/>
    <cellStyle name="Note 2 2 3 3 2 4 3 5" xfId="22775"/>
    <cellStyle name="Note 2 2 3 3 2 4 3 6" xfId="40059"/>
    <cellStyle name="Note 2 2 3 3 2 4 4" xfId="10716"/>
    <cellStyle name="Note 2 2 3 3 2 4 4 2" xfId="17605"/>
    <cellStyle name="Note 2 2 3 3 2 4 4 2 2" xfId="35269"/>
    <cellStyle name="Note 2 2 3 3 2 4 4 2 3" xfId="52464"/>
    <cellStyle name="Note 2 2 3 3 2 4 4 3" xfId="28380"/>
    <cellStyle name="Note 2 2 3 3 2 4 4 4" xfId="45625"/>
    <cellStyle name="Note 2 2 3 3 2 4 5" xfId="6966"/>
    <cellStyle name="Note 2 2 3 3 2 4 5 2" xfId="24631"/>
    <cellStyle name="Note 2 2 3 3 2 4 5 3" xfId="41902"/>
    <cellStyle name="Note 2 2 3 3 2 4 6" xfId="13997"/>
    <cellStyle name="Note 2 2 3 3 2 4 6 2" xfId="31661"/>
    <cellStyle name="Note 2 2 3 3 2 4 6 3" xfId="48882"/>
    <cellStyle name="Note 2 2 3 3 2 4 7" xfId="20913"/>
    <cellStyle name="Note 2 2 3 3 2 4 8" xfId="38216"/>
    <cellStyle name="Note 2 2 3 3 2 5" xfId="3422"/>
    <cellStyle name="Note 2 2 3 3 2 5 2" xfId="5338"/>
    <cellStyle name="Note 2 2 3 3 2 5 2 2" xfId="12258"/>
    <cellStyle name="Note 2 2 3 3 2 5 2 2 2" xfId="18985"/>
    <cellStyle name="Note 2 2 3 3 2 5 2 2 2 2" xfId="36649"/>
    <cellStyle name="Note 2 2 3 3 2 5 2 2 2 3" xfId="53832"/>
    <cellStyle name="Note 2 2 3 3 2 5 2 2 3" xfId="29922"/>
    <cellStyle name="Note 2 2 3 3 2 5 2 2 4" xfId="47155"/>
    <cellStyle name="Note 2 2 3 3 2 5 2 3" xfId="8974"/>
    <cellStyle name="Note 2 2 3 3 2 5 2 3 2" xfId="26639"/>
    <cellStyle name="Note 2 2 3 3 2 5 2 3 3" xfId="43898"/>
    <cellStyle name="Note 2 2 3 3 2 5 2 4" xfId="15918"/>
    <cellStyle name="Note 2 2 3 3 2 5 2 4 2" xfId="33582"/>
    <cellStyle name="Note 2 2 3 3 2 5 2 4 3" xfId="50791"/>
    <cellStyle name="Note 2 2 3 3 2 5 2 5" xfId="23003"/>
    <cellStyle name="Note 2 2 3 3 2 5 2 6" xfId="40287"/>
    <cellStyle name="Note 2 2 3 3 2 5 3" xfId="10882"/>
    <cellStyle name="Note 2 2 3 3 2 5 3 2" xfId="17717"/>
    <cellStyle name="Note 2 2 3 3 2 5 3 2 2" xfId="35381"/>
    <cellStyle name="Note 2 2 3 3 2 5 3 2 3" xfId="52576"/>
    <cellStyle name="Note 2 2 3 3 2 5 3 3" xfId="28546"/>
    <cellStyle name="Note 2 2 3 3 2 5 3 4" xfId="45791"/>
    <cellStyle name="Note 2 2 3 3 2 5 4" xfId="14171"/>
    <cellStyle name="Note 2 2 3 3 2 5 4 2" xfId="31835"/>
    <cellStyle name="Note 2 2 3 3 2 5 4 3" xfId="49056"/>
    <cellStyle name="Note 2 2 3 3 2 5 5" xfId="21141"/>
    <cellStyle name="Note 2 2 3 3 2 5 6" xfId="38444"/>
    <cellStyle name="Note 2 2 3 3 2 6" xfId="3795"/>
    <cellStyle name="Note 2 2 3 3 2 6 2" xfId="5711"/>
    <cellStyle name="Note 2 2 3 3 2 6 2 2" xfId="12631"/>
    <cellStyle name="Note 2 2 3 3 2 6 2 2 2" xfId="19358"/>
    <cellStyle name="Note 2 2 3 3 2 6 2 2 2 2" xfId="37022"/>
    <cellStyle name="Note 2 2 3 3 2 6 2 2 2 3" xfId="54199"/>
    <cellStyle name="Note 2 2 3 3 2 6 2 2 3" xfId="30295"/>
    <cellStyle name="Note 2 2 3 3 2 6 2 2 4" xfId="47522"/>
    <cellStyle name="Note 2 2 3 3 2 6 2 3" xfId="9347"/>
    <cellStyle name="Note 2 2 3 3 2 6 2 3 2" xfId="27012"/>
    <cellStyle name="Note 2 2 3 3 2 6 2 3 3" xfId="44265"/>
    <cellStyle name="Note 2 2 3 3 2 6 2 4" xfId="16291"/>
    <cellStyle name="Note 2 2 3 3 2 6 2 4 2" xfId="33955"/>
    <cellStyle name="Note 2 2 3 3 2 6 2 4 3" xfId="51158"/>
    <cellStyle name="Note 2 2 3 3 2 6 2 5" xfId="23376"/>
    <cellStyle name="Note 2 2 3 3 2 6 2 6" xfId="40654"/>
    <cellStyle name="Note 2 2 3 3 2 6 3" xfId="7492"/>
    <cellStyle name="Note 2 2 3 3 2 6 3 2" xfId="25157"/>
    <cellStyle name="Note 2 2 3 3 2 6 3 3" xfId="42422"/>
    <cellStyle name="Note 2 2 3 3 2 6 4" xfId="14544"/>
    <cellStyle name="Note 2 2 3 3 2 6 4 2" xfId="32208"/>
    <cellStyle name="Note 2 2 3 3 2 6 4 3" xfId="49423"/>
    <cellStyle name="Note 2 2 3 3 2 6 5" xfId="21514"/>
    <cellStyle name="Note 2 2 3 3 2 6 6" xfId="38811"/>
    <cellStyle name="Note 2 2 3 3 2 7" xfId="4675"/>
    <cellStyle name="Note 2 2 3 3 2 7 2" xfId="11595"/>
    <cellStyle name="Note 2 2 3 3 2 7 2 2" xfId="18376"/>
    <cellStyle name="Note 2 2 3 3 2 7 2 2 2" xfId="36040"/>
    <cellStyle name="Note 2 2 3 3 2 7 2 2 3" xfId="53229"/>
    <cellStyle name="Note 2 2 3 3 2 7 2 3" xfId="29259"/>
    <cellStyle name="Note 2 2 3 3 2 7 2 4" xfId="46498"/>
    <cellStyle name="Note 2 2 3 3 2 7 3" xfId="8311"/>
    <cellStyle name="Note 2 2 3 3 2 7 3 2" xfId="25976"/>
    <cellStyle name="Note 2 2 3 3 2 7 3 3" xfId="43241"/>
    <cellStyle name="Note 2 2 3 3 2 7 4" xfId="15309"/>
    <cellStyle name="Note 2 2 3 3 2 7 4 2" xfId="32973"/>
    <cellStyle name="Note 2 2 3 3 2 7 4 3" xfId="50188"/>
    <cellStyle name="Note 2 2 3 3 2 7 5" xfId="22340"/>
    <cellStyle name="Note 2 2 3 3 2 7 6" xfId="39630"/>
    <cellStyle name="Note 2 2 3 3 2 8" xfId="10281"/>
    <cellStyle name="Note 2 2 3 3 2 8 2" xfId="17170"/>
    <cellStyle name="Note 2 2 3 3 2 8 2 2" xfId="34834"/>
    <cellStyle name="Note 2 2 3 3 2 8 2 3" xfId="52035"/>
    <cellStyle name="Note 2 2 3 3 2 8 3" xfId="27945"/>
    <cellStyle name="Note 2 2 3 3 2 8 4" xfId="45196"/>
    <cellStyle name="Note 2 2 3 3 2 9" xfId="6531"/>
    <cellStyle name="Note 2 2 3 3 2 9 2" xfId="24196"/>
    <cellStyle name="Note 2 2 3 3 2 9 3" xfId="41473"/>
    <cellStyle name="Note 2 2 3 3 3" xfId="2816"/>
    <cellStyle name="Note 2 2 3 3 3 2" xfId="3479"/>
    <cellStyle name="Note 2 2 3 3 3 2 2" xfId="5395"/>
    <cellStyle name="Note 2 2 3 3 3 2 2 2" xfId="12315"/>
    <cellStyle name="Note 2 2 3 3 3 2 2 2 2" xfId="19042"/>
    <cellStyle name="Note 2 2 3 3 3 2 2 2 2 2" xfId="36706"/>
    <cellStyle name="Note 2 2 3 3 3 2 2 2 2 3" xfId="53886"/>
    <cellStyle name="Note 2 2 3 3 3 2 2 2 3" xfId="29979"/>
    <cellStyle name="Note 2 2 3 3 3 2 2 2 4" xfId="47209"/>
    <cellStyle name="Note 2 2 3 3 3 2 2 3" xfId="9031"/>
    <cellStyle name="Note 2 2 3 3 3 2 2 3 2" xfId="26696"/>
    <cellStyle name="Note 2 2 3 3 3 2 2 3 3" xfId="43952"/>
    <cellStyle name="Note 2 2 3 3 3 2 2 4" xfId="15975"/>
    <cellStyle name="Note 2 2 3 3 3 2 2 4 2" xfId="33639"/>
    <cellStyle name="Note 2 2 3 3 3 2 2 4 3" xfId="50845"/>
    <cellStyle name="Note 2 2 3 3 3 2 2 5" xfId="23060"/>
    <cellStyle name="Note 2 2 3 3 3 2 2 6" xfId="40341"/>
    <cellStyle name="Note 2 2 3 3 3 2 3" xfId="10939"/>
    <cellStyle name="Note 2 2 3 3 3 2 3 2" xfId="17774"/>
    <cellStyle name="Note 2 2 3 3 3 2 3 2 2" xfId="35438"/>
    <cellStyle name="Note 2 2 3 3 3 2 3 2 3" xfId="52630"/>
    <cellStyle name="Note 2 2 3 3 3 2 3 3" xfId="28603"/>
    <cellStyle name="Note 2 2 3 3 3 2 3 4" xfId="45845"/>
    <cellStyle name="Note 2 2 3 3 3 2 4" xfId="7176"/>
    <cellStyle name="Note 2 2 3 3 3 2 4 2" xfId="24841"/>
    <cellStyle name="Note 2 2 3 3 3 2 4 3" xfId="42109"/>
    <cellStyle name="Note 2 2 3 3 3 2 5" xfId="14228"/>
    <cellStyle name="Note 2 2 3 3 3 2 5 2" xfId="31892"/>
    <cellStyle name="Note 2 2 3 3 3 2 5 3" xfId="49110"/>
    <cellStyle name="Note 2 2 3 3 3 2 6" xfId="21198"/>
    <cellStyle name="Note 2 2 3 3 3 2 7" xfId="38498"/>
    <cellStyle name="Note 2 2 3 3 3 3" xfId="3849"/>
    <cellStyle name="Note 2 2 3 3 3 3 2" xfId="5765"/>
    <cellStyle name="Note 2 2 3 3 3 3 2 2" xfId="12685"/>
    <cellStyle name="Note 2 2 3 3 3 3 2 2 2" xfId="19412"/>
    <cellStyle name="Note 2 2 3 3 3 3 2 2 2 2" xfId="37076"/>
    <cellStyle name="Note 2 2 3 3 3 3 2 2 2 3" xfId="54253"/>
    <cellStyle name="Note 2 2 3 3 3 3 2 2 3" xfId="30349"/>
    <cellStyle name="Note 2 2 3 3 3 3 2 2 4" xfId="47576"/>
    <cellStyle name="Note 2 2 3 3 3 3 2 3" xfId="9401"/>
    <cellStyle name="Note 2 2 3 3 3 3 2 3 2" xfId="27066"/>
    <cellStyle name="Note 2 2 3 3 3 3 2 3 3" xfId="44319"/>
    <cellStyle name="Note 2 2 3 3 3 3 2 4" xfId="16345"/>
    <cellStyle name="Note 2 2 3 3 3 3 2 4 2" xfId="34009"/>
    <cellStyle name="Note 2 2 3 3 3 3 2 4 3" xfId="51212"/>
    <cellStyle name="Note 2 2 3 3 3 3 2 5" xfId="23430"/>
    <cellStyle name="Note 2 2 3 3 3 3 2 6" xfId="40708"/>
    <cellStyle name="Note 2 2 3 3 3 3 3" xfId="7546"/>
    <cellStyle name="Note 2 2 3 3 3 3 3 2" xfId="25211"/>
    <cellStyle name="Note 2 2 3 3 3 3 3 3" xfId="42476"/>
    <cellStyle name="Note 2 2 3 3 3 3 4" xfId="14598"/>
    <cellStyle name="Note 2 2 3 3 3 3 4 2" xfId="32262"/>
    <cellStyle name="Note 2 2 3 3 3 3 4 3" xfId="49477"/>
    <cellStyle name="Note 2 2 3 3 3 3 5" xfId="21568"/>
    <cellStyle name="Note 2 2 3 3 3 3 6" xfId="38865"/>
    <cellStyle name="Note 2 2 3 3 3 4" xfId="4732"/>
    <cellStyle name="Note 2 2 3 3 3 4 2" xfId="11652"/>
    <cellStyle name="Note 2 2 3 3 3 4 2 2" xfId="18433"/>
    <cellStyle name="Note 2 2 3 3 3 4 2 2 2" xfId="36097"/>
    <cellStyle name="Note 2 2 3 3 3 4 2 2 3" xfId="53283"/>
    <cellStyle name="Note 2 2 3 3 3 4 2 3" xfId="29316"/>
    <cellStyle name="Note 2 2 3 3 3 4 2 4" xfId="46552"/>
    <cellStyle name="Note 2 2 3 3 3 4 3" xfId="8368"/>
    <cellStyle name="Note 2 2 3 3 3 4 3 2" xfId="26033"/>
    <cellStyle name="Note 2 2 3 3 3 4 3 3" xfId="43295"/>
    <cellStyle name="Note 2 2 3 3 3 4 4" xfId="15366"/>
    <cellStyle name="Note 2 2 3 3 3 4 4 2" xfId="33030"/>
    <cellStyle name="Note 2 2 3 3 3 4 4 3" xfId="50242"/>
    <cellStyle name="Note 2 2 3 3 3 4 5" xfId="22397"/>
    <cellStyle name="Note 2 2 3 3 3 4 6" xfId="39684"/>
    <cellStyle name="Note 2 2 3 3 3 5" xfId="10338"/>
    <cellStyle name="Note 2 2 3 3 3 5 2" xfId="17227"/>
    <cellStyle name="Note 2 2 3 3 3 5 2 2" xfId="34891"/>
    <cellStyle name="Note 2 2 3 3 3 5 2 3" xfId="52089"/>
    <cellStyle name="Note 2 2 3 3 3 5 3" xfId="28002"/>
    <cellStyle name="Note 2 2 3 3 3 5 4" xfId="45250"/>
    <cellStyle name="Note 2 2 3 3 3 6" xfId="6588"/>
    <cellStyle name="Note 2 2 3 3 3 6 2" xfId="24253"/>
    <cellStyle name="Note 2 2 3 3 3 6 3" xfId="41527"/>
    <cellStyle name="Note 2 2 3 3 3 7" xfId="13619"/>
    <cellStyle name="Note 2 2 3 3 3 7 2" xfId="31283"/>
    <cellStyle name="Note 2 2 3 3 3 7 3" xfId="48507"/>
    <cellStyle name="Note 2 2 3 3 3 8" xfId="20535"/>
    <cellStyle name="Note 2 2 3 3 3 9" xfId="37841"/>
    <cellStyle name="Note 2 2 3 3 4" xfId="4468"/>
    <cellStyle name="Note 2 2 3 3 4 2" xfId="6332"/>
    <cellStyle name="Note 2 2 3 3 4 2 2" xfId="13251"/>
    <cellStyle name="Note 2 2 3 3 4 2 2 2" xfId="19924"/>
    <cellStyle name="Note 2 2 3 3 4 2 2 2 2" xfId="37588"/>
    <cellStyle name="Note 2 2 3 3 4 2 2 2 3" xfId="54765"/>
    <cellStyle name="Note 2 2 3 3 4 2 2 3" xfId="30915"/>
    <cellStyle name="Note 2 2 3 3 4 2 2 4" xfId="48142"/>
    <cellStyle name="Note 2 2 3 3 4 2 3" xfId="9967"/>
    <cellStyle name="Note 2 2 3 3 4 2 3 2" xfId="27632"/>
    <cellStyle name="Note 2 2 3 3 4 2 3 3" xfId="44885"/>
    <cellStyle name="Note 2 2 3 3 4 2 4" xfId="16857"/>
    <cellStyle name="Note 2 2 3 3 4 2 4 2" xfId="34521"/>
    <cellStyle name="Note 2 2 3 3 4 2 4 3" xfId="51724"/>
    <cellStyle name="Note 2 2 3 3 4 2 5" xfId="23997"/>
    <cellStyle name="Note 2 2 3 3 4 2 6" xfId="41274"/>
    <cellStyle name="Note 2 2 3 3 4 3" xfId="11396"/>
    <cellStyle name="Note 2 2 3 3 4 3 2" xfId="18177"/>
    <cellStyle name="Note 2 2 3 3 4 3 2 2" xfId="35841"/>
    <cellStyle name="Note 2 2 3 3 4 3 2 3" xfId="53030"/>
    <cellStyle name="Note 2 2 3 3 4 3 3" xfId="29060"/>
    <cellStyle name="Note 2 2 3 3 4 3 4" xfId="46299"/>
    <cellStyle name="Note 2 2 3 3 4 4" xfId="8112"/>
    <cellStyle name="Note 2 2 3 3 4 4 2" xfId="25777"/>
    <cellStyle name="Note 2 2 3 3 4 4 3" xfId="43042"/>
    <cellStyle name="Note 2 2 3 3 4 5" xfId="15110"/>
    <cellStyle name="Note 2 2 3 3 4 5 2" xfId="32774"/>
    <cellStyle name="Note 2 2 3 3 4 5 3" xfId="49989"/>
    <cellStyle name="Note 2 2 3 3 4 6" xfId="22141"/>
    <cellStyle name="Note 2 2 3 3 4 7" xfId="39431"/>
    <cellStyle name="Note 2 2 3 3 5" xfId="4425"/>
    <cellStyle name="Note 2 2 3 3 5 2" xfId="6289"/>
    <cellStyle name="Note 2 2 3 3 5 2 2" xfId="13208"/>
    <cellStyle name="Note 2 2 3 3 5 2 2 2" xfId="19881"/>
    <cellStyle name="Note 2 2 3 3 5 2 2 2 2" xfId="37545"/>
    <cellStyle name="Note 2 2 3 3 5 2 2 2 3" xfId="54722"/>
    <cellStyle name="Note 2 2 3 3 5 2 2 3" xfId="30872"/>
    <cellStyle name="Note 2 2 3 3 5 2 2 4" xfId="48099"/>
    <cellStyle name="Note 2 2 3 3 5 2 3" xfId="9924"/>
    <cellStyle name="Note 2 2 3 3 5 2 3 2" xfId="27589"/>
    <cellStyle name="Note 2 2 3 3 5 2 3 3" xfId="44842"/>
    <cellStyle name="Note 2 2 3 3 5 2 4" xfId="16814"/>
    <cellStyle name="Note 2 2 3 3 5 2 4 2" xfId="34478"/>
    <cellStyle name="Note 2 2 3 3 5 2 4 3" xfId="51681"/>
    <cellStyle name="Note 2 2 3 3 5 2 5" xfId="23954"/>
    <cellStyle name="Note 2 2 3 3 5 2 6" xfId="41231"/>
    <cellStyle name="Note 2 2 3 3 5 3" xfId="11353"/>
    <cellStyle name="Note 2 2 3 3 5 3 2" xfId="18134"/>
    <cellStyle name="Note 2 2 3 3 5 3 2 2" xfId="35798"/>
    <cellStyle name="Note 2 2 3 3 5 3 2 3" xfId="52987"/>
    <cellStyle name="Note 2 2 3 3 5 3 3" xfId="29017"/>
    <cellStyle name="Note 2 2 3 3 5 3 4" xfId="46256"/>
    <cellStyle name="Note 2 2 3 3 5 4" xfId="8069"/>
    <cellStyle name="Note 2 2 3 3 5 4 2" xfId="25734"/>
    <cellStyle name="Note 2 2 3 3 5 4 3" xfId="42999"/>
    <cellStyle name="Note 2 2 3 3 5 5" xfId="15067"/>
    <cellStyle name="Note 2 2 3 3 5 5 2" xfId="32731"/>
    <cellStyle name="Note 2 2 3 3 5 5 3" xfId="49946"/>
    <cellStyle name="Note 2 2 3 3 5 6" xfId="22098"/>
    <cellStyle name="Note 2 2 3 3 5 7" xfId="39388"/>
    <cellStyle name="Note 2 2 3 3 6" xfId="10111"/>
    <cellStyle name="Note 2 2 3 3 6 2" xfId="17000"/>
    <cellStyle name="Note 2 2 3 3 6 2 2" xfId="34664"/>
    <cellStyle name="Note 2 2 3 3 6 2 3" xfId="51865"/>
    <cellStyle name="Note 2 2 3 3 6 3" xfId="27775"/>
    <cellStyle name="Note 2 2 3 3 6 4" xfId="45026"/>
    <cellStyle name="Note 2 2 3 3 7" xfId="13392"/>
    <cellStyle name="Note 2 2 3 3 7 2" xfId="31056"/>
    <cellStyle name="Note 2 2 3 3 7 3" xfId="48283"/>
    <cellStyle name="Note 2 2 3 3 8" xfId="20218"/>
    <cellStyle name="Note 2 2 3 3 9" xfId="20180"/>
    <cellStyle name="Note 2 2 3 4" xfId="2760"/>
    <cellStyle name="Note 2 2 3 4 10" xfId="13565"/>
    <cellStyle name="Note 2 2 3 4 10 2" xfId="31229"/>
    <cellStyle name="Note 2 2 3 4 10 3" xfId="48456"/>
    <cellStyle name="Note 2 2 3 4 11" xfId="20481"/>
    <cellStyle name="Note 2 2 3 4 12" xfId="37790"/>
    <cellStyle name="Note 2 2 3 4 2" xfId="2989"/>
    <cellStyle name="Note 2 2 3 4 2 2" xfId="3652"/>
    <cellStyle name="Note 2 2 3 4 2 2 2" xfId="5568"/>
    <cellStyle name="Note 2 2 3 4 2 2 2 2" xfId="12488"/>
    <cellStyle name="Note 2 2 3 4 2 2 2 2 2" xfId="19215"/>
    <cellStyle name="Note 2 2 3 4 2 2 2 2 2 2" xfId="36879"/>
    <cellStyle name="Note 2 2 3 4 2 2 2 2 2 3" xfId="54059"/>
    <cellStyle name="Note 2 2 3 4 2 2 2 2 3" xfId="30152"/>
    <cellStyle name="Note 2 2 3 4 2 2 2 2 4" xfId="47382"/>
    <cellStyle name="Note 2 2 3 4 2 2 2 3" xfId="9204"/>
    <cellStyle name="Note 2 2 3 4 2 2 2 3 2" xfId="26869"/>
    <cellStyle name="Note 2 2 3 4 2 2 2 3 3" xfId="44125"/>
    <cellStyle name="Note 2 2 3 4 2 2 2 4" xfId="16148"/>
    <cellStyle name="Note 2 2 3 4 2 2 2 4 2" xfId="33812"/>
    <cellStyle name="Note 2 2 3 4 2 2 2 4 3" xfId="51018"/>
    <cellStyle name="Note 2 2 3 4 2 2 2 5" xfId="23233"/>
    <cellStyle name="Note 2 2 3 4 2 2 2 6" xfId="40514"/>
    <cellStyle name="Note 2 2 3 4 2 2 3" xfId="11112"/>
    <cellStyle name="Note 2 2 3 4 2 2 3 2" xfId="17947"/>
    <cellStyle name="Note 2 2 3 4 2 2 3 2 2" xfId="35611"/>
    <cellStyle name="Note 2 2 3 4 2 2 3 2 3" xfId="52803"/>
    <cellStyle name="Note 2 2 3 4 2 2 3 3" xfId="28776"/>
    <cellStyle name="Note 2 2 3 4 2 2 3 4" xfId="46018"/>
    <cellStyle name="Note 2 2 3 4 2 2 4" xfId="7349"/>
    <cellStyle name="Note 2 2 3 4 2 2 4 2" xfId="25014"/>
    <cellStyle name="Note 2 2 3 4 2 2 4 3" xfId="42282"/>
    <cellStyle name="Note 2 2 3 4 2 2 5" xfId="14401"/>
    <cellStyle name="Note 2 2 3 4 2 2 5 2" xfId="32065"/>
    <cellStyle name="Note 2 2 3 4 2 2 5 3" xfId="49283"/>
    <cellStyle name="Note 2 2 3 4 2 2 6" xfId="21371"/>
    <cellStyle name="Note 2 2 3 4 2 2 7" xfId="38671"/>
    <cellStyle name="Note 2 2 3 4 2 3" xfId="4022"/>
    <cellStyle name="Note 2 2 3 4 2 3 2" xfId="5938"/>
    <cellStyle name="Note 2 2 3 4 2 3 2 2" xfId="12858"/>
    <cellStyle name="Note 2 2 3 4 2 3 2 2 2" xfId="19585"/>
    <cellStyle name="Note 2 2 3 4 2 3 2 2 2 2" xfId="37249"/>
    <cellStyle name="Note 2 2 3 4 2 3 2 2 2 3" xfId="54426"/>
    <cellStyle name="Note 2 2 3 4 2 3 2 2 3" xfId="30522"/>
    <cellStyle name="Note 2 2 3 4 2 3 2 2 4" xfId="47749"/>
    <cellStyle name="Note 2 2 3 4 2 3 2 3" xfId="9574"/>
    <cellStyle name="Note 2 2 3 4 2 3 2 3 2" xfId="27239"/>
    <cellStyle name="Note 2 2 3 4 2 3 2 3 3" xfId="44492"/>
    <cellStyle name="Note 2 2 3 4 2 3 2 4" xfId="16518"/>
    <cellStyle name="Note 2 2 3 4 2 3 2 4 2" xfId="34182"/>
    <cellStyle name="Note 2 2 3 4 2 3 2 4 3" xfId="51385"/>
    <cellStyle name="Note 2 2 3 4 2 3 2 5" xfId="23603"/>
    <cellStyle name="Note 2 2 3 4 2 3 2 6" xfId="40881"/>
    <cellStyle name="Note 2 2 3 4 2 3 3" xfId="7719"/>
    <cellStyle name="Note 2 2 3 4 2 3 3 2" xfId="25384"/>
    <cellStyle name="Note 2 2 3 4 2 3 3 3" xfId="42649"/>
    <cellStyle name="Note 2 2 3 4 2 3 4" xfId="14771"/>
    <cellStyle name="Note 2 2 3 4 2 3 4 2" xfId="32435"/>
    <cellStyle name="Note 2 2 3 4 2 3 4 3" xfId="49650"/>
    <cellStyle name="Note 2 2 3 4 2 3 5" xfId="21741"/>
    <cellStyle name="Note 2 2 3 4 2 3 6" xfId="39038"/>
    <cellStyle name="Note 2 2 3 4 2 4" xfId="4905"/>
    <cellStyle name="Note 2 2 3 4 2 4 2" xfId="11825"/>
    <cellStyle name="Note 2 2 3 4 2 4 2 2" xfId="18606"/>
    <cellStyle name="Note 2 2 3 4 2 4 2 2 2" xfId="36270"/>
    <cellStyle name="Note 2 2 3 4 2 4 2 2 3" xfId="53456"/>
    <cellStyle name="Note 2 2 3 4 2 4 2 3" xfId="29489"/>
    <cellStyle name="Note 2 2 3 4 2 4 2 4" xfId="46725"/>
    <cellStyle name="Note 2 2 3 4 2 4 3" xfId="8541"/>
    <cellStyle name="Note 2 2 3 4 2 4 3 2" xfId="26206"/>
    <cellStyle name="Note 2 2 3 4 2 4 3 3" xfId="43468"/>
    <cellStyle name="Note 2 2 3 4 2 4 4" xfId="15539"/>
    <cellStyle name="Note 2 2 3 4 2 4 4 2" xfId="33203"/>
    <cellStyle name="Note 2 2 3 4 2 4 4 3" xfId="50415"/>
    <cellStyle name="Note 2 2 3 4 2 4 5" xfId="22570"/>
    <cellStyle name="Note 2 2 3 4 2 4 6" xfId="39857"/>
    <cellStyle name="Note 2 2 3 4 2 5" xfId="10511"/>
    <cellStyle name="Note 2 2 3 4 2 5 2" xfId="17400"/>
    <cellStyle name="Note 2 2 3 4 2 5 2 2" xfId="35064"/>
    <cellStyle name="Note 2 2 3 4 2 5 2 3" xfId="52262"/>
    <cellStyle name="Note 2 2 3 4 2 5 3" xfId="28175"/>
    <cellStyle name="Note 2 2 3 4 2 5 4" xfId="45423"/>
    <cellStyle name="Note 2 2 3 4 2 6" xfId="6761"/>
    <cellStyle name="Note 2 2 3 4 2 6 2" xfId="24426"/>
    <cellStyle name="Note 2 2 3 4 2 6 3" xfId="41700"/>
    <cellStyle name="Note 2 2 3 4 2 7" xfId="13792"/>
    <cellStyle name="Note 2 2 3 4 2 7 2" xfId="31456"/>
    <cellStyle name="Note 2 2 3 4 2 7 3" xfId="48680"/>
    <cellStyle name="Note 2 2 3 4 2 8" xfId="20708"/>
    <cellStyle name="Note 2 2 3 4 2 9" xfId="38014"/>
    <cellStyle name="Note 2 2 3 4 3" xfId="3085"/>
    <cellStyle name="Note 2 2 3 4 3 2" xfId="3748"/>
    <cellStyle name="Note 2 2 3 4 3 2 2" xfId="5664"/>
    <cellStyle name="Note 2 2 3 4 3 2 2 2" xfId="12584"/>
    <cellStyle name="Note 2 2 3 4 3 2 2 2 2" xfId="19311"/>
    <cellStyle name="Note 2 2 3 4 3 2 2 2 2 2" xfId="36975"/>
    <cellStyle name="Note 2 2 3 4 3 2 2 2 2 3" xfId="54152"/>
    <cellStyle name="Note 2 2 3 4 3 2 2 2 3" xfId="30248"/>
    <cellStyle name="Note 2 2 3 4 3 2 2 2 4" xfId="47475"/>
    <cellStyle name="Note 2 2 3 4 3 2 2 3" xfId="9300"/>
    <cellStyle name="Note 2 2 3 4 3 2 2 3 2" xfId="26965"/>
    <cellStyle name="Note 2 2 3 4 3 2 2 3 3" xfId="44218"/>
    <cellStyle name="Note 2 2 3 4 3 2 2 4" xfId="16244"/>
    <cellStyle name="Note 2 2 3 4 3 2 2 4 2" xfId="33908"/>
    <cellStyle name="Note 2 2 3 4 3 2 2 4 3" xfId="51111"/>
    <cellStyle name="Note 2 2 3 4 3 2 2 5" xfId="23329"/>
    <cellStyle name="Note 2 2 3 4 3 2 2 6" xfId="40607"/>
    <cellStyle name="Note 2 2 3 4 3 2 3" xfId="11208"/>
    <cellStyle name="Note 2 2 3 4 3 2 3 2" xfId="18043"/>
    <cellStyle name="Note 2 2 3 4 3 2 3 2 2" xfId="35707"/>
    <cellStyle name="Note 2 2 3 4 3 2 3 2 3" xfId="52896"/>
    <cellStyle name="Note 2 2 3 4 3 2 3 3" xfId="28872"/>
    <cellStyle name="Note 2 2 3 4 3 2 3 4" xfId="46111"/>
    <cellStyle name="Note 2 2 3 4 3 2 4" xfId="7445"/>
    <cellStyle name="Note 2 2 3 4 3 2 4 2" xfId="25110"/>
    <cellStyle name="Note 2 2 3 4 3 2 4 3" xfId="42375"/>
    <cellStyle name="Note 2 2 3 4 3 2 5" xfId="14497"/>
    <cellStyle name="Note 2 2 3 4 3 2 5 2" xfId="32161"/>
    <cellStyle name="Note 2 2 3 4 3 2 5 3" xfId="49376"/>
    <cellStyle name="Note 2 2 3 4 3 2 6" xfId="21467"/>
    <cellStyle name="Note 2 2 3 4 3 2 7" xfId="38764"/>
    <cellStyle name="Note 2 2 3 4 3 3" xfId="4115"/>
    <cellStyle name="Note 2 2 3 4 3 3 2" xfId="6031"/>
    <cellStyle name="Note 2 2 3 4 3 3 2 2" xfId="12951"/>
    <cellStyle name="Note 2 2 3 4 3 3 2 2 2" xfId="19678"/>
    <cellStyle name="Note 2 2 3 4 3 3 2 2 2 2" xfId="37342"/>
    <cellStyle name="Note 2 2 3 4 3 3 2 2 2 3" xfId="54519"/>
    <cellStyle name="Note 2 2 3 4 3 3 2 2 3" xfId="30615"/>
    <cellStyle name="Note 2 2 3 4 3 3 2 2 4" xfId="47842"/>
    <cellStyle name="Note 2 2 3 4 3 3 2 3" xfId="9667"/>
    <cellStyle name="Note 2 2 3 4 3 3 2 3 2" xfId="27332"/>
    <cellStyle name="Note 2 2 3 4 3 3 2 3 3" xfId="44585"/>
    <cellStyle name="Note 2 2 3 4 3 3 2 4" xfId="16611"/>
    <cellStyle name="Note 2 2 3 4 3 3 2 4 2" xfId="34275"/>
    <cellStyle name="Note 2 2 3 4 3 3 2 4 3" xfId="51478"/>
    <cellStyle name="Note 2 2 3 4 3 3 2 5" xfId="23696"/>
    <cellStyle name="Note 2 2 3 4 3 3 2 6" xfId="40974"/>
    <cellStyle name="Note 2 2 3 4 3 3 3" xfId="7812"/>
    <cellStyle name="Note 2 2 3 4 3 3 3 2" xfId="25477"/>
    <cellStyle name="Note 2 2 3 4 3 3 3 3" xfId="42742"/>
    <cellStyle name="Note 2 2 3 4 3 3 4" xfId="14864"/>
    <cellStyle name="Note 2 2 3 4 3 3 4 2" xfId="32528"/>
    <cellStyle name="Note 2 2 3 4 3 3 4 3" xfId="49743"/>
    <cellStyle name="Note 2 2 3 4 3 3 5" xfId="21834"/>
    <cellStyle name="Note 2 2 3 4 3 3 6" xfId="39131"/>
    <cellStyle name="Note 2 2 3 4 3 4" xfId="5001"/>
    <cellStyle name="Note 2 2 3 4 3 4 2" xfId="11921"/>
    <cellStyle name="Note 2 2 3 4 3 4 2 2" xfId="18702"/>
    <cellStyle name="Note 2 2 3 4 3 4 2 2 2" xfId="36366"/>
    <cellStyle name="Note 2 2 3 4 3 4 2 2 3" xfId="53549"/>
    <cellStyle name="Note 2 2 3 4 3 4 2 3" xfId="29585"/>
    <cellStyle name="Note 2 2 3 4 3 4 2 4" xfId="46818"/>
    <cellStyle name="Note 2 2 3 4 3 4 3" xfId="8637"/>
    <cellStyle name="Note 2 2 3 4 3 4 3 2" xfId="26302"/>
    <cellStyle name="Note 2 2 3 4 3 4 3 3" xfId="43561"/>
    <cellStyle name="Note 2 2 3 4 3 4 4" xfId="15635"/>
    <cellStyle name="Note 2 2 3 4 3 4 4 2" xfId="33299"/>
    <cellStyle name="Note 2 2 3 4 3 4 4 3" xfId="50508"/>
    <cellStyle name="Note 2 2 3 4 3 4 5" xfId="22666"/>
    <cellStyle name="Note 2 2 3 4 3 4 6" xfId="39950"/>
    <cellStyle name="Note 2 2 3 4 3 5" xfId="10607"/>
    <cellStyle name="Note 2 2 3 4 3 5 2" xfId="17496"/>
    <cellStyle name="Note 2 2 3 4 3 5 2 2" xfId="35160"/>
    <cellStyle name="Note 2 2 3 4 3 5 2 3" xfId="52355"/>
    <cellStyle name="Note 2 2 3 4 3 5 3" xfId="28271"/>
    <cellStyle name="Note 2 2 3 4 3 5 4" xfId="45516"/>
    <cellStyle name="Note 2 2 3 4 3 6" xfId="6857"/>
    <cellStyle name="Note 2 2 3 4 3 6 2" xfId="24522"/>
    <cellStyle name="Note 2 2 3 4 3 6 3" xfId="41793"/>
    <cellStyle name="Note 2 2 3 4 3 7" xfId="13888"/>
    <cellStyle name="Note 2 2 3 4 3 7 2" xfId="31552"/>
    <cellStyle name="Note 2 2 3 4 3 7 3" xfId="48773"/>
    <cellStyle name="Note 2 2 3 4 3 8" xfId="20804"/>
    <cellStyle name="Note 2 2 3 4 3 9" xfId="38107"/>
    <cellStyle name="Note 2 2 3 4 4" xfId="3197"/>
    <cellStyle name="Note 2 2 3 4 4 2" xfId="4227"/>
    <cellStyle name="Note 2 2 3 4 4 2 2" xfId="6143"/>
    <cellStyle name="Note 2 2 3 4 4 2 2 2" xfId="13063"/>
    <cellStyle name="Note 2 2 3 4 4 2 2 2 2" xfId="19790"/>
    <cellStyle name="Note 2 2 3 4 4 2 2 2 2 2" xfId="37454"/>
    <cellStyle name="Note 2 2 3 4 4 2 2 2 2 3" xfId="54631"/>
    <cellStyle name="Note 2 2 3 4 4 2 2 2 3" xfId="30727"/>
    <cellStyle name="Note 2 2 3 4 4 2 2 2 4" xfId="47954"/>
    <cellStyle name="Note 2 2 3 4 4 2 2 3" xfId="9779"/>
    <cellStyle name="Note 2 2 3 4 4 2 2 3 2" xfId="27444"/>
    <cellStyle name="Note 2 2 3 4 4 2 2 3 3" xfId="44697"/>
    <cellStyle name="Note 2 2 3 4 4 2 2 4" xfId="16723"/>
    <cellStyle name="Note 2 2 3 4 4 2 2 4 2" xfId="34387"/>
    <cellStyle name="Note 2 2 3 4 4 2 2 4 3" xfId="51590"/>
    <cellStyle name="Note 2 2 3 4 4 2 2 5" xfId="23808"/>
    <cellStyle name="Note 2 2 3 4 4 2 2 6" xfId="41086"/>
    <cellStyle name="Note 2 2 3 4 4 2 3" xfId="7924"/>
    <cellStyle name="Note 2 2 3 4 4 2 3 2" xfId="25589"/>
    <cellStyle name="Note 2 2 3 4 4 2 3 3" xfId="42854"/>
    <cellStyle name="Note 2 2 3 4 4 2 4" xfId="14976"/>
    <cellStyle name="Note 2 2 3 4 4 2 4 2" xfId="32640"/>
    <cellStyle name="Note 2 2 3 4 4 2 4 3" xfId="49855"/>
    <cellStyle name="Note 2 2 3 4 4 2 5" xfId="21946"/>
    <cellStyle name="Note 2 2 3 4 4 2 6" xfId="39243"/>
    <cellStyle name="Note 2 2 3 4 4 3" xfId="5113"/>
    <cellStyle name="Note 2 2 3 4 4 3 2" xfId="12033"/>
    <cellStyle name="Note 2 2 3 4 4 3 2 2" xfId="18814"/>
    <cellStyle name="Note 2 2 3 4 4 3 2 2 2" xfId="36478"/>
    <cellStyle name="Note 2 2 3 4 4 3 2 2 3" xfId="53661"/>
    <cellStyle name="Note 2 2 3 4 4 3 2 3" xfId="29697"/>
    <cellStyle name="Note 2 2 3 4 4 3 2 4" xfId="46930"/>
    <cellStyle name="Note 2 2 3 4 4 3 3" xfId="8749"/>
    <cellStyle name="Note 2 2 3 4 4 3 3 2" xfId="26414"/>
    <cellStyle name="Note 2 2 3 4 4 3 3 3" xfId="43673"/>
    <cellStyle name="Note 2 2 3 4 4 3 4" xfId="15747"/>
    <cellStyle name="Note 2 2 3 4 4 3 4 2" xfId="33411"/>
    <cellStyle name="Note 2 2 3 4 4 3 4 3" xfId="50620"/>
    <cellStyle name="Note 2 2 3 4 4 3 5" xfId="22778"/>
    <cellStyle name="Note 2 2 3 4 4 3 6" xfId="40062"/>
    <cellStyle name="Note 2 2 3 4 4 4" xfId="10719"/>
    <cellStyle name="Note 2 2 3 4 4 4 2" xfId="17608"/>
    <cellStyle name="Note 2 2 3 4 4 4 2 2" xfId="35272"/>
    <cellStyle name="Note 2 2 3 4 4 4 2 3" xfId="52467"/>
    <cellStyle name="Note 2 2 3 4 4 4 3" xfId="28383"/>
    <cellStyle name="Note 2 2 3 4 4 4 4" xfId="45628"/>
    <cellStyle name="Note 2 2 3 4 4 5" xfId="6969"/>
    <cellStyle name="Note 2 2 3 4 4 5 2" xfId="24634"/>
    <cellStyle name="Note 2 2 3 4 4 5 3" xfId="41905"/>
    <cellStyle name="Note 2 2 3 4 4 6" xfId="14000"/>
    <cellStyle name="Note 2 2 3 4 4 6 2" xfId="31664"/>
    <cellStyle name="Note 2 2 3 4 4 6 3" xfId="48885"/>
    <cellStyle name="Note 2 2 3 4 4 7" xfId="20916"/>
    <cellStyle name="Note 2 2 3 4 4 8" xfId="38219"/>
    <cellStyle name="Note 2 2 3 4 5" xfId="3425"/>
    <cellStyle name="Note 2 2 3 4 5 2" xfId="5341"/>
    <cellStyle name="Note 2 2 3 4 5 2 2" xfId="12261"/>
    <cellStyle name="Note 2 2 3 4 5 2 2 2" xfId="18988"/>
    <cellStyle name="Note 2 2 3 4 5 2 2 2 2" xfId="36652"/>
    <cellStyle name="Note 2 2 3 4 5 2 2 2 3" xfId="53835"/>
    <cellStyle name="Note 2 2 3 4 5 2 2 3" xfId="29925"/>
    <cellStyle name="Note 2 2 3 4 5 2 2 4" xfId="47158"/>
    <cellStyle name="Note 2 2 3 4 5 2 3" xfId="8977"/>
    <cellStyle name="Note 2 2 3 4 5 2 3 2" xfId="26642"/>
    <cellStyle name="Note 2 2 3 4 5 2 3 3" xfId="43901"/>
    <cellStyle name="Note 2 2 3 4 5 2 4" xfId="15921"/>
    <cellStyle name="Note 2 2 3 4 5 2 4 2" xfId="33585"/>
    <cellStyle name="Note 2 2 3 4 5 2 4 3" xfId="50794"/>
    <cellStyle name="Note 2 2 3 4 5 2 5" xfId="23006"/>
    <cellStyle name="Note 2 2 3 4 5 2 6" xfId="40290"/>
    <cellStyle name="Note 2 2 3 4 5 3" xfId="10885"/>
    <cellStyle name="Note 2 2 3 4 5 3 2" xfId="17720"/>
    <cellStyle name="Note 2 2 3 4 5 3 2 2" xfId="35384"/>
    <cellStyle name="Note 2 2 3 4 5 3 2 3" xfId="52579"/>
    <cellStyle name="Note 2 2 3 4 5 3 3" xfId="28549"/>
    <cellStyle name="Note 2 2 3 4 5 3 4" xfId="45794"/>
    <cellStyle name="Note 2 2 3 4 5 4" xfId="14174"/>
    <cellStyle name="Note 2 2 3 4 5 4 2" xfId="31838"/>
    <cellStyle name="Note 2 2 3 4 5 4 3" xfId="49059"/>
    <cellStyle name="Note 2 2 3 4 5 5" xfId="21144"/>
    <cellStyle name="Note 2 2 3 4 5 6" xfId="38447"/>
    <cellStyle name="Note 2 2 3 4 6" xfId="3798"/>
    <cellStyle name="Note 2 2 3 4 6 2" xfId="5714"/>
    <cellStyle name="Note 2 2 3 4 6 2 2" xfId="12634"/>
    <cellStyle name="Note 2 2 3 4 6 2 2 2" xfId="19361"/>
    <cellStyle name="Note 2 2 3 4 6 2 2 2 2" xfId="37025"/>
    <cellStyle name="Note 2 2 3 4 6 2 2 2 3" xfId="54202"/>
    <cellStyle name="Note 2 2 3 4 6 2 2 3" xfId="30298"/>
    <cellStyle name="Note 2 2 3 4 6 2 2 4" xfId="47525"/>
    <cellStyle name="Note 2 2 3 4 6 2 3" xfId="9350"/>
    <cellStyle name="Note 2 2 3 4 6 2 3 2" xfId="27015"/>
    <cellStyle name="Note 2 2 3 4 6 2 3 3" xfId="44268"/>
    <cellStyle name="Note 2 2 3 4 6 2 4" xfId="16294"/>
    <cellStyle name="Note 2 2 3 4 6 2 4 2" xfId="33958"/>
    <cellStyle name="Note 2 2 3 4 6 2 4 3" xfId="51161"/>
    <cellStyle name="Note 2 2 3 4 6 2 5" xfId="23379"/>
    <cellStyle name="Note 2 2 3 4 6 2 6" xfId="40657"/>
    <cellStyle name="Note 2 2 3 4 6 3" xfId="7495"/>
    <cellStyle name="Note 2 2 3 4 6 3 2" xfId="25160"/>
    <cellStyle name="Note 2 2 3 4 6 3 3" xfId="42425"/>
    <cellStyle name="Note 2 2 3 4 6 4" xfId="14547"/>
    <cellStyle name="Note 2 2 3 4 6 4 2" xfId="32211"/>
    <cellStyle name="Note 2 2 3 4 6 4 3" xfId="49426"/>
    <cellStyle name="Note 2 2 3 4 6 5" xfId="21517"/>
    <cellStyle name="Note 2 2 3 4 6 6" xfId="38814"/>
    <cellStyle name="Note 2 2 3 4 7" xfId="4678"/>
    <cellStyle name="Note 2 2 3 4 7 2" xfId="11598"/>
    <cellStyle name="Note 2 2 3 4 7 2 2" xfId="18379"/>
    <cellStyle name="Note 2 2 3 4 7 2 2 2" xfId="36043"/>
    <cellStyle name="Note 2 2 3 4 7 2 2 3" xfId="53232"/>
    <cellStyle name="Note 2 2 3 4 7 2 3" xfId="29262"/>
    <cellStyle name="Note 2 2 3 4 7 2 4" xfId="46501"/>
    <cellStyle name="Note 2 2 3 4 7 3" xfId="8314"/>
    <cellStyle name="Note 2 2 3 4 7 3 2" xfId="25979"/>
    <cellStyle name="Note 2 2 3 4 7 3 3" xfId="43244"/>
    <cellStyle name="Note 2 2 3 4 7 4" xfId="15312"/>
    <cellStyle name="Note 2 2 3 4 7 4 2" xfId="32976"/>
    <cellStyle name="Note 2 2 3 4 7 4 3" xfId="50191"/>
    <cellStyle name="Note 2 2 3 4 7 5" xfId="22343"/>
    <cellStyle name="Note 2 2 3 4 7 6" xfId="39633"/>
    <cellStyle name="Note 2 2 3 4 8" xfId="10284"/>
    <cellStyle name="Note 2 2 3 4 8 2" xfId="17173"/>
    <cellStyle name="Note 2 2 3 4 8 2 2" xfId="34837"/>
    <cellStyle name="Note 2 2 3 4 8 2 3" xfId="52038"/>
    <cellStyle name="Note 2 2 3 4 8 3" xfId="27948"/>
    <cellStyle name="Note 2 2 3 4 8 4" xfId="45199"/>
    <cellStyle name="Note 2 2 3 4 9" xfId="6534"/>
    <cellStyle name="Note 2 2 3 4 9 2" xfId="24199"/>
    <cellStyle name="Note 2 2 3 4 9 3" xfId="41476"/>
    <cellStyle name="Note 2 2 3 5" xfId="2813"/>
    <cellStyle name="Note 2 2 3 5 2" xfId="3476"/>
    <cellStyle name="Note 2 2 3 5 2 2" xfId="5392"/>
    <cellStyle name="Note 2 2 3 5 2 2 2" xfId="12312"/>
    <cellStyle name="Note 2 2 3 5 2 2 2 2" xfId="19039"/>
    <cellStyle name="Note 2 2 3 5 2 2 2 2 2" xfId="36703"/>
    <cellStyle name="Note 2 2 3 5 2 2 2 2 3" xfId="53883"/>
    <cellStyle name="Note 2 2 3 5 2 2 2 3" xfId="29976"/>
    <cellStyle name="Note 2 2 3 5 2 2 2 4" xfId="47206"/>
    <cellStyle name="Note 2 2 3 5 2 2 3" xfId="9028"/>
    <cellStyle name="Note 2 2 3 5 2 2 3 2" xfId="26693"/>
    <cellStyle name="Note 2 2 3 5 2 2 3 3" xfId="43949"/>
    <cellStyle name="Note 2 2 3 5 2 2 4" xfId="15972"/>
    <cellStyle name="Note 2 2 3 5 2 2 4 2" xfId="33636"/>
    <cellStyle name="Note 2 2 3 5 2 2 4 3" xfId="50842"/>
    <cellStyle name="Note 2 2 3 5 2 2 5" xfId="23057"/>
    <cellStyle name="Note 2 2 3 5 2 2 6" xfId="40338"/>
    <cellStyle name="Note 2 2 3 5 2 3" xfId="10936"/>
    <cellStyle name="Note 2 2 3 5 2 3 2" xfId="17771"/>
    <cellStyle name="Note 2 2 3 5 2 3 2 2" xfId="35435"/>
    <cellStyle name="Note 2 2 3 5 2 3 2 3" xfId="52627"/>
    <cellStyle name="Note 2 2 3 5 2 3 3" xfId="28600"/>
    <cellStyle name="Note 2 2 3 5 2 3 4" xfId="45842"/>
    <cellStyle name="Note 2 2 3 5 2 4" xfId="7173"/>
    <cellStyle name="Note 2 2 3 5 2 4 2" xfId="24838"/>
    <cellStyle name="Note 2 2 3 5 2 4 3" xfId="42106"/>
    <cellStyle name="Note 2 2 3 5 2 5" xfId="14225"/>
    <cellStyle name="Note 2 2 3 5 2 5 2" xfId="31889"/>
    <cellStyle name="Note 2 2 3 5 2 5 3" xfId="49107"/>
    <cellStyle name="Note 2 2 3 5 2 6" xfId="21195"/>
    <cellStyle name="Note 2 2 3 5 2 7" xfId="38495"/>
    <cellStyle name="Note 2 2 3 5 3" xfId="3846"/>
    <cellStyle name="Note 2 2 3 5 3 2" xfId="5762"/>
    <cellStyle name="Note 2 2 3 5 3 2 2" xfId="12682"/>
    <cellStyle name="Note 2 2 3 5 3 2 2 2" xfId="19409"/>
    <cellStyle name="Note 2 2 3 5 3 2 2 2 2" xfId="37073"/>
    <cellStyle name="Note 2 2 3 5 3 2 2 2 3" xfId="54250"/>
    <cellStyle name="Note 2 2 3 5 3 2 2 3" xfId="30346"/>
    <cellStyle name="Note 2 2 3 5 3 2 2 4" xfId="47573"/>
    <cellStyle name="Note 2 2 3 5 3 2 3" xfId="9398"/>
    <cellStyle name="Note 2 2 3 5 3 2 3 2" xfId="27063"/>
    <cellStyle name="Note 2 2 3 5 3 2 3 3" xfId="44316"/>
    <cellStyle name="Note 2 2 3 5 3 2 4" xfId="16342"/>
    <cellStyle name="Note 2 2 3 5 3 2 4 2" xfId="34006"/>
    <cellStyle name="Note 2 2 3 5 3 2 4 3" xfId="51209"/>
    <cellStyle name="Note 2 2 3 5 3 2 5" xfId="23427"/>
    <cellStyle name="Note 2 2 3 5 3 2 6" xfId="40705"/>
    <cellStyle name="Note 2 2 3 5 3 3" xfId="7543"/>
    <cellStyle name="Note 2 2 3 5 3 3 2" xfId="25208"/>
    <cellStyle name="Note 2 2 3 5 3 3 3" xfId="42473"/>
    <cellStyle name="Note 2 2 3 5 3 4" xfId="14595"/>
    <cellStyle name="Note 2 2 3 5 3 4 2" xfId="32259"/>
    <cellStyle name="Note 2 2 3 5 3 4 3" xfId="49474"/>
    <cellStyle name="Note 2 2 3 5 3 5" xfId="21565"/>
    <cellStyle name="Note 2 2 3 5 3 6" xfId="38862"/>
    <cellStyle name="Note 2 2 3 5 4" xfId="4729"/>
    <cellStyle name="Note 2 2 3 5 4 2" xfId="11649"/>
    <cellStyle name="Note 2 2 3 5 4 2 2" xfId="18430"/>
    <cellStyle name="Note 2 2 3 5 4 2 2 2" xfId="36094"/>
    <cellStyle name="Note 2 2 3 5 4 2 2 3" xfId="53280"/>
    <cellStyle name="Note 2 2 3 5 4 2 3" xfId="29313"/>
    <cellStyle name="Note 2 2 3 5 4 2 4" xfId="46549"/>
    <cellStyle name="Note 2 2 3 5 4 3" xfId="8365"/>
    <cellStyle name="Note 2 2 3 5 4 3 2" xfId="26030"/>
    <cellStyle name="Note 2 2 3 5 4 3 3" xfId="43292"/>
    <cellStyle name="Note 2 2 3 5 4 4" xfId="15363"/>
    <cellStyle name="Note 2 2 3 5 4 4 2" xfId="33027"/>
    <cellStyle name="Note 2 2 3 5 4 4 3" xfId="50239"/>
    <cellStyle name="Note 2 2 3 5 4 5" xfId="22394"/>
    <cellStyle name="Note 2 2 3 5 4 6" xfId="39681"/>
    <cellStyle name="Note 2 2 3 5 5" xfId="10335"/>
    <cellStyle name="Note 2 2 3 5 5 2" xfId="17224"/>
    <cellStyle name="Note 2 2 3 5 5 2 2" xfId="34888"/>
    <cellStyle name="Note 2 2 3 5 5 2 3" xfId="52086"/>
    <cellStyle name="Note 2 2 3 5 5 3" xfId="27999"/>
    <cellStyle name="Note 2 2 3 5 5 4" xfId="45247"/>
    <cellStyle name="Note 2 2 3 5 6" xfId="6585"/>
    <cellStyle name="Note 2 2 3 5 6 2" xfId="24250"/>
    <cellStyle name="Note 2 2 3 5 6 3" xfId="41524"/>
    <cellStyle name="Note 2 2 3 5 7" xfId="13616"/>
    <cellStyle name="Note 2 2 3 5 7 2" xfId="31280"/>
    <cellStyle name="Note 2 2 3 5 7 3" xfId="48504"/>
    <cellStyle name="Note 2 2 3 5 8" xfId="20532"/>
    <cellStyle name="Note 2 2 3 5 9" xfId="37838"/>
    <cellStyle name="Note 2 2 3 6" xfId="4465"/>
    <cellStyle name="Note 2 2 3 6 2" xfId="6329"/>
    <cellStyle name="Note 2 2 3 6 2 2" xfId="13248"/>
    <cellStyle name="Note 2 2 3 6 2 2 2" xfId="19921"/>
    <cellStyle name="Note 2 2 3 6 2 2 2 2" xfId="37585"/>
    <cellStyle name="Note 2 2 3 6 2 2 2 3" xfId="54762"/>
    <cellStyle name="Note 2 2 3 6 2 2 3" xfId="30912"/>
    <cellStyle name="Note 2 2 3 6 2 2 4" xfId="48139"/>
    <cellStyle name="Note 2 2 3 6 2 3" xfId="9964"/>
    <cellStyle name="Note 2 2 3 6 2 3 2" xfId="27629"/>
    <cellStyle name="Note 2 2 3 6 2 3 3" xfId="44882"/>
    <cellStyle name="Note 2 2 3 6 2 4" xfId="16854"/>
    <cellStyle name="Note 2 2 3 6 2 4 2" xfId="34518"/>
    <cellStyle name="Note 2 2 3 6 2 4 3" xfId="51721"/>
    <cellStyle name="Note 2 2 3 6 2 5" xfId="23994"/>
    <cellStyle name="Note 2 2 3 6 2 6" xfId="41271"/>
    <cellStyle name="Note 2 2 3 6 3" xfId="11393"/>
    <cellStyle name="Note 2 2 3 6 3 2" xfId="18174"/>
    <cellStyle name="Note 2 2 3 6 3 2 2" xfId="35838"/>
    <cellStyle name="Note 2 2 3 6 3 2 3" xfId="53027"/>
    <cellStyle name="Note 2 2 3 6 3 3" xfId="29057"/>
    <cellStyle name="Note 2 2 3 6 3 4" xfId="46296"/>
    <cellStyle name="Note 2 2 3 6 4" xfId="8109"/>
    <cellStyle name="Note 2 2 3 6 4 2" xfId="25774"/>
    <cellStyle name="Note 2 2 3 6 4 3" xfId="43039"/>
    <cellStyle name="Note 2 2 3 6 5" xfId="15107"/>
    <cellStyle name="Note 2 2 3 6 5 2" xfId="32771"/>
    <cellStyle name="Note 2 2 3 6 5 3" xfId="49986"/>
    <cellStyle name="Note 2 2 3 6 6" xfId="22138"/>
    <cellStyle name="Note 2 2 3 6 7" xfId="39428"/>
    <cellStyle name="Note 2 2 3 7" xfId="4422"/>
    <cellStyle name="Note 2 2 3 7 2" xfId="6286"/>
    <cellStyle name="Note 2 2 3 7 2 2" xfId="13205"/>
    <cellStyle name="Note 2 2 3 7 2 2 2" xfId="19878"/>
    <cellStyle name="Note 2 2 3 7 2 2 2 2" xfId="37542"/>
    <cellStyle name="Note 2 2 3 7 2 2 2 3" xfId="54719"/>
    <cellStyle name="Note 2 2 3 7 2 2 3" xfId="30869"/>
    <cellStyle name="Note 2 2 3 7 2 2 4" xfId="48096"/>
    <cellStyle name="Note 2 2 3 7 2 3" xfId="9921"/>
    <cellStyle name="Note 2 2 3 7 2 3 2" xfId="27586"/>
    <cellStyle name="Note 2 2 3 7 2 3 3" xfId="44839"/>
    <cellStyle name="Note 2 2 3 7 2 4" xfId="16811"/>
    <cellStyle name="Note 2 2 3 7 2 4 2" xfId="34475"/>
    <cellStyle name="Note 2 2 3 7 2 4 3" xfId="51678"/>
    <cellStyle name="Note 2 2 3 7 2 5" xfId="23951"/>
    <cellStyle name="Note 2 2 3 7 2 6" xfId="41228"/>
    <cellStyle name="Note 2 2 3 7 3" xfId="11350"/>
    <cellStyle name="Note 2 2 3 7 3 2" xfId="18131"/>
    <cellStyle name="Note 2 2 3 7 3 2 2" xfId="35795"/>
    <cellStyle name="Note 2 2 3 7 3 2 3" xfId="52984"/>
    <cellStyle name="Note 2 2 3 7 3 3" xfId="29014"/>
    <cellStyle name="Note 2 2 3 7 3 4" xfId="46253"/>
    <cellStyle name="Note 2 2 3 7 4" xfId="8066"/>
    <cellStyle name="Note 2 2 3 7 4 2" xfId="25731"/>
    <cellStyle name="Note 2 2 3 7 4 3" xfId="42996"/>
    <cellStyle name="Note 2 2 3 7 5" xfId="15064"/>
    <cellStyle name="Note 2 2 3 7 5 2" xfId="32728"/>
    <cellStyle name="Note 2 2 3 7 5 3" xfId="49943"/>
    <cellStyle name="Note 2 2 3 7 6" xfId="22095"/>
    <cellStyle name="Note 2 2 3 7 7" xfId="39385"/>
    <cellStyle name="Note 2 2 3 8" xfId="10108"/>
    <cellStyle name="Note 2 2 3 8 2" xfId="16997"/>
    <cellStyle name="Note 2 2 3 8 2 2" xfId="34661"/>
    <cellStyle name="Note 2 2 3 8 2 3" xfId="51862"/>
    <cellStyle name="Note 2 2 3 8 3" xfId="27772"/>
    <cellStyle name="Note 2 2 3 8 4" xfId="45023"/>
    <cellStyle name="Note 2 2 3 9" xfId="13389"/>
    <cellStyle name="Note 2 2 3 9 2" xfId="31053"/>
    <cellStyle name="Note 2 2 3 9 3" xfId="48280"/>
    <cellStyle name="Note 2 2 4" xfId="1824"/>
    <cellStyle name="Note 2 2 4 10" xfId="20219"/>
    <cellStyle name="Note 2 2 4 11" xfId="20179"/>
    <cellStyle name="Note 2 2 4 12" xfId="55180"/>
    <cellStyle name="Note 2 2 4 2" xfId="1825"/>
    <cellStyle name="Note 2 2 4 2 10" xfId="21972"/>
    <cellStyle name="Note 2 2 4 2 11" xfId="55181"/>
    <cellStyle name="Note 2 2 4 2 2" xfId="1826"/>
    <cellStyle name="Note 2 2 4 2 2 2" xfId="2754"/>
    <cellStyle name="Note 2 2 4 2 2 2 10" xfId="13559"/>
    <cellStyle name="Note 2 2 4 2 2 2 10 2" xfId="31223"/>
    <cellStyle name="Note 2 2 4 2 2 2 10 3" xfId="48450"/>
    <cellStyle name="Note 2 2 4 2 2 2 11" xfId="20475"/>
    <cellStyle name="Note 2 2 4 2 2 2 12" xfId="37784"/>
    <cellStyle name="Note 2 2 4 2 2 2 2" xfId="2983"/>
    <cellStyle name="Note 2 2 4 2 2 2 2 2" xfId="3646"/>
    <cellStyle name="Note 2 2 4 2 2 2 2 2 2" xfId="5562"/>
    <cellStyle name="Note 2 2 4 2 2 2 2 2 2 2" xfId="12482"/>
    <cellStyle name="Note 2 2 4 2 2 2 2 2 2 2 2" xfId="19209"/>
    <cellStyle name="Note 2 2 4 2 2 2 2 2 2 2 2 2" xfId="36873"/>
    <cellStyle name="Note 2 2 4 2 2 2 2 2 2 2 2 3" xfId="54053"/>
    <cellStyle name="Note 2 2 4 2 2 2 2 2 2 2 3" xfId="30146"/>
    <cellStyle name="Note 2 2 4 2 2 2 2 2 2 2 4" xfId="47376"/>
    <cellStyle name="Note 2 2 4 2 2 2 2 2 2 3" xfId="9198"/>
    <cellStyle name="Note 2 2 4 2 2 2 2 2 2 3 2" xfId="26863"/>
    <cellStyle name="Note 2 2 4 2 2 2 2 2 2 3 3" xfId="44119"/>
    <cellStyle name="Note 2 2 4 2 2 2 2 2 2 4" xfId="16142"/>
    <cellStyle name="Note 2 2 4 2 2 2 2 2 2 4 2" xfId="33806"/>
    <cellStyle name="Note 2 2 4 2 2 2 2 2 2 4 3" xfId="51012"/>
    <cellStyle name="Note 2 2 4 2 2 2 2 2 2 5" xfId="23227"/>
    <cellStyle name="Note 2 2 4 2 2 2 2 2 2 6" xfId="40508"/>
    <cellStyle name="Note 2 2 4 2 2 2 2 2 3" xfId="11106"/>
    <cellStyle name="Note 2 2 4 2 2 2 2 2 3 2" xfId="17941"/>
    <cellStyle name="Note 2 2 4 2 2 2 2 2 3 2 2" xfId="35605"/>
    <cellStyle name="Note 2 2 4 2 2 2 2 2 3 2 3" xfId="52797"/>
    <cellStyle name="Note 2 2 4 2 2 2 2 2 3 3" xfId="28770"/>
    <cellStyle name="Note 2 2 4 2 2 2 2 2 3 4" xfId="46012"/>
    <cellStyle name="Note 2 2 4 2 2 2 2 2 4" xfId="7343"/>
    <cellStyle name="Note 2 2 4 2 2 2 2 2 4 2" xfId="25008"/>
    <cellStyle name="Note 2 2 4 2 2 2 2 2 4 3" xfId="42276"/>
    <cellStyle name="Note 2 2 4 2 2 2 2 2 5" xfId="14395"/>
    <cellStyle name="Note 2 2 4 2 2 2 2 2 5 2" xfId="32059"/>
    <cellStyle name="Note 2 2 4 2 2 2 2 2 5 3" xfId="49277"/>
    <cellStyle name="Note 2 2 4 2 2 2 2 2 6" xfId="21365"/>
    <cellStyle name="Note 2 2 4 2 2 2 2 2 7" xfId="38665"/>
    <cellStyle name="Note 2 2 4 2 2 2 2 3" xfId="4016"/>
    <cellStyle name="Note 2 2 4 2 2 2 2 3 2" xfId="5932"/>
    <cellStyle name="Note 2 2 4 2 2 2 2 3 2 2" xfId="12852"/>
    <cellStyle name="Note 2 2 4 2 2 2 2 3 2 2 2" xfId="19579"/>
    <cellStyle name="Note 2 2 4 2 2 2 2 3 2 2 2 2" xfId="37243"/>
    <cellStyle name="Note 2 2 4 2 2 2 2 3 2 2 2 3" xfId="54420"/>
    <cellStyle name="Note 2 2 4 2 2 2 2 3 2 2 3" xfId="30516"/>
    <cellStyle name="Note 2 2 4 2 2 2 2 3 2 2 4" xfId="47743"/>
    <cellStyle name="Note 2 2 4 2 2 2 2 3 2 3" xfId="9568"/>
    <cellStyle name="Note 2 2 4 2 2 2 2 3 2 3 2" xfId="27233"/>
    <cellStyle name="Note 2 2 4 2 2 2 2 3 2 3 3" xfId="44486"/>
    <cellStyle name="Note 2 2 4 2 2 2 2 3 2 4" xfId="16512"/>
    <cellStyle name="Note 2 2 4 2 2 2 2 3 2 4 2" xfId="34176"/>
    <cellStyle name="Note 2 2 4 2 2 2 2 3 2 4 3" xfId="51379"/>
    <cellStyle name="Note 2 2 4 2 2 2 2 3 2 5" xfId="23597"/>
    <cellStyle name="Note 2 2 4 2 2 2 2 3 2 6" xfId="40875"/>
    <cellStyle name="Note 2 2 4 2 2 2 2 3 3" xfId="7713"/>
    <cellStyle name="Note 2 2 4 2 2 2 2 3 3 2" xfId="25378"/>
    <cellStyle name="Note 2 2 4 2 2 2 2 3 3 3" xfId="42643"/>
    <cellStyle name="Note 2 2 4 2 2 2 2 3 4" xfId="14765"/>
    <cellStyle name="Note 2 2 4 2 2 2 2 3 4 2" xfId="32429"/>
    <cellStyle name="Note 2 2 4 2 2 2 2 3 4 3" xfId="49644"/>
    <cellStyle name="Note 2 2 4 2 2 2 2 3 5" xfId="21735"/>
    <cellStyle name="Note 2 2 4 2 2 2 2 3 6" xfId="39032"/>
    <cellStyle name="Note 2 2 4 2 2 2 2 4" xfId="4899"/>
    <cellStyle name="Note 2 2 4 2 2 2 2 4 2" xfId="11819"/>
    <cellStyle name="Note 2 2 4 2 2 2 2 4 2 2" xfId="18600"/>
    <cellStyle name="Note 2 2 4 2 2 2 2 4 2 2 2" xfId="36264"/>
    <cellStyle name="Note 2 2 4 2 2 2 2 4 2 2 3" xfId="53450"/>
    <cellStyle name="Note 2 2 4 2 2 2 2 4 2 3" xfId="29483"/>
    <cellStyle name="Note 2 2 4 2 2 2 2 4 2 4" xfId="46719"/>
    <cellStyle name="Note 2 2 4 2 2 2 2 4 3" xfId="8535"/>
    <cellStyle name="Note 2 2 4 2 2 2 2 4 3 2" xfId="26200"/>
    <cellStyle name="Note 2 2 4 2 2 2 2 4 3 3" xfId="43462"/>
    <cellStyle name="Note 2 2 4 2 2 2 2 4 4" xfId="15533"/>
    <cellStyle name="Note 2 2 4 2 2 2 2 4 4 2" xfId="33197"/>
    <cellStyle name="Note 2 2 4 2 2 2 2 4 4 3" xfId="50409"/>
    <cellStyle name="Note 2 2 4 2 2 2 2 4 5" xfId="22564"/>
    <cellStyle name="Note 2 2 4 2 2 2 2 4 6" xfId="39851"/>
    <cellStyle name="Note 2 2 4 2 2 2 2 5" xfId="10505"/>
    <cellStyle name="Note 2 2 4 2 2 2 2 5 2" xfId="17394"/>
    <cellStyle name="Note 2 2 4 2 2 2 2 5 2 2" xfId="35058"/>
    <cellStyle name="Note 2 2 4 2 2 2 2 5 2 3" xfId="52256"/>
    <cellStyle name="Note 2 2 4 2 2 2 2 5 3" xfId="28169"/>
    <cellStyle name="Note 2 2 4 2 2 2 2 5 4" xfId="45417"/>
    <cellStyle name="Note 2 2 4 2 2 2 2 6" xfId="6755"/>
    <cellStyle name="Note 2 2 4 2 2 2 2 6 2" xfId="24420"/>
    <cellStyle name="Note 2 2 4 2 2 2 2 6 3" xfId="41694"/>
    <cellStyle name="Note 2 2 4 2 2 2 2 7" xfId="13786"/>
    <cellStyle name="Note 2 2 4 2 2 2 2 7 2" xfId="31450"/>
    <cellStyle name="Note 2 2 4 2 2 2 2 7 3" xfId="48674"/>
    <cellStyle name="Note 2 2 4 2 2 2 2 8" xfId="20702"/>
    <cellStyle name="Note 2 2 4 2 2 2 2 9" xfId="38008"/>
    <cellStyle name="Note 2 2 4 2 2 2 3" xfId="3079"/>
    <cellStyle name="Note 2 2 4 2 2 2 3 2" xfId="3742"/>
    <cellStyle name="Note 2 2 4 2 2 2 3 2 2" xfId="5658"/>
    <cellStyle name="Note 2 2 4 2 2 2 3 2 2 2" xfId="12578"/>
    <cellStyle name="Note 2 2 4 2 2 2 3 2 2 2 2" xfId="19305"/>
    <cellStyle name="Note 2 2 4 2 2 2 3 2 2 2 2 2" xfId="36969"/>
    <cellStyle name="Note 2 2 4 2 2 2 3 2 2 2 2 3" xfId="54146"/>
    <cellStyle name="Note 2 2 4 2 2 2 3 2 2 2 3" xfId="30242"/>
    <cellStyle name="Note 2 2 4 2 2 2 3 2 2 2 4" xfId="47469"/>
    <cellStyle name="Note 2 2 4 2 2 2 3 2 2 3" xfId="9294"/>
    <cellStyle name="Note 2 2 4 2 2 2 3 2 2 3 2" xfId="26959"/>
    <cellStyle name="Note 2 2 4 2 2 2 3 2 2 3 3" xfId="44212"/>
    <cellStyle name="Note 2 2 4 2 2 2 3 2 2 4" xfId="16238"/>
    <cellStyle name="Note 2 2 4 2 2 2 3 2 2 4 2" xfId="33902"/>
    <cellStyle name="Note 2 2 4 2 2 2 3 2 2 4 3" xfId="51105"/>
    <cellStyle name="Note 2 2 4 2 2 2 3 2 2 5" xfId="23323"/>
    <cellStyle name="Note 2 2 4 2 2 2 3 2 2 6" xfId="40601"/>
    <cellStyle name="Note 2 2 4 2 2 2 3 2 3" xfId="11202"/>
    <cellStyle name="Note 2 2 4 2 2 2 3 2 3 2" xfId="18037"/>
    <cellStyle name="Note 2 2 4 2 2 2 3 2 3 2 2" xfId="35701"/>
    <cellStyle name="Note 2 2 4 2 2 2 3 2 3 2 3" xfId="52890"/>
    <cellStyle name="Note 2 2 4 2 2 2 3 2 3 3" xfId="28866"/>
    <cellStyle name="Note 2 2 4 2 2 2 3 2 3 4" xfId="46105"/>
    <cellStyle name="Note 2 2 4 2 2 2 3 2 4" xfId="7439"/>
    <cellStyle name="Note 2 2 4 2 2 2 3 2 4 2" xfId="25104"/>
    <cellStyle name="Note 2 2 4 2 2 2 3 2 4 3" xfId="42369"/>
    <cellStyle name="Note 2 2 4 2 2 2 3 2 5" xfId="14491"/>
    <cellStyle name="Note 2 2 4 2 2 2 3 2 5 2" xfId="32155"/>
    <cellStyle name="Note 2 2 4 2 2 2 3 2 5 3" xfId="49370"/>
    <cellStyle name="Note 2 2 4 2 2 2 3 2 6" xfId="21461"/>
    <cellStyle name="Note 2 2 4 2 2 2 3 2 7" xfId="38758"/>
    <cellStyle name="Note 2 2 4 2 2 2 3 3" xfId="4109"/>
    <cellStyle name="Note 2 2 4 2 2 2 3 3 2" xfId="6025"/>
    <cellStyle name="Note 2 2 4 2 2 2 3 3 2 2" xfId="12945"/>
    <cellStyle name="Note 2 2 4 2 2 2 3 3 2 2 2" xfId="19672"/>
    <cellStyle name="Note 2 2 4 2 2 2 3 3 2 2 2 2" xfId="37336"/>
    <cellStyle name="Note 2 2 4 2 2 2 3 3 2 2 2 3" xfId="54513"/>
    <cellStyle name="Note 2 2 4 2 2 2 3 3 2 2 3" xfId="30609"/>
    <cellStyle name="Note 2 2 4 2 2 2 3 3 2 2 4" xfId="47836"/>
    <cellStyle name="Note 2 2 4 2 2 2 3 3 2 3" xfId="9661"/>
    <cellStyle name="Note 2 2 4 2 2 2 3 3 2 3 2" xfId="27326"/>
    <cellStyle name="Note 2 2 4 2 2 2 3 3 2 3 3" xfId="44579"/>
    <cellStyle name="Note 2 2 4 2 2 2 3 3 2 4" xfId="16605"/>
    <cellStyle name="Note 2 2 4 2 2 2 3 3 2 4 2" xfId="34269"/>
    <cellStyle name="Note 2 2 4 2 2 2 3 3 2 4 3" xfId="51472"/>
    <cellStyle name="Note 2 2 4 2 2 2 3 3 2 5" xfId="23690"/>
    <cellStyle name="Note 2 2 4 2 2 2 3 3 2 6" xfId="40968"/>
    <cellStyle name="Note 2 2 4 2 2 2 3 3 3" xfId="7806"/>
    <cellStyle name="Note 2 2 4 2 2 2 3 3 3 2" xfId="25471"/>
    <cellStyle name="Note 2 2 4 2 2 2 3 3 3 3" xfId="42736"/>
    <cellStyle name="Note 2 2 4 2 2 2 3 3 4" xfId="14858"/>
    <cellStyle name="Note 2 2 4 2 2 2 3 3 4 2" xfId="32522"/>
    <cellStyle name="Note 2 2 4 2 2 2 3 3 4 3" xfId="49737"/>
    <cellStyle name="Note 2 2 4 2 2 2 3 3 5" xfId="21828"/>
    <cellStyle name="Note 2 2 4 2 2 2 3 3 6" xfId="39125"/>
    <cellStyle name="Note 2 2 4 2 2 2 3 4" xfId="4995"/>
    <cellStyle name="Note 2 2 4 2 2 2 3 4 2" xfId="11915"/>
    <cellStyle name="Note 2 2 4 2 2 2 3 4 2 2" xfId="18696"/>
    <cellStyle name="Note 2 2 4 2 2 2 3 4 2 2 2" xfId="36360"/>
    <cellStyle name="Note 2 2 4 2 2 2 3 4 2 2 3" xfId="53543"/>
    <cellStyle name="Note 2 2 4 2 2 2 3 4 2 3" xfId="29579"/>
    <cellStyle name="Note 2 2 4 2 2 2 3 4 2 4" xfId="46812"/>
    <cellStyle name="Note 2 2 4 2 2 2 3 4 3" xfId="8631"/>
    <cellStyle name="Note 2 2 4 2 2 2 3 4 3 2" xfId="26296"/>
    <cellStyle name="Note 2 2 4 2 2 2 3 4 3 3" xfId="43555"/>
    <cellStyle name="Note 2 2 4 2 2 2 3 4 4" xfId="15629"/>
    <cellStyle name="Note 2 2 4 2 2 2 3 4 4 2" xfId="33293"/>
    <cellStyle name="Note 2 2 4 2 2 2 3 4 4 3" xfId="50502"/>
    <cellStyle name="Note 2 2 4 2 2 2 3 4 5" xfId="22660"/>
    <cellStyle name="Note 2 2 4 2 2 2 3 4 6" xfId="39944"/>
    <cellStyle name="Note 2 2 4 2 2 2 3 5" xfId="10601"/>
    <cellStyle name="Note 2 2 4 2 2 2 3 5 2" xfId="17490"/>
    <cellStyle name="Note 2 2 4 2 2 2 3 5 2 2" xfId="35154"/>
    <cellStyle name="Note 2 2 4 2 2 2 3 5 2 3" xfId="52349"/>
    <cellStyle name="Note 2 2 4 2 2 2 3 5 3" xfId="28265"/>
    <cellStyle name="Note 2 2 4 2 2 2 3 5 4" xfId="45510"/>
    <cellStyle name="Note 2 2 4 2 2 2 3 6" xfId="6851"/>
    <cellStyle name="Note 2 2 4 2 2 2 3 6 2" xfId="24516"/>
    <cellStyle name="Note 2 2 4 2 2 2 3 6 3" xfId="41787"/>
    <cellStyle name="Note 2 2 4 2 2 2 3 7" xfId="13882"/>
    <cellStyle name="Note 2 2 4 2 2 2 3 7 2" xfId="31546"/>
    <cellStyle name="Note 2 2 4 2 2 2 3 7 3" xfId="48767"/>
    <cellStyle name="Note 2 2 4 2 2 2 3 8" xfId="20798"/>
    <cellStyle name="Note 2 2 4 2 2 2 3 9" xfId="38101"/>
    <cellStyle name="Note 2 2 4 2 2 2 4" xfId="3191"/>
    <cellStyle name="Note 2 2 4 2 2 2 4 2" xfId="4221"/>
    <cellStyle name="Note 2 2 4 2 2 2 4 2 2" xfId="6137"/>
    <cellStyle name="Note 2 2 4 2 2 2 4 2 2 2" xfId="13057"/>
    <cellStyle name="Note 2 2 4 2 2 2 4 2 2 2 2" xfId="19784"/>
    <cellStyle name="Note 2 2 4 2 2 2 4 2 2 2 2 2" xfId="37448"/>
    <cellStyle name="Note 2 2 4 2 2 2 4 2 2 2 2 3" xfId="54625"/>
    <cellStyle name="Note 2 2 4 2 2 2 4 2 2 2 3" xfId="30721"/>
    <cellStyle name="Note 2 2 4 2 2 2 4 2 2 2 4" xfId="47948"/>
    <cellStyle name="Note 2 2 4 2 2 2 4 2 2 3" xfId="9773"/>
    <cellStyle name="Note 2 2 4 2 2 2 4 2 2 3 2" xfId="27438"/>
    <cellStyle name="Note 2 2 4 2 2 2 4 2 2 3 3" xfId="44691"/>
    <cellStyle name="Note 2 2 4 2 2 2 4 2 2 4" xfId="16717"/>
    <cellStyle name="Note 2 2 4 2 2 2 4 2 2 4 2" xfId="34381"/>
    <cellStyle name="Note 2 2 4 2 2 2 4 2 2 4 3" xfId="51584"/>
    <cellStyle name="Note 2 2 4 2 2 2 4 2 2 5" xfId="23802"/>
    <cellStyle name="Note 2 2 4 2 2 2 4 2 2 6" xfId="41080"/>
    <cellStyle name="Note 2 2 4 2 2 2 4 2 3" xfId="7918"/>
    <cellStyle name="Note 2 2 4 2 2 2 4 2 3 2" xfId="25583"/>
    <cellStyle name="Note 2 2 4 2 2 2 4 2 3 3" xfId="42848"/>
    <cellStyle name="Note 2 2 4 2 2 2 4 2 4" xfId="14970"/>
    <cellStyle name="Note 2 2 4 2 2 2 4 2 4 2" xfId="32634"/>
    <cellStyle name="Note 2 2 4 2 2 2 4 2 4 3" xfId="49849"/>
    <cellStyle name="Note 2 2 4 2 2 2 4 2 5" xfId="21940"/>
    <cellStyle name="Note 2 2 4 2 2 2 4 2 6" xfId="39237"/>
    <cellStyle name="Note 2 2 4 2 2 2 4 3" xfId="5107"/>
    <cellStyle name="Note 2 2 4 2 2 2 4 3 2" xfId="12027"/>
    <cellStyle name="Note 2 2 4 2 2 2 4 3 2 2" xfId="18808"/>
    <cellStyle name="Note 2 2 4 2 2 2 4 3 2 2 2" xfId="36472"/>
    <cellStyle name="Note 2 2 4 2 2 2 4 3 2 2 3" xfId="53655"/>
    <cellStyle name="Note 2 2 4 2 2 2 4 3 2 3" xfId="29691"/>
    <cellStyle name="Note 2 2 4 2 2 2 4 3 2 4" xfId="46924"/>
    <cellStyle name="Note 2 2 4 2 2 2 4 3 3" xfId="8743"/>
    <cellStyle name="Note 2 2 4 2 2 2 4 3 3 2" xfId="26408"/>
    <cellStyle name="Note 2 2 4 2 2 2 4 3 3 3" xfId="43667"/>
    <cellStyle name="Note 2 2 4 2 2 2 4 3 4" xfId="15741"/>
    <cellStyle name="Note 2 2 4 2 2 2 4 3 4 2" xfId="33405"/>
    <cellStyle name="Note 2 2 4 2 2 2 4 3 4 3" xfId="50614"/>
    <cellStyle name="Note 2 2 4 2 2 2 4 3 5" xfId="22772"/>
    <cellStyle name="Note 2 2 4 2 2 2 4 3 6" xfId="40056"/>
    <cellStyle name="Note 2 2 4 2 2 2 4 4" xfId="10713"/>
    <cellStyle name="Note 2 2 4 2 2 2 4 4 2" xfId="17602"/>
    <cellStyle name="Note 2 2 4 2 2 2 4 4 2 2" xfId="35266"/>
    <cellStyle name="Note 2 2 4 2 2 2 4 4 2 3" xfId="52461"/>
    <cellStyle name="Note 2 2 4 2 2 2 4 4 3" xfId="28377"/>
    <cellStyle name="Note 2 2 4 2 2 2 4 4 4" xfId="45622"/>
    <cellStyle name="Note 2 2 4 2 2 2 4 5" xfId="6963"/>
    <cellStyle name="Note 2 2 4 2 2 2 4 5 2" xfId="24628"/>
    <cellStyle name="Note 2 2 4 2 2 2 4 5 3" xfId="41899"/>
    <cellStyle name="Note 2 2 4 2 2 2 4 6" xfId="13994"/>
    <cellStyle name="Note 2 2 4 2 2 2 4 6 2" xfId="31658"/>
    <cellStyle name="Note 2 2 4 2 2 2 4 6 3" xfId="48879"/>
    <cellStyle name="Note 2 2 4 2 2 2 4 7" xfId="20910"/>
    <cellStyle name="Note 2 2 4 2 2 2 4 8" xfId="38213"/>
    <cellStyle name="Note 2 2 4 2 2 2 5" xfId="3419"/>
    <cellStyle name="Note 2 2 4 2 2 2 5 2" xfId="5335"/>
    <cellStyle name="Note 2 2 4 2 2 2 5 2 2" xfId="12255"/>
    <cellStyle name="Note 2 2 4 2 2 2 5 2 2 2" xfId="18982"/>
    <cellStyle name="Note 2 2 4 2 2 2 5 2 2 2 2" xfId="36646"/>
    <cellStyle name="Note 2 2 4 2 2 2 5 2 2 2 3" xfId="53829"/>
    <cellStyle name="Note 2 2 4 2 2 2 5 2 2 3" xfId="29919"/>
    <cellStyle name="Note 2 2 4 2 2 2 5 2 2 4" xfId="47152"/>
    <cellStyle name="Note 2 2 4 2 2 2 5 2 3" xfId="8971"/>
    <cellStyle name="Note 2 2 4 2 2 2 5 2 3 2" xfId="26636"/>
    <cellStyle name="Note 2 2 4 2 2 2 5 2 3 3" xfId="43895"/>
    <cellStyle name="Note 2 2 4 2 2 2 5 2 4" xfId="15915"/>
    <cellStyle name="Note 2 2 4 2 2 2 5 2 4 2" xfId="33579"/>
    <cellStyle name="Note 2 2 4 2 2 2 5 2 4 3" xfId="50788"/>
    <cellStyle name="Note 2 2 4 2 2 2 5 2 5" xfId="23000"/>
    <cellStyle name="Note 2 2 4 2 2 2 5 2 6" xfId="40284"/>
    <cellStyle name="Note 2 2 4 2 2 2 5 3" xfId="10879"/>
    <cellStyle name="Note 2 2 4 2 2 2 5 3 2" xfId="17714"/>
    <cellStyle name="Note 2 2 4 2 2 2 5 3 2 2" xfId="35378"/>
    <cellStyle name="Note 2 2 4 2 2 2 5 3 2 3" xfId="52573"/>
    <cellStyle name="Note 2 2 4 2 2 2 5 3 3" xfId="28543"/>
    <cellStyle name="Note 2 2 4 2 2 2 5 3 4" xfId="45788"/>
    <cellStyle name="Note 2 2 4 2 2 2 5 4" xfId="14168"/>
    <cellStyle name="Note 2 2 4 2 2 2 5 4 2" xfId="31832"/>
    <cellStyle name="Note 2 2 4 2 2 2 5 4 3" xfId="49053"/>
    <cellStyle name="Note 2 2 4 2 2 2 5 5" xfId="21138"/>
    <cellStyle name="Note 2 2 4 2 2 2 5 6" xfId="38441"/>
    <cellStyle name="Note 2 2 4 2 2 2 6" xfId="3792"/>
    <cellStyle name="Note 2 2 4 2 2 2 6 2" xfId="5708"/>
    <cellStyle name="Note 2 2 4 2 2 2 6 2 2" xfId="12628"/>
    <cellStyle name="Note 2 2 4 2 2 2 6 2 2 2" xfId="19355"/>
    <cellStyle name="Note 2 2 4 2 2 2 6 2 2 2 2" xfId="37019"/>
    <cellStyle name="Note 2 2 4 2 2 2 6 2 2 2 3" xfId="54196"/>
    <cellStyle name="Note 2 2 4 2 2 2 6 2 2 3" xfId="30292"/>
    <cellStyle name="Note 2 2 4 2 2 2 6 2 2 4" xfId="47519"/>
    <cellStyle name="Note 2 2 4 2 2 2 6 2 3" xfId="9344"/>
    <cellStyle name="Note 2 2 4 2 2 2 6 2 3 2" xfId="27009"/>
    <cellStyle name="Note 2 2 4 2 2 2 6 2 3 3" xfId="44262"/>
    <cellStyle name="Note 2 2 4 2 2 2 6 2 4" xfId="16288"/>
    <cellStyle name="Note 2 2 4 2 2 2 6 2 4 2" xfId="33952"/>
    <cellStyle name="Note 2 2 4 2 2 2 6 2 4 3" xfId="51155"/>
    <cellStyle name="Note 2 2 4 2 2 2 6 2 5" xfId="23373"/>
    <cellStyle name="Note 2 2 4 2 2 2 6 2 6" xfId="40651"/>
    <cellStyle name="Note 2 2 4 2 2 2 6 3" xfId="7489"/>
    <cellStyle name="Note 2 2 4 2 2 2 6 3 2" xfId="25154"/>
    <cellStyle name="Note 2 2 4 2 2 2 6 3 3" xfId="42419"/>
    <cellStyle name="Note 2 2 4 2 2 2 6 4" xfId="14541"/>
    <cellStyle name="Note 2 2 4 2 2 2 6 4 2" xfId="32205"/>
    <cellStyle name="Note 2 2 4 2 2 2 6 4 3" xfId="49420"/>
    <cellStyle name="Note 2 2 4 2 2 2 6 5" xfId="21511"/>
    <cellStyle name="Note 2 2 4 2 2 2 6 6" xfId="38808"/>
    <cellStyle name="Note 2 2 4 2 2 2 7" xfId="4672"/>
    <cellStyle name="Note 2 2 4 2 2 2 7 2" xfId="11592"/>
    <cellStyle name="Note 2 2 4 2 2 2 7 2 2" xfId="18373"/>
    <cellStyle name="Note 2 2 4 2 2 2 7 2 2 2" xfId="36037"/>
    <cellStyle name="Note 2 2 4 2 2 2 7 2 2 3" xfId="53226"/>
    <cellStyle name="Note 2 2 4 2 2 2 7 2 3" xfId="29256"/>
    <cellStyle name="Note 2 2 4 2 2 2 7 2 4" xfId="46495"/>
    <cellStyle name="Note 2 2 4 2 2 2 7 3" xfId="8308"/>
    <cellStyle name="Note 2 2 4 2 2 2 7 3 2" xfId="25973"/>
    <cellStyle name="Note 2 2 4 2 2 2 7 3 3" xfId="43238"/>
    <cellStyle name="Note 2 2 4 2 2 2 7 4" xfId="15306"/>
    <cellStyle name="Note 2 2 4 2 2 2 7 4 2" xfId="32970"/>
    <cellStyle name="Note 2 2 4 2 2 2 7 4 3" xfId="50185"/>
    <cellStyle name="Note 2 2 4 2 2 2 7 5" xfId="22337"/>
    <cellStyle name="Note 2 2 4 2 2 2 7 6" xfId="39627"/>
    <cellStyle name="Note 2 2 4 2 2 2 8" xfId="10278"/>
    <cellStyle name="Note 2 2 4 2 2 2 8 2" xfId="17167"/>
    <cellStyle name="Note 2 2 4 2 2 2 8 2 2" xfId="34831"/>
    <cellStyle name="Note 2 2 4 2 2 2 8 2 3" xfId="52032"/>
    <cellStyle name="Note 2 2 4 2 2 2 8 3" xfId="27942"/>
    <cellStyle name="Note 2 2 4 2 2 2 8 4" xfId="45193"/>
    <cellStyle name="Note 2 2 4 2 2 2 9" xfId="6528"/>
    <cellStyle name="Note 2 2 4 2 2 2 9 2" xfId="24193"/>
    <cellStyle name="Note 2 2 4 2 2 2 9 3" xfId="41470"/>
    <cellStyle name="Note 2 2 4 2 2 3" xfId="2819"/>
    <cellStyle name="Note 2 2 4 2 2 3 2" xfId="3482"/>
    <cellStyle name="Note 2 2 4 2 2 3 2 2" xfId="5398"/>
    <cellStyle name="Note 2 2 4 2 2 3 2 2 2" xfId="12318"/>
    <cellStyle name="Note 2 2 4 2 2 3 2 2 2 2" xfId="19045"/>
    <cellStyle name="Note 2 2 4 2 2 3 2 2 2 2 2" xfId="36709"/>
    <cellStyle name="Note 2 2 4 2 2 3 2 2 2 2 3" xfId="53889"/>
    <cellStyle name="Note 2 2 4 2 2 3 2 2 2 3" xfId="29982"/>
    <cellStyle name="Note 2 2 4 2 2 3 2 2 2 4" xfId="47212"/>
    <cellStyle name="Note 2 2 4 2 2 3 2 2 3" xfId="9034"/>
    <cellStyle name="Note 2 2 4 2 2 3 2 2 3 2" xfId="26699"/>
    <cellStyle name="Note 2 2 4 2 2 3 2 2 3 3" xfId="43955"/>
    <cellStyle name="Note 2 2 4 2 2 3 2 2 4" xfId="15978"/>
    <cellStyle name="Note 2 2 4 2 2 3 2 2 4 2" xfId="33642"/>
    <cellStyle name="Note 2 2 4 2 2 3 2 2 4 3" xfId="50848"/>
    <cellStyle name="Note 2 2 4 2 2 3 2 2 5" xfId="23063"/>
    <cellStyle name="Note 2 2 4 2 2 3 2 2 6" xfId="40344"/>
    <cellStyle name="Note 2 2 4 2 2 3 2 3" xfId="10942"/>
    <cellStyle name="Note 2 2 4 2 2 3 2 3 2" xfId="17777"/>
    <cellStyle name="Note 2 2 4 2 2 3 2 3 2 2" xfId="35441"/>
    <cellStyle name="Note 2 2 4 2 2 3 2 3 2 3" xfId="52633"/>
    <cellStyle name="Note 2 2 4 2 2 3 2 3 3" xfId="28606"/>
    <cellStyle name="Note 2 2 4 2 2 3 2 3 4" xfId="45848"/>
    <cellStyle name="Note 2 2 4 2 2 3 2 4" xfId="7179"/>
    <cellStyle name="Note 2 2 4 2 2 3 2 4 2" xfId="24844"/>
    <cellStyle name="Note 2 2 4 2 2 3 2 4 3" xfId="42112"/>
    <cellStyle name="Note 2 2 4 2 2 3 2 5" xfId="14231"/>
    <cellStyle name="Note 2 2 4 2 2 3 2 5 2" xfId="31895"/>
    <cellStyle name="Note 2 2 4 2 2 3 2 5 3" xfId="49113"/>
    <cellStyle name="Note 2 2 4 2 2 3 2 6" xfId="21201"/>
    <cellStyle name="Note 2 2 4 2 2 3 2 7" xfId="38501"/>
    <cellStyle name="Note 2 2 4 2 2 3 3" xfId="3852"/>
    <cellStyle name="Note 2 2 4 2 2 3 3 2" xfId="5768"/>
    <cellStyle name="Note 2 2 4 2 2 3 3 2 2" xfId="12688"/>
    <cellStyle name="Note 2 2 4 2 2 3 3 2 2 2" xfId="19415"/>
    <cellStyle name="Note 2 2 4 2 2 3 3 2 2 2 2" xfId="37079"/>
    <cellStyle name="Note 2 2 4 2 2 3 3 2 2 2 3" xfId="54256"/>
    <cellStyle name="Note 2 2 4 2 2 3 3 2 2 3" xfId="30352"/>
    <cellStyle name="Note 2 2 4 2 2 3 3 2 2 4" xfId="47579"/>
    <cellStyle name="Note 2 2 4 2 2 3 3 2 3" xfId="9404"/>
    <cellStyle name="Note 2 2 4 2 2 3 3 2 3 2" xfId="27069"/>
    <cellStyle name="Note 2 2 4 2 2 3 3 2 3 3" xfId="44322"/>
    <cellStyle name="Note 2 2 4 2 2 3 3 2 4" xfId="16348"/>
    <cellStyle name="Note 2 2 4 2 2 3 3 2 4 2" xfId="34012"/>
    <cellStyle name="Note 2 2 4 2 2 3 3 2 4 3" xfId="51215"/>
    <cellStyle name="Note 2 2 4 2 2 3 3 2 5" xfId="23433"/>
    <cellStyle name="Note 2 2 4 2 2 3 3 2 6" xfId="40711"/>
    <cellStyle name="Note 2 2 4 2 2 3 3 3" xfId="7549"/>
    <cellStyle name="Note 2 2 4 2 2 3 3 3 2" xfId="25214"/>
    <cellStyle name="Note 2 2 4 2 2 3 3 3 3" xfId="42479"/>
    <cellStyle name="Note 2 2 4 2 2 3 3 4" xfId="14601"/>
    <cellStyle name="Note 2 2 4 2 2 3 3 4 2" xfId="32265"/>
    <cellStyle name="Note 2 2 4 2 2 3 3 4 3" xfId="49480"/>
    <cellStyle name="Note 2 2 4 2 2 3 3 5" xfId="21571"/>
    <cellStyle name="Note 2 2 4 2 2 3 3 6" xfId="38868"/>
    <cellStyle name="Note 2 2 4 2 2 3 4" xfId="4735"/>
    <cellStyle name="Note 2 2 4 2 2 3 4 2" xfId="11655"/>
    <cellStyle name="Note 2 2 4 2 2 3 4 2 2" xfId="18436"/>
    <cellStyle name="Note 2 2 4 2 2 3 4 2 2 2" xfId="36100"/>
    <cellStyle name="Note 2 2 4 2 2 3 4 2 2 3" xfId="53286"/>
    <cellStyle name="Note 2 2 4 2 2 3 4 2 3" xfId="29319"/>
    <cellStyle name="Note 2 2 4 2 2 3 4 2 4" xfId="46555"/>
    <cellStyle name="Note 2 2 4 2 2 3 4 3" xfId="8371"/>
    <cellStyle name="Note 2 2 4 2 2 3 4 3 2" xfId="26036"/>
    <cellStyle name="Note 2 2 4 2 2 3 4 3 3" xfId="43298"/>
    <cellStyle name="Note 2 2 4 2 2 3 4 4" xfId="15369"/>
    <cellStyle name="Note 2 2 4 2 2 3 4 4 2" xfId="33033"/>
    <cellStyle name="Note 2 2 4 2 2 3 4 4 3" xfId="50245"/>
    <cellStyle name="Note 2 2 4 2 2 3 4 5" xfId="22400"/>
    <cellStyle name="Note 2 2 4 2 2 3 4 6" xfId="39687"/>
    <cellStyle name="Note 2 2 4 2 2 3 5" xfId="10341"/>
    <cellStyle name="Note 2 2 4 2 2 3 5 2" xfId="17230"/>
    <cellStyle name="Note 2 2 4 2 2 3 5 2 2" xfId="34894"/>
    <cellStyle name="Note 2 2 4 2 2 3 5 2 3" xfId="52092"/>
    <cellStyle name="Note 2 2 4 2 2 3 5 3" xfId="28005"/>
    <cellStyle name="Note 2 2 4 2 2 3 5 4" xfId="45253"/>
    <cellStyle name="Note 2 2 4 2 2 3 6" xfId="6591"/>
    <cellStyle name="Note 2 2 4 2 2 3 6 2" xfId="24256"/>
    <cellStyle name="Note 2 2 4 2 2 3 6 3" xfId="41530"/>
    <cellStyle name="Note 2 2 4 2 2 3 7" xfId="13622"/>
    <cellStyle name="Note 2 2 4 2 2 3 7 2" xfId="31286"/>
    <cellStyle name="Note 2 2 4 2 2 3 7 3" xfId="48510"/>
    <cellStyle name="Note 2 2 4 2 2 3 8" xfId="20538"/>
    <cellStyle name="Note 2 2 4 2 2 3 9" xfId="37844"/>
    <cellStyle name="Note 2 2 4 2 2 4" xfId="4471"/>
    <cellStyle name="Note 2 2 4 2 2 4 2" xfId="6335"/>
    <cellStyle name="Note 2 2 4 2 2 4 2 2" xfId="13254"/>
    <cellStyle name="Note 2 2 4 2 2 4 2 2 2" xfId="19927"/>
    <cellStyle name="Note 2 2 4 2 2 4 2 2 2 2" xfId="37591"/>
    <cellStyle name="Note 2 2 4 2 2 4 2 2 2 3" xfId="54768"/>
    <cellStyle name="Note 2 2 4 2 2 4 2 2 3" xfId="30918"/>
    <cellStyle name="Note 2 2 4 2 2 4 2 2 4" xfId="48145"/>
    <cellStyle name="Note 2 2 4 2 2 4 2 3" xfId="9970"/>
    <cellStyle name="Note 2 2 4 2 2 4 2 3 2" xfId="27635"/>
    <cellStyle name="Note 2 2 4 2 2 4 2 3 3" xfId="44888"/>
    <cellStyle name="Note 2 2 4 2 2 4 2 4" xfId="16860"/>
    <cellStyle name="Note 2 2 4 2 2 4 2 4 2" xfId="34524"/>
    <cellStyle name="Note 2 2 4 2 2 4 2 4 3" xfId="51727"/>
    <cellStyle name="Note 2 2 4 2 2 4 2 5" xfId="24000"/>
    <cellStyle name="Note 2 2 4 2 2 4 2 6" xfId="41277"/>
    <cellStyle name="Note 2 2 4 2 2 4 3" xfId="11399"/>
    <cellStyle name="Note 2 2 4 2 2 4 3 2" xfId="18180"/>
    <cellStyle name="Note 2 2 4 2 2 4 3 2 2" xfId="35844"/>
    <cellStyle name="Note 2 2 4 2 2 4 3 2 3" xfId="53033"/>
    <cellStyle name="Note 2 2 4 2 2 4 3 3" xfId="29063"/>
    <cellStyle name="Note 2 2 4 2 2 4 3 4" xfId="46302"/>
    <cellStyle name="Note 2 2 4 2 2 4 4" xfId="8115"/>
    <cellStyle name="Note 2 2 4 2 2 4 4 2" xfId="25780"/>
    <cellStyle name="Note 2 2 4 2 2 4 4 3" xfId="43045"/>
    <cellStyle name="Note 2 2 4 2 2 4 5" xfId="15113"/>
    <cellStyle name="Note 2 2 4 2 2 4 5 2" xfId="32777"/>
    <cellStyle name="Note 2 2 4 2 2 4 5 3" xfId="49992"/>
    <cellStyle name="Note 2 2 4 2 2 4 6" xfId="22144"/>
    <cellStyle name="Note 2 2 4 2 2 4 7" xfId="39434"/>
    <cellStyle name="Note 2 2 4 2 2 5" xfId="4428"/>
    <cellStyle name="Note 2 2 4 2 2 5 2" xfId="6292"/>
    <cellStyle name="Note 2 2 4 2 2 5 2 2" xfId="13211"/>
    <cellStyle name="Note 2 2 4 2 2 5 2 2 2" xfId="19884"/>
    <cellStyle name="Note 2 2 4 2 2 5 2 2 2 2" xfId="37548"/>
    <cellStyle name="Note 2 2 4 2 2 5 2 2 2 3" xfId="54725"/>
    <cellStyle name="Note 2 2 4 2 2 5 2 2 3" xfId="30875"/>
    <cellStyle name="Note 2 2 4 2 2 5 2 2 4" xfId="48102"/>
    <cellStyle name="Note 2 2 4 2 2 5 2 3" xfId="9927"/>
    <cellStyle name="Note 2 2 4 2 2 5 2 3 2" xfId="27592"/>
    <cellStyle name="Note 2 2 4 2 2 5 2 3 3" xfId="44845"/>
    <cellStyle name="Note 2 2 4 2 2 5 2 4" xfId="16817"/>
    <cellStyle name="Note 2 2 4 2 2 5 2 4 2" xfId="34481"/>
    <cellStyle name="Note 2 2 4 2 2 5 2 4 3" xfId="51684"/>
    <cellStyle name="Note 2 2 4 2 2 5 2 5" xfId="23957"/>
    <cellStyle name="Note 2 2 4 2 2 5 2 6" xfId="41234"/>
    <cellStyle name="Note 2 2 4 2 2 5 3" xfId="11356"/>
    <cellStyle name="Note 2 2 4 2 2 5 3 2" xfId="18137"/>
    <cellStyle name="Note 2 2 4 2 2 5 3 2 2" xfId="35801"/>
    <cellStyle name="Note 2 2 4 2 2 5 3 2 3" xfId="52990"/>
    <cellStyle name="Note 2 2 4 2 2 5 3 3" xfId="29020"/>
    <cellStyle name="Note 2 2 4 2 2 5 3 4" xfId="46259"/>
    <cellStyle name="Note 2 2 4 2 2 5 4" xfId="8072"/>
    <cellStyle name="Note 2 2 4 2 2 5 4 2" xfId="25737"/>
    <cellStyle name="Note 2 2 4 2 2 5 4 3" xfId="43002"/>
    <cellStyle name="Note 2 2 4 2 2 5 5" xfId="15070"/>
    <cellStyle name="Note 2 2 4 2 2 5 5 2" xfId="32734"/>
    <cellStyle name="Note 2 2 4 2 2 5 5 3" xfId="49949"/>
    <cellStyle name="Note 2 2 4 2 2 5 6" xfId="22101"/>
    <cellStyle name="Note 2 2 4 2 2 5 7" xfId="39391"/>
    <cellStyle name="Note 2 2 4 2 2 6" xfId="10114"/>
    <cellStyle name="Note 2 2 4 2 2 6 2" xfId="17003"/>
    <cellStyle name="Note 2 2 4 2 2 6 2 2" xfId="34667"/>
    <cellStyle name="Note 2 2 4 2 2 6 2 3" xfId="51868"/>
    <cellStyle name="Note 2 2 4 2 2 6 3" xfId="27778"/>
    <cellStyle name="Note 2 2 4 2 2 6 4" xfId="45029"/>
    <cellStyle name="Note 2 2 4 2 2 7" xfId="13395"/>
    <cellStyle name="Note 2 2 4 2 2 7 2" xfId="31059"/>
    <cellStyle name="Note 2 2 4 2 2 7 3" xfId="48286"/>
    <cellStyle name="Note 2 2 4 2 2 8" xfId="20221"/>
    <cellStyle name="Note 2 2 4 2 2 9" xfId="20377"/>
    <cellStyle name="Note 2 2 4 2 3" xfId="2755"/>
    <cellStyle name="Note 2 2 4 2 3 10" xfId="13560"/>
    <cellStyle name="Note 2 2 4 2 3 10 2" xfId="31224"/>
    <cellStyle name="Note 2 2 4 2 3 10 3" xfId="48451"/>
    <cellStyle name="Note 2 2 4 2 3 11" xfId="20476"/>
    <cellStyle name="Note 2 2 4 2 3 12" xfId="37785"/>
    <cellStyle name="Note 2 2 4 2 3 2" xfId="2984"/>
    <cellStyle name="Note 2 2 4 2 3 2 2" xfId="3647"/>
    <cellStyle name="Note 2 2 4 2 3 2 2 2" xfId="5563"/>
    <cellStyle name="Note 2 2 4 2 3 2 2 2 2" xfId="12483"/>
    <cellStyle name="Note 2 2 4 2 3 2 2 2 2 2" xfId="19210"/>
    <cellStyle name="Note 2 2 4 2 3 2 2 2 2 2 2" xfId="36874"/>
    <cellStyle name="Note 2 2 4 2 3 2 2 2 2 2 3" xfId="54054"/>
    <cellStyle name="Note 2 2 4 2 3 2 2 2 2 3" xfId="30147"/>
    <cellStyle name="Note 2 2 4 2 3 2 2 2 2 4" xfId="47377"/>
    <cellStyle name="Note 2 2 4 2 3 2 2 2 3" xfId="9199"/>
    <cellStyle name="Note 2 2 4 2 3 2 2 2 3 2" xfId="26864"/>
    <cellStyle name="Note 2 2 4 2 3 2 2 2 3 3" xfId="44120"/>
    <cellStyle name="Note 2 2 4 2 3 2 2 2 4" xfId="16143"/>
    <cellStyle name="Note 2 2 4 2 3 2 2 2 4 2" xfId="33807"/>
    <cellStyle name="Note 2 2 4 2 3 2 2 2 4 3" xfId="51013"/>
    <cellStyle name="Note 2 2 4 2 3 2 2 2 5" xfId="23228"/>
    <cellStyle name="Note 2 2 4 2 3 2 2 2 6" xfId="40509"/>
    <cellStyle name="Note 2 2 4 2 3 2 2 3" xfId="11107"/>
    <cellStyle name="Note 2 2 4 2 3 2 2 3 2" xfId="17942"/>
    <cellStyle name="Note 2 2 4 2 3 2 2 3 2 2" xfId="35606"/>
    <cellStyle name="Note 2 2 4 2 3 2 2 3 2 3" xfId="52798"/>
    <cellStyle name="Note 2 2 4 2 3 2 2 3 3" xfId="28771"/>
    <cellStyle name="Note 2 2 4 2 3 2 2 3 4" xfId="46013"/>
    <cellStyle name="Note 2 2 4 2 3 2 2 4" xfId="7344"/>
    <cellStyle name="Note 2 2 4 2 3 2 2 4 2" xfId="25009"/>
    <cellStyle name="Note 2 2 4 2 3 2 2 4 3" xfId="42277"/>
    <cellStyle name="Note 2 2 4 2 3 2 2 5" xfId="14396"/>
    <cellStyle name="Note 2 2 4 2 3 2 2 5 2" xfId="32060"/>
    <cellStyle name="Note 2 2 4 2 3 2 2 5 3" xfId="49278"/>
    <cellStyle name="Note 2 2 4 2 3 2 2 6" xfId="21366"/>
    <cellStyle name="Note 2 2 4 2 3 2 2 7" xfId="38666"/>
    <cellStyle name="Note 2 2 4 2 3 2 3" xfId="4017"/>
    <cellStyle name="Note 2 2 4 2 3 2 3 2" xfId="5933"/>
    <cellStyle name="Note 2 2 4 2 3 2 3 2 2" xfId="12853"/>
    <cellStyle name="Note 2 2 4 2 3 2 3 2 2 2" xfId="19580"/>
    <cellStyle name="Note 2 2 4 2 3 2 3 2 2 2 2" xfId="37244"/>
    <cellStyle name="Note 2 2 4 2 3 2 3 2 2 2 3" xfId="54421"/>
    <cellStyle name="Note 2 2 4 2 3 2 3 2 2 3" xfId="30517"/>
    <cellStyle name="Note 2 2 4 2 3 2 3 2 2 4" xfId="47744"/>
    <cellStyle name="Note 2 2 4 2 3 2 3 2 3" xfId="9569"/>
    <cellStyle name="Note 2 2 4 2 3 2 3 2 3 2" xfId="27234"/>
    <cellStyle name="Note 2 2 4 2 3 2 3 2 3 3" xfId="44487"/>
    <cellStyle name="Note 2 2 4 2 3 2 3 2 4" xfId="16513"/>
    <cellStyle name="Note 2 2 4 2 3 2 3 2 4 2" xfId="34177"/>
    <cellStyle name="Note 2 2 4 2 3 2 3 2 4 3" xfId="51380"/>
    <cellStyle name="Note 2 2 4 2 3 2 3 2 5" xfId="23598"/>
    <cellStyle name="Note 2 2 4 2 3 2 3 2 6" xfId="40876"/>
    <cellStyle name="Note 2 2 4 2 3 2 3 3" xfId="7714"/>
    <cellStyle name="Note 2 2 4 2 3 2 3 3 2" xfId="25379"/>
    <cellStyle name="Note 2 2 4 2 3 2 3 3 3" xfId="42644"/>
    <cellStyle name="Note 2 2 4 2 3 2 3 4" xfId="14766"/>
    <cellStyle name="Note 2 2 4 2 3 2 3 4 2" xfId="32430"/>
    <cellStyle name="Note 2 2 4 2 3 2 3 4 3" xfId="49645"/>
    <cellStyle name="Note 2 2 4 2 3 2 3 5" xfId="21736"/>
    <cellStyle name="Note 2 2 4 2 3 2 3 6" xfId="39033"/>
    <cellStyle name="Note 2 2 4 2 3 2 4" xfId="4900"/>
    <cellStyle name="Note 2 2 4 2 3 2 4 2" xfId="11820"/>
    <cellStyle name="Note 2 2 4 2 3 2 4 2 2" xfId="18601"/>
    <cellStyle name="Note 2 2 4 2 3 2 4 2 2 2" xfId="36265"/>
    <cellStyle name="Note 2 2 4 2 3 2 4 2 2 3" xfId="53451"/>
    <cellStyle name="Note 2 2 4 2 3 2 4 2 3" xfId="29484"/>
    <cellStyle name="Note 2 2 4 2 3 2 4 2 4" xfId="46720"/>
    <cellStyle name="Note 2 2 4 2 3 2 4 3" xfId="8536"/>
    <cellStyle name="Note 2 2 4 2 3 2 4 3 2" xfId="26201"/>
    <cellStyle name="Note 2 2 4 2 3 2 4 3 3" xfId="43463"/>
    <cellStyle name="Note 2 2 4 2 3 2 4 4" xfId="15534"/>
    <cellStyle name="Note 2 2 4 2 3 2 4 4 2" xfId="33198"/>
    <cellStyle name="Note 2 2 4 2 3 2 4 4 3" xfId="50410"/>
    <cellStyle name="Note 2 2 4 2 3 2 4 5" xfId="22565"/>
    <cellStyle name="Note 2 2 4 2 3 2 4 6" xfId="39852"/>
    <cellStyle name="Note 2 2 4 2 3 2 5" xfId="10506"/>
    <cellStyle name="Note 2 2 4 2 3 2 5 2" xfId="17395"/>
    <cellStyle name="Note 2 2 4 2 3 2 5 2 2" xfId="35059"/>
    <cellStyle name="Note 2 2 4 2 3 2 5 2 3" xfId="52257"/>
    <cellStyle name="Note 2 2 4 2 3 2 5 3" xfId="28170"/>
    <cellStyle name="Note 2 2 4 2 3 2 5 4" xfId="45418"/>
    <cellStyle name="Note 2 2 4 2 3 2 6" xfId="6756"/>
    <cellStyle name="Note 2 2 4 2 3 2 6 2" xfId="24421"/>
    <cellStyle name="Note 2 2 4 2 3 2 6 3" xfId="41695"/>
    <cellStyle name="Note 2 2 4 2 3 2 7" xfId="13787"/>
    <cellStyle name="Note 2 2 4 2 3 2 7 2" xfId="31451"/>
    <cellStyle name="Note 2 2 4 2 3 2 7 3" xfId="48675"/>
    <cellStyle name="Note 2 2 4 2 3 2 8" xfId="20703"/>
    <cellStyle name="Note 2 2 4 2 3 2 9" xfId="38009"/>
    <cellStyle name="Note 2 2 4 2 3 3" xfId="3080"/>
    <cellStyle name="Note 2 2 4 2 3 3 2" xfId="3743"/>
    <cellStyle name="Note 2 2 4 2 3 3 2 2" xfId="5659"/>
    <cellStyle name="Note 2 2 4 2 3 3 2 2 2" xfId="12579"/>
    <cellStyle name="Note 2 2 4 2 3 3 2 2 2 2" xfId="19306"/>
    <cellStyle name="Note 2 2 4 2 3 3 2 2 2 2 2" xfId="36970"/>
    <cellStyle name="Note 2 2 4 2 3 3 2 2 2 2 3" xfId="54147"/>
    <cellStyle name="Note 2 2 4 2 3 3 2 2 2 3" xfId="30243"/>
    <cellStyle name="Note 2 2 4 2 3 3 2 2 2 4" xfId="47470"/>
    <cellStyle name="Note 2 2 4 2 3 3 2 2 3" xfId="9295"/>
    <cellStyle name="Note 2 2 4 2 3 3 2 2 3 2" xfId="26960"/>
    <cellStyle name="Note 2 2 4 2 3 3 2 2 3 3" xfId="44213"/>
    <cellStyle name="Note 2 2 4 2 3 3 2 2 4" xfId="16239"/>
    <cellStyle name="Note 2 2 4 2 3 3 2 2 4 2" xfId="33903"/>
    <cellStyle name="Note 2 2 4 2 3 3 2 2 4 3" xfId="51106"/>
    <cellStyle name="Note 2 2 4 2 3 3 2 2 5" xfId="23324"/>
    <cellStyle name="Note 2 2 4 2 3 3 2 2 6" xfId="40602"/>
    <cellStyle name="Note 2 2 4 2 3 3 2 3" xfId="11203"/>
    <cellStyle name="Note 2 2 4 2 3 3 2 3 2" xfId="18038"/>
    <cellStyle name="Note 2 2 4 2 3 3 2 3 2 2" xfId="35702"/>
    <cellStyle name="Note 2 2 4 2 3 3 2 3 2 3" xfId="52891"/>
    <cellStyle name="Note 2 2 4 2 3 3 2 3 3" xfId="28867"/>
    <cellStyle name="Note 2 2 4 2 3 3 2 3 4" xfId="46106"/>
    <cellStyle name="Note 2 2 4 2 3 3 2 4" xfId="7440"/>
    <cellStyle name="Note 2 2 4 2 3 3 2 4 2" xfId="25105"/>
    <cellStyle name="Note 2 2 4 2 3 3 2 4 3" xfId="42370"/>
    <cellStyle name="Note 2 2 4 2 3 3 2 5" xfId="14492"/>
    <cellStyle name="Note 2 2 4 2 3 3 2 5 2" xfId="32156"/>
    <cellStyle name="Note 2 2 4 2 3 3 2 5 3" xfId="49371"/>
    <cellStyle name="Note 2 2 4 2 3 3 2 6" xfId="21462"/>
    <cellStyle name="Note 2 2 4 2 3 3 2 7" xfId="38759"/>
    <cellStyle name="Note 2 2 4 2 3 3 3" xfId="4110"/>
    <cellStyle name="Note 2 2 4 2 3 3 3 2" xfId="6026"/>
    <cellStyle name="Note 2 2 4 2 3 3 3 2 2" xfId="12946"/>
    <cellStyle name="Note 2 2 4 2 3 3 3 2 2 2" xfId="19673"/>
    <cellStyle name="Note 2 2 4 2 3 3 3 2 2 2 2" xfId="37337"/>
    <cellStyle name="Note 2 2 4 2 3 3 3 2 2 2 3" xfId="54514"/>
    <cellStyle name="Note 2 2 4 2 3 3 3 2 2 3" xfId="30610"/>
    <cellStyle name="Note 2 2 4 2 3 3 3 2 2 4" xfId="47837"/>
    <cellStyle name="Note 2 2 4 2 3 3 3 2 3" xfId="9662"/>
    <cellStyle name="Note 2 2 4 2 3 3 3 2 3 2" xfId="27327"/>
    <cellStyle name="Note 2 2 4 2 3 3 3 2 3 3" xfId="44580"/>
    <cellStyle name="Note 2 2 4 2 3 3 3 2 4" xfId="16606"/>
    <cellStyle name="Note 2 2 4 2 3 3 3 2 4 2" xfId="34270"/>
    <cellStyle name="Note 2 2 4 2 3 3 3 2 4 3" xfId="51473"/>
    <cellStyle name="Note 2 2 4 2 3 3 3 2 5" xfId="23691"/>
    <cellStyle name="Note 2 2 4 2 3 3 3 2 6" xfId="40969"/>
    <cellStyle name="Note 2 2 4 2 3 3 3 3" xfId="7807"/>
    <cellStyle name="Note 2 2 4 2 3 3 3 3 2" xfId="25472"/>
    <cellStyle name="Note 2 2 4 2 3 3 3 3 3" xfId="42737"/>
    <cellStyle name="Note 2 2 4 2 3 3 3 4" xfId="14859"/>
    <cellStyle name="Note 2 2 4 2 3 3 3 4 2" xfId="32523"/>
    <cellStyle name="Note 2 2 4 2 3 3 3 4 3" xfId="49738"/>
    <cellStyle name="Note 2 2 4 2 3 3 3 5" xfId="21829"/>
    <cellStyle name="Note 2 2 4 2 3 3 3 6" xfId="39126"/>
    <cellStyle name="Note 2 2 4 2 3 3 4" xfId="4996"/>
    <cellStyle name="Note 2 2 4 2 3 3 4 2" xfId="11916"/>
    <cellStyle name="Note 2 2 4 2 3 3 4 2 2" xfId="18697"/>
    <cellStyle name="Note 2 2 4 2 3 3 4 2 2 2" xfId="36361"/>
    <cellStyle name="Note 2 2 4 2 3 3 4 2 2 3" xfId="53544"/>
    <cellStyle name="Note 2 2 4 2 3 3 4 2 3" xfId="29580"/>
    <cellStyle name="Note 2 2 4 2 3 3 4 2 4" xfId="46813"/>
    <cellStyle name="Note 2 2 4 2 3 3 4 3" xfId="8632"/>
    <cellStyle name="Note 2 2 4 2 3 3 4 3 2" xfId="26297"/>
    <cellStyle name="Note 2 2 4 2 3 3 4 3 3" xfId="43556"/>
    <cellStyle name="Note 2 2 4 2 3 3 4 4" xfId="15630"/>
    <cellStyle name="Note 2 2 4 2 3 3 4 4 2" xfId="33294"/>
    <cellStyle name="Note 2 2 4 2 3 3 4 4 3" xfId="50503"/>
    <cellStyle name="Note 2 2 4 2 3 3 4 5" xfId="22661"/>
    <cellStyle name="Note 2 2 4 2 3 3 4 6" xfId="39945"/>
    <cellStyle name="Note 2 2 4 2 3 3 5" xfId="10602"/>
    <cellStyle name="Note 2 2 4 2 3 3 5 2" xfId="17491"/>
    <cellStyle name="Note 2 2 4 2 3 3 5 2 2" xfId="35155"/>
    <cellStyle name="Note 2 2 4 2 3 3 5 2 3" xfId="52350"/>
    <cellStyle name="Note 2 2 4 2 3 3 5 3" xfId="28266"/>
    <cellStyle name="Note 2 2 4 2 3 3 5 4" xfId="45511"/>
    <cellStyle name="Note 2 2 4 2 3 3 6" xfId="6852"/>
    <cellStyle name="Note 2 2 4 2 3 3 6 2" xfId="24517"/>
    <cellStyle name="Note 2 2 4 2 3 3 6 3" xfId="41788"/>
    <cellStyle name="Note 2 2 4 2 3 3 7" xfId="13883"/>
    <cellStyle name="Note 2 2 4 2 3 3 7 2" xfId="31547"/>
    <cellStyle name="Note 2 2 4 2 3 3 7 3" xfId="48768"/>
    <cellStyle name="Note 2 2 4 2 3 3 8" xfId="20799"/>
    <cellStyle name="Note 2 2 4 2 3 3 9" xfId="38102"/>
    <cellStyle name="Note 2 2 4 2 3 4" xfId="3192"/>
    <cellStyle name="Note 2 2 4 2 3 4 2" xfId="4222"/>
    <cellStyle name="Note 2 2 4 2 3 4 2 2" xfId="6138"/>
    <cellStyle name="Note 2 2 4 2 3 4 2 2 2" xfId="13058"/>
    <cellStyle name="Note 2 2 4 2 3 4 2 2 2 2" xfId="19785"/>
    <cellStyle name="Note 2 2 4 2 3 4 2 2 2 2 2" xfId="37449"/>
    <cellStyle name="Note 2 2 4 2 3 4 2 2 2 2 3" xfId="54626"/>
    <cellStyle name="Note 2 2 4 2 3 4 2 2 2 3" xfId="30722"/>
    <cellStyle name="Note 2 2 4 2 3 4 2 2 2 4" xfId="47949"/>
    <cellStyle name="Note 2 2 4 2 3 4 2 2 3" xfId="9774"/>
    <cellStyle name="Note 2 2 4 2 3 4 2 2 3 2" xfId="27439"/>
    <cellStyle name="Note 2 2 4 2 3 4 2 2 3 3" xfId="44692"/>
    <cellStyle name="Note 2 2 4 2 3 4 2 2 4" xfId="16718"/>
    <cellStyle name="Note 2 2 4 2 3 4 2 2 4 2" xfId="34382"/>
    <cellStyle name="Note 2 2 4 2 3 4 2 2 4 3" xfId="51585"/>
    <cellStyle name="Note 2 2 4 2 3 4 2 2 5" xfId="23803"/>
    <cellStyle name="Note 2 2 4 2 3 4 2 2 6" xfId="41081"/>
    <cellStyle name="Note 2 2 4 2 3 4 2 3" xfId="7919"/>
    <cellStyle name="Note 2 2 4 2 3 4 2 3 2" xfId="25584"/>
    <cellStyle name="Note 2 2 4 2 3 4 2 3 3" xfId="42849"/>
    <cellStyle name="Note 2 2 4 2 3 4 2 4" xfId="14971"/>
    <cellStyle name="Note 2 2 4 2 3 4 2 4 2" xfId="32635"/>
    <cellStyle name="Note 2 2 4 2 3 4 2 4 3" xfId="49850"/>
    <cellStyle name="Note 2 2 4 2 3 4 2 5" xfId="21941"/>
    <cellStyle name="Note 2 2 4 2 3 4 2 6" xfId="39238"/>
    <cellStyle name="Note 2 2 4 2 3 4 3" xfId="5108"/>
    <cellStyle name="Note 2 2 4 2 3 4 3 2" xfId="12028"/>
    <cellStyle name="Note 2 2 4 2 3 4 3 2 2" xfId="18809"/>
    <cellStyle name="Note 2 2 4 2 3 4 3 2 2 2" xfId="36473"/>
    <cellStyle name="Note 2 2 4 2 3 4 3 2 2 3" xfId="53656"/>
    <cellStyle name="Note 2 2 4 2 3 4 3 2 3" xfId="29692"/>
    <cellStyle name="Note 2 2 4 2 3 4 3 2 4" xfId="46925"/>
    <cellStyle name="Note 2 2 4 2 3 4 3 3" xfId="8744"/>
    <cellStyle name="Note 2 2 4 2 3 4 3 3 2" xfId="26409"/>
    <cellStyle name="Note 2 2 4 2 3 4 3 3 3" xfId="43668"/>
    <cellStyle name="Note 2 2 4 2 3 4 3 4" xfId="15742"/>
    <cellStyle name="Note 2 2 4 2 3 4 3 4 2" xfId="33406"/>
    <cellStyle name="Note 2 2 4 2 3 4 3 4 3" xfId="50615"/>
    <cellStyle name="Note 2 2 4 2 3 4 3 5" xfId="22773"/>
    <cellStyle name="Note 2 2 4 2 3 4 3 6" xfId="40057"/>
    <cellStyle name="Note 2 2 4 2 3 4 4" xfId="10714"/>
    <cellStyle name="Note 2 2 4 2 3 4 4 2" xfId="17603"/>
    <cellStyle name="Note 2 2 4 2 3 4 4 2 2" xfId="35267"/>
    <cellStyle name="Note 2 2 4 2 3 4 4 2 3" xfId="52462"/>
    <cellStyle name="Note 2 2 4 2 3 4 4 3" xfId="28378"/>
    <cellStyle name="Note 2 2 4 2 3 4 4 4" xfId="45623"/>
    <cellStyle name="Note 2 2 4 2 3 4 5" xfId="6964"/>
    <cellStyle name="Note 2 2 4 2 3 4 5 2" xfId="24629"/>
    <cellStyle name="Note 2 2 4 2 3 4 5 3" xfId="41900"/>
    <cellStyle name="Note 2 2 4 2 3 4 6" xfId="13995"/>
    <cellStyle name="Note 2 2 4 2 3 4 6 2" xfId="31659"/>
    <cellStyle name="Note 2 2 4 2 3 4 6 3" xfId="48880"/>
    <cellStyle name="Note 2 2 4 2 3 4 7" xfId="20911"/>
    <cellStyle name="Note 2 2 4 2 3 4 8" xfId="38214"/>
    <cellStyle name="Note 2 2 4 2 3 5" xfId="3420"/>
    <cellStyle name="Note 2 2 4 2 3 5 2" xfId="5336"/>
    <cellStyle name="Note 2 2 4 2 3 5 2 2" xfId="12256"/>
    <cellStyle name="Note 2 2 4 2 3 5 2 2 2" xfId="18983"/>
    <cellStyle name="Note 2 2 4 2 3 5 2 2 2 2" xfId="36647"/>
    <cellStyle name="Note 2 2 4 2 3 5 2 2 2 3" xfId="53830"/>
    <cellStyle name="Note 2 2 4 2 3 5 2 2 3" xfId="29920"/>
    <cellStyle name="Note 2 2 4 2 3 5 2 2 4" xfId="47153"/>
    <cellStyle name="Note 2 2 4 2 3 5 2 3" xfId="8972"/>
    <cellStyle name="Note 2 2 4 2 3 5 2 3 2" xfId="26637"/>
    <cellStyle name="Note 2 2 4 2 3 5 2 3 3" xfId="43896"/>
    <cellStyle name="Note 2 2 4 2 3 5 2 4" xfId="15916"/>
    <cellStyle name="Note 2 2 4 2 3 5 2 4 2" xfId="33580"/>
    <cellStyle name="Note 2 2 4 2 3 5 2 4 3" xfId="50789"/>
    <cellStyle name="Note 2 2 4 2 3 5 2 5" xfId="23001"/>
    <cellStyle name="Note 2 2 4 2 3 5 2 6" xfId="40285"/>
    <cellStyle name="Note 2 2 4 2 3 5 3" xfId="10880"/>
    <cellStyle name="Note 2 2 4 2 3 5 3 2" xfId="17715"/>
    <cellStyle name="Note 2 2 4 2 3 5 3 2 2" xfId="35379"/>
    <cellStyle name="Note 2 2 4 2 3 5 3 2 3" xfId="52574"/>
    <cellStyle name="Note 2 2 4 2 3 5 3 3" xfId="28544"/>
    <cellStyle name="Note 2 2 4 2 3 5 3 4" xfId="45789"/>
    <cellStyle name="Note 2 2 4 2 3 5 4" xfId="14169"/>
    <cellStyle name="Note 2 2 4 2 3 5 4 2" xfId="31833"/>
    <cellStyle name="Note 2 2 4 2 3 5 4 3" xfId="49054"/>
    <cellStyle name="Note 2 2 4 2 3 5 5" xfId="21139"/>
    <cellStyle name="Note 2 2 4 2 3 5 6" xfId="38442"/>
    <cellStyle name="Note 2 2 4 2 3 6" xfId="3793"/>
    <cellStyle name="Note 2 2 4 2 3 6 2" xfId="5709"/>
    <cellStyle name="Note 2 2 4 2 3 6 2 2" xfId="12629"/>
    <cellStyle name="Note 2 2 4 2 3 6 2 2 2" xfId="19356"/>
    <cellStyle name="Note 2 2 4 2 3 6 2 2 2 2" xfId="37020"/>
    <cellStyle name="Note 2 2 4 2 3 6 2 2 2 3" xfId="54197"/>
    <cellStyle name="Note 2 2 4 2 3 6 2 2 3" xfId="30293"/>
    <cellStyle name="Note 2 2 4 2 3 6 2 2 4" xfId="47520"/>
    <cellStyle name="Note 2 2 4 2 3 6 2 3" xfId="9345"/>
    <cellStyle name="Note 2 2 4 2 3 6 2 3 2" xfId="27010"/>
    <cellStyle name="Note 2 2 4 2 3 6 2 3 3" xfId="44263"/>
    <cellStyle name="Note 2 2 4 2 3 6 2 4" xfId="16289"/>
    <cellStyle name="Note 2 2 4 2 3 6 2 4 2" xfId="33953"/>
    <cellStyle name="Note 2 2 4 2 3 6 2 4 3" xfId="51156"/>
    <cellStyle name="Note 2 2 4 2 3 6 2 5" xfId="23374"/>
    <cellStyle name="Note 2 2 4 2 3 6 2 6" xfId="40652"/>
    <cellStyle name="Note 2 2 4 2 3 6 3" xfId="7490"/>
    <cellStyle name="Note 2 2 4 2 3 6 3 2" xfId="25155"/>
    <cellStyle name="Note 2 2 4 2 3 6 3 3" xfId="42420"/>
    <cellStyle name="Note 2 2 4 2 3 6 4" xfId="14542"/>
    <cellStyle name="Note 2 2 4 2 3 6 4 2" xfId="32206"/>
    <cellStyle name="Note 2 2 4 2 3 6 4 3" xfId="49421"/>
    <cellStyle name="Note 2 2 4 2 3 6 5" xfId="21512"/>
    <cellStyle name="Note 2 2 4 2 3 6 6" xfId="38809"/>
    <cellStyle name="Note 2 2 4 2 3 7" xfId="4673"/>
    <cellStyle name="Note 2 2 4 2 3 7 2" xfId="11593"/>
    <cellStyle name="Note 2 2 4 2 3 7 2 2" xfId="18374"/>
    <cellStyle name="Note 2 2 4 2 3 7 2 2 2" xfId="36038"/>
    <cellStyle name="Note 2 2 4 2 3 7 2 2 3" xfId="53227"/>
    <cellStyle name="Note 2 2 4 2 3 7 2 3" xfId="29257"/>
    <cellStyle name="Note 2 2 4 2 3 7 2 4" xfId="46496"/>
    <cellStyle name="Note 2 2 4 2 3 7 3" xfId="8309"/>
    <cellStyle name="Note 2 2 4 2 3 7 3 2" xfId="25974"/>
    <cellStyle name="Note 2 2 4 2 3 7 3 3" xfId="43239"/>
    <cellStyle name="Note 2 2 4 2 3 7 4" xfId="15307"/>
    <cellStyle name="Note 2 2 4 2 3 7 4 2" xfId="32971"/>
    <cellStyle name="Note 2 2 4 2 3 7 4 3" xfId="50186"/>
    <cellStyle name="Note 2 2 4 2 3 7 5" xfId="22338"/>
    <cellStyle name="Note 2 2 4 2 3 7 6" xfId="39628"/>
    <cellStyle name="Note 2 2 4 2 3 8" xfId="10279"/>
    <cellStyle name="Note 2 2 4 2 3 8 2" xfId="17168"/>
    <cellStyle name="Note 2 2 4 2 3 8 2 2" xfId="34832"/>
    <cellStyle name="Note 2 2 4 2 3 8 2 3" xfId="52033"/>
    <cellStyle name="Note 2 2 4 2 3 8 3" xfId="27943"/>
    <cellStyle name="Note 2 2 4 2 3 8 4" xfId="45194"/>
    <cellStyle name="Note 2 2 4 2 3 9" xfId="6529"/>
    <cellStyle name="Note 2 2 4 2 3 9 2" xfId="24194"/>
    <cellStyle name="Note 2 2 4 2 3 9 3" xfId="41471"/>
    <cellStyle name="Note 2 2 4 2 4" xfId="2818"/>
    <cellStyle name="Note 2 2 4 2 4 2" xfId="3481"/>
    <cellStyle name="Note 2 2 4 2 4 2 2" xfId="5397"/>
    <cellStyle name="Note 2 2 4 2 4 2 2 2" xfId="12317"/>
    <cellStyle name="Note 2 2 4 2 4 2 2 2 2" xfId="19044"/>
    <cellStyle name="Note 2 2 4 2 4 2 2 2 2 2" xfId="36708"/>
    <cellStyle name="Note 2 2 4 2 4 2 2 2 2 3" xfId="53888"/>
    <cellStyle name="Note 2 2 4 2 4 2 2 2 3" xfId="29981"/>
    <cellStyle name="Note 2 2 4 2 4 2 2 2 4" xfId="47211"/>
    <cellStyle name="Note 2 2 4 2 4 2 2 3" xfId="9033"/>
    <cellStyle name="Note 2 2 4 2 4 2 2 3 2" xfId="26698"/>
    <cellStyle name="Note 2 2 4 2 4 2 2 3 3" xfId="43954"/>
    <cellStyle name="Note 2 2 4 2 4 2 2 4" xfId="15977"/>
    <cellStyle name="Note 2 2 4 2 4 2 2 4 2" xfId="33641"/>
    <cellStyle name="Note 2 2 4 2 4 2 2 4 3" xfId="50847"/>
    <cellStyle name="Note 2 2 4 2 4 2 2 5" xfId="23062"/>
    <cellStyle name="Note 2 2 4 2 4 2 2 6" xfId="40343"/>
    <cellStyle name="Note 2 2 4 2 4 2 3" xfId="10941"/>
    <cellStyle name="Note 2 2 4 2 4 2 3 2" xfId="17776"/>
    <cellStyle name="Note 2 2 4 2 4 2 3 2 2" xfId="35440"/>
    <cellStyle name="Note 2 2 4 2 4 2 3 2 3" xfId="52632"/>
    <cellStyle name="Note 2 2 4 2 4 2 3 3" xfId="28605"/>
    <cellStyle name="Note 2 2 4 2 4 2 3 4" xfId="45847"/>
    <cellStyle name="Note 2 2 4 2 4 2 4" xfId="7178"/>
    <cellStyle name="Note 2 2 4 2 4 2 4 2" xfId="24843"/>
    <cellStyle name="Note 2 2 4 2 4 2 4 3" xfId="42111"/>
    <cellStyle name="Note 2 2 4 2 4 2 5" xfId="14230"/>
    <cellStyle name="Note 2 2 4 2 4 2 5 2" xfId="31894"/>
    <cellStyle name="Note 2 2 4 2 4 2 5 3" xfId="49112"/>
    <cellStyle name="Note 2 2 4 2 4 2 6" xfId="21200"/>
    <cellStyle name="Note 2 2 4 2 4 2 7" xfId="38500"/>
    <cellStyle name="Note 2 2 4 2 4 3" xfId="3851"/>
    <cellStyle name="Note 2 2 4 2 4 3 2" xfId="5767"/>
    <cellStyle name="Note 2 2 4 2 4 3 2 2" xfId="12687"/>
    <cellStyle name="Note 2 2 4 2 4 3 2 2 2" xfId="19414"/>
    <cellStyle name="Note 2 2 4 2 4 3 2 2 2 2" xfId="37078"/>
    <cellStyle name="Note 2 2 4 2 4 3 2 2 2 3" xfId="54255"/>
    <cellStyle name="Note 2 2 4 2 4 3 2 2 3" xfId="30351"/>
    <cellStyle name="Note 2 2 4 2 4 3 2 2 4" xfId="47578"/>
    <cellStyle name="Note 2 2 4 2 4 3 2 3" xfId="9403"/>
    <cellStyle name="Note 2 2 4 2 4 3 2 3 2" xfId="27068"/>
    <cellStyle name="Note 2 2 4 2 4 3 2 3 3" xfId="44321"/>
    <cellStyle name="Note 2 2 4 2 4 3 2 4" xfId="16347"/>
    <cellStyle name="Note 2 2 4 2 4 3 2 4 2" xfId="34011"/>
    <cellStyle name="Note 2 2 4 2 4 3 2 4 3" xfId="51214"/>
    <cellStyle name="Note 2 2 4 2 4 3 2 5" xfId="23432"/>
    <cellStyle name="Note 2 2 4 2 4 3 2 6" xfId="40710"/>
    <cellStyle name="Note 2 2 4 2 4 3 3" xfId="7548"/>
    <cellStyle name="Note 2 2 4 2 4 3 3 2" xfId="25213"/>
    <cellStyle name="Note 2 2 4 2 4 3 3 3" xfId="42478"/>
    <cellStyle name="Note 2 2 4 2 4 3 4" xfId="14600"/>
    <cellStyle name="Note 2 2 4 2 4 3 4 2" xfId="32264"/>
    <cellStyle name="Note 2 2 4 2 4 3 4 3" xfId="49479"/>
    <cellStyle name="Note 2 2 4 2 4 3 5" xfId="21570"/>
    <cellStyle name="Note 2 2 4 2 4 3 6" xfId="38867"/>
    <cellStyle name="Note 2 2 4 2 4 4" xfId="4734"/>
    <cellStyle name="Note 2 2 4 2 4 4 2" xfId="11654"/>
    <cellStyle name="Note 2 2 4 2 4 4 2 2" xfId="18435"/>
    <cellStyle name="Note 2 2 4 2 4 4 2 2 2" xfId="36099"/>
    <cellStyle name="Note 2 2 4 2 4 4 2 2 3" xfId="53285"/>
    <cellStyle name="Note 2 2 4 2 4 4 2 3" xfId="29318"/>
    <cellStyle name="Note 2 2 4 2 4 4 2 4" xfId="46554"/>
    <cellStyle name="Note 2 2 4 2 4 4 3" xfId="8370"/>
    <cellStyle name="Note 2 2 4 2 4 4 3 2" xfId="26035"/>
    <cellStyle name="Note 2 2 4 2 4 4 3 3" xfId="43297"/>
    <cellStyle name="Note 2 2 4 2 4 4 4" xfId="15368"/>
    <cellStyle name="Note 2 2 4 2 4 4 4 2" xfId="33032"/>
    <cellStyle name="Note 2 2 4 2 4 4 4 3" xfId="50244"/>
    <cellStyle name="Note 2 2 4 2 4 4 5" xfId="22399"/>
    <cellStyle name="Note 2 2 4 2 4 4 6" xfId="39686"/>
    <cellStyle name="Note 2 2 4 2 4 5" xfId="10340"/>
    <cellStyle name="Note 2 2 4 2 4 5 2" xfId="17229"/>
    <cellStyle name="Note 2 2 4 2 4 5 2 2" xfId="34893"/>
    <cellStyle name="Note 2 2 4 2 4 5 2 3" xfId="52091"/>
    <cellStyle name="Note 2 2 4 2 4 5 3" xfId="28004"/>
    <cellStyle name="Note 2 2 4 2 4 5 4" xfId="45252"/>
    <cellStyle name="Note 2 2 4 2 4 6" xfId="6590"/>
    <cellStyle name="Note 2 2 4 2 4 6 2" xfId="24255"/>
    <cellStyle name="Note 2 2 4 2 4 6 3" xfId="41529"/>
    <cellStyle name="Note 2 2 4 2 4 7" xfId="13621"/>
    <cellStyle name="Note 2 2 4 2 4 7 2" xfId="31285"/>
    <cellStyle name="Note 2 2 4 2 4 7 3" xfId="48509"/>
    <cellStyle name="Note 2 2 4 2 4 8" xfId="20537"/>
    <cellStyle name="Note 2 2 4 2 4 9" xfId="37843"/>
    <cellStyle name="Note 2 2 4 2 5" xfId="4470"/>
    <cellStyle name="Note 2 2 4 2 5 2" xfId="6334"/>
    <cellStyle name="Note 2 2 4 2 5 2 2" xfId="13253"/>
    <cellStyle name="Note 2 2 4 2 5 2 2 2" xfId="19926"/>
    <cellStyle name="Note 2 2 4 2 5 2 2 2 2" xfId="37590"/>
    <cellStyle name="Note 2 2 4 2 5 2 2 2 3" xfId="54767"/>
    <cellStyle name="Note 2 2 4 2 5 2 2 3" xfId="30917"/>
    <cellStyle name="Note 2 2 4 2 5 2 2 4" xfId="48144"/>
    <cellStyle name="Note 2 2 4 2 5 2 3" xfId="9969"/>
    <cellStyle name="Note 2 2 4 2 5 2 3 2" xfId="27634"/>
    <cellStyle name="Note 2 2 4 2 5 2 3 3" xfId="44887"/>
    <cellStyle name="Note 2 2 4 2 5 2 4" xfId="16859"/>
    <cellStyle name="Note 2 2 4 2 5 2 4 2" xfId="34523"/>
    <cellStyle name="Note 2 2 4 2 5 2 4 3" xfId="51726"/>
    <cellStyle name="Note 2 2 4 2 5 2 5" xfId="23999"/>
    <cellStyle name="Note 2 2 4 2 5 2 6" xfId="41276"/>
    <cellStyle name="Note 2 2 4 2 5 3" xfId="11398"/>
    <cellStyle name="Note 2 2 4 2 5 3 2" xfId="18179"/>
    <cellStyle name="Note 2 2 4 2 5 3 2 2" xfId="35843"/>
    <cellStyle name="Note 2 2 4 2 5 3 2 3" xfId="53032"/>
    <cellStyle name="Note 2 2 4 2 5 3 3" xfId="29062"/>
    <cellStyle name="Note 2 2 4 2 5 3 4" xfId="46301"/>
    <cellStyle name="Note 2 2 4 2 5 4" xfId="8114"/>
    <cellStyle name="Note 2 2 4 2 5 4 2" xfId="25779"/>
    <cellStyle name="Note 2 2 4 2 5 4 3" xfId="43044"/>
    <cellStyle name="Note 2 2 4 2 5 5" xfId="15112"/>
    <cellStyle name="Note 2 2 4 2 5 5 2" xfId="32776"/>
    <cellStyle name="Note 2 2 4 2 5 5 3" xfId="49991"/>
    <cellStyle name="Note 2 2 4 2 5 6" xfId="22143"/>
    <cellStyle name="Note 2 2 4 2 5 7" xfId="39433"/>
    <cellStyle name="Note 2 2 4 2 6" xfId="4427"/>
    <cellStyle name="Note 2 2 4 2 6 2" xfId="6291"/>
    <cellStyle name="Note 2 2 4 2 6 2 2" xfId="13210"/>
    <cellStyle name="Note 2 2 4 2 6 2 2 2" xfId="19883"/>
    <cellStyle name="Note 2 2 4 2 6 2 2 2 2" xfId="37547"/>
    <cellStyle name="Note 2 2 4 2 6 2 2 2 3" xfId="54724"/>
    <cellStyle name="Note 2 2 4 2 6 2 2 3" xfId="30874"/>
    <cellStyle name="Note 2 2 4 2 6 2 2 4" xfId="48101"/>
    <cellStyle name="Note 2 2 4 2 6 2 3" xfId="9926"/>
    <cellStyle name="Note 2 2 4 2 6 2 3 2" xfId="27591"/>
    <cellStyle name="Note 2 2 4 2 6 2 3 3" xfId="44844"/>
    <cellStyle name="Note 2 2 4 2 6 2 4" xfId="16816"/>
    <cellStyle name="Note 2 2 4 2 6 2 4 2" xfId="34480"/>
    <cellStyle name="Note 2 2 4 2 6 2 4 3" xfId="51683"/>
    <cellStyle name="Note 2 2 4 2 6 2 5" xfId="23956"/>
    <cellStyle name="Note 2 2 4 2 6 2 6" xfId="41233"/>
    <cellStyle name="Note 2 2 4 2 6 3" xfId="11355"/>
    <cellStyle name="Note 2 2 4 2 6 3 2" xfId="18136"/>
    <cellStyle name="Note 2 2 4 2 6 3 2 2" xfId="35800"/>
    <cellStyle name="Note 2 2 4 2 6 3 2 3" xfId="52989"/>
    <cellStyle name="Note 2 2 4 2 6 3 3" xfId="29019"/>
    <cellStyle name="Note 2 2 4 2 6 3 4" xfId="46258"/>
    <cellStyle name="Note 2 2 4 2 6 4" xfId="8071"/>
    <cellStyle name="Note 2 2 4 2 6 4 2" xfId="25736"/>
    <cellStyle name="Note 2 2 4 2 6 4 3" xfId="43001"/>
    <cellStyle name="Note 2 2 4 2 6 5" xfId="15069"/>
    <cellStyle name="Note 2 2 4 2 6 5 2" xfId="32733"/>
    <cellStyle name="Note 2 2 4 2 6 5 3" xfId="49948"/>
    <cellStyle name="Note 2 2 4 2 6 6" xfId="22100"/>
    <cellStyle name="Note 2 2 4 2 6 7" xfId="39390"/>
    <cellStyle name="Note 2 2 4 2 7" xfId="10113"/>
    <cellStyle name="Note 2 2 4 2 7 2" xfId="17002"/>
    <cellStyle name="Note 2 2 4 2 7 2 2" xfId="34666"/>
    <cellStyle name="Note 2 2 4 2 7 2 3" xfId="51867"/>
    <cellStyle name="Note 2 2 4 2 7 3" xfId="27777"/>
    <cellStyle name="Note 2 2 4 2 7 4" xfId="45028"/>
    <cellStyle name="Note 2 2 4 2 8" xfId="13394"/>
    <cellStyle name="Note 2 2 4 2 8 2" xfId="31058"/>
    <cellStyle name="Note 2 2 4 2 8 3" xfId="48285"/>
    <cellStyle name="Note 2 2 4 2 9" xfId="20220"/>
    <cellStyle name="Note 2 2 4 3" xfId="1827"/>
    <cellStyle name="Note 2 2 4 3 2" xfId="2753"/>
    <cellStyle name="Note 2 2 4 3 2 10" xfId="13558"/>
    <cellStyle name="Note 2 2 4 3 2 10 2" xfId="31222"/>
    <cellStyle name="Note 2 2 4 3 2 10 3" xfId="48449"/>
    <cellStyle name="Note 2 2 4 3 2 11" xfId="20474"/>
    <cellStyle name="Note 2 2 4 3 2 12" xfId="37783"/>
    <cellStyle name="Note 2 2 4 3 2 2" xfId="2982"/>
    <cellStyle name="Note 2 2 4 3 2 2 2" xfId="3645"/>
    <cellStyle name="Note 2 2 4 3 2 2 2 2" xfId="5561"/>
    <cellStyle name="Note 2 2 4 3 2 2 2 2 2" xfId="12481"/>
    <cellStyle name="Note 2 2 4 3 2 2 2 2 2 2" xfId="19208"/>
    <cellStyle name="Note 2 2 4 3 2 2 2 2 2 2 2" xfId="36872"/>
    <cellStyle name="Note 2 2 4 3 2 2 2 2 2 2 3" xfId="54052"/>
    <cellStyle name="Note 2 2 4 3 2 2 2 2 2 3" xfId="30145"/>
    <cellStyle name="Note 2 2 4 3 2 2 2 2 2 4" xfId="47375"/>
    <cellStyle name="Note 2 2 4 3 2 2 2 2 3" xfId="9197"/>
    <cellStyle name="Note 2 2 4 3 2 2 2 2 3 2" xfId="26862"/>
    <cellStyle name="Note 2 2 4 3 2 2 2 2 3 3" xfId="44118"/>
    <cellStyle name="Note 2 2 4 3 2 2 2 2 4" xfId="16141"/>
    <cellStyle name="Note 2 2 4 3 2 2 2 2 4 2" xfId="33805"/>
    <cellStyle name="Note 2 2 4 3 2 2 2 2 4 3" xfId="51011"/>
    <cellStyle name="Note 2 2 4 3 2 2 2 2 5" xfId="23226"/>
    <cellStyle name="Note 2 2 4 3 2 2 2 2 6" xfId="40507"/>
    <cellStyle name="Note 2 2 4 3 2 2 2 3" xfId="11105"/>
    <cellStyle name="Note 2 2 4 3 2 2 2 3 2" xfId="17940"/>
    <cellStyle name="Note 2 2 4 3 2 2 2 3 2 2" xfId="35604"/>
    <cellStyle name="Note 2 2 4 3 2 2 2 3 2 3" xfId="52796"/>
    <cellStyle name="Note 2 2 4 3 2 2 2 3 3" xfId="28769"/>
    <cellStyle name="Note 2 2 4 3 2 2 2 3 4" xfId="46011"/>
    <cellStyle name="Note 2 2 4 3 2 2 2 4" xfId="7342"/>
    <cellStyle name="Note 2 2 4 3 2 2 2 4 2" xfId="25007"/>
    <cellStyle name="Note 2 2 4 3 2 2 2 4 3" xfId="42275"/>
    <cellStyle name="Note 2 2 4 3 2 2 2 5" xfId="14394"/>
    <cellStyle name="Note 2 2 4 3 2 2 2 5 2" xfId="32058"/>
    <cellStyle name="Note 2 2 4 3 2 2 2 5 3" xfId="49276"/>
    <cellStyle name="Note 2 2 4 3 2 2 2 6" xfId="21364"/>
    <cellStyle name="Note 2 2 4 3 2 2 2 7" xfId="38664"/>
    <cellStyle name="Note 2 2 4 3 2 2 3" xfId="4015"/>
    <cellStyle name="Note 2 2 4 3 2 2 3 2" xfId="5931"/>
    <cellStyle name="Note 2 2 4 3 2 2 3 2 2" xfId="12851"/>
    <cellStyle name="Note 2 2 4 3 2 2 3 2 2 2" xfId="19578"/>
    <cellStyle name="Note 2 2 4 3 2 2 3 2 2 2 2" xfId="37242"/>
    <cellStyle name="Note 2 2 4 3 2 2 3 2 2 2 3" xfId="54419"/>
    <cellStyle name="Note 2 2 4 3 2 2 3 2 2 3" xfId="30515"/>
    <cellStyle name="Note 2 2 4 3 2 2 3 2 2 4" xfId="47742"/>
    <cellStyle name="Note 2 2 4 3 2 2 3 2 3" xfId="9567"/>
    <cellStyle name="Note 2 2 4 3 2 2 3 2 3 2" xfId="27232"/>
    <cellStyle name="Note 2 2 4 3 2 2 3 2 3 3" xfId="44485"/>
    <cellStyle name="Note 2 2 4 3 2 2 3 2 4" xfId="16511"/>
    <cellStyle name="Note 2 2 4 3 2 2 3 2 4 2" xfId="34175"/>
    <cellStyle name="Note 2 2 4 3 2 2 3 2 4 3" xfId="51378"/>
    <cellStyle name="Note 2 2 4 3 2 2 3 2 5" xfId="23596"/>
    <cellStyle name="Note 2 2 4 3 2 2 3 2 6" xfId="40874"/>
    <cellStyle name="Note 2 2 4 3 2 2 3 3" xfId="7712"/>
    <cellStyle name="Note 2 2 4 3 2 2 3 3 2" xfId="25377"/>
    <cellStyle name="Note 2 2 4 3 2 2 3 3 3" xfId="42642"/>
    <cellStyle name="Note 2 2 4 3 2 2 3 4" xfId="14764"/>
    <cellStyle name="Note 2 2 4 3 2 2 3 4 2" xfId="32428"/>
    <cellStyle name="Note 2 2 4 3 2 2 3 4 3" xfId="49643"/>
    <cellStyle name="Note 2 2 4 3 2 2 3 5" xfId="21734"/>
    <cellStyle name="Note 2 2 4 3 2 2 3 6" xfId="39031"/>
    <cellStyle name="Note 2 2 4 3 2 2 4" xfId="4898"/>
    <cellStyle name="Note 2 2 4 3 2 2 4 2" xfId="11818"/>
    <cellStyle name="Note 2 2 4 3 2 2 4 2 2" xfId="18599"/>
    <cellStyle name="Note 2 2 4 3 2 2 4 2 2 2" xfId="36263"/>
    <cellStyle name="Note 2 2 4 3 2 2 4 2 2 3" xfId="53449"/>
    <cellStyle name="Note 2 2 4 3 2 2 4 2 3" xfId="29482"/>
    <cellStyle name="Note 2 2 4 3 2 2 4 2 4" xfId="46718"/>
    <cellStyle name="Note 2 2 4 3 2 2 4 3" xfId="8534"/>
    <cellStyle name="Note 2 2 4 3 2 2 4 3 2" xfId="26199"/>
    <cellStyle name="Note 2 2 4 3 2 2 4 3 3" xfId="43461"/>
    <cellStyle name="Note 2 2 4 3 2 2 4 4" xfId="15532"/>
    <cellStyle name="Note 2 2 4 3 2 2 4 4 2" xfId="33196"/>
    <cellStyle name="Note 2 2 4 3 2 2 4 4 3" xfId="50408"/>
    <cellStyle name="Note 2 2 4 3 2 2 4 5" xfId="22563"/>
    <cellStyle name="Note 2 2 4 3 2 2 4 6" xfId="39850"/>
    <cellStyle name="Note 2 2 4 3 2 2 5" xfId="10504"/>
    <cellStyle name="Note 2 2 4 3 2 2 5 2" xfId="17393"/>
    <cellStyle name="Note 2 2 4 3 2 2 5 2 2" xfId="35057"/>
    <cellStyle name="Note 2 2 4 3 2 2 5 2 3" xfId="52255"/>
    <cellStyle name="Note 2 2 4 3 2 2 5 3" xfId="28168"/>
    <cellStyle name="Note 2 2 4 3 2 2 5 4" xfId="45416"/>
    <cellStyle name="Note 2 2 4 3 2 2 6" xfId="6754"/>
    <cellStyle name="Note 2 2 4 3 2 2 6 2" xfId="24419"/>
    <cellStyle name="Note 2 2 4 3 2 2 6 3" xfId="41693"/>
    <cellStyle name="Note 2 2 4 3 2 2 7" xfId="13785"/>
    <cellStyle name="Note 2 2 4 3 2 2 7 2" xfId="31449"/>
    <cellStyle name="Note 2 2 4 3 2 2 7 3" xfId="48673"/>
    <cellStyle name="Note 2 2 4 3 2 2 8" xfId="20701"/>
    <cellStyle name="Note 2 2 4 3 2 2 9" xfId="38007"/>
    <cellStyle name="Note 2 2 4 3 2 3" xfId="3078"/>
    <cellStyle name="Note 2 2 4 3 2 3 2" xfId="3741"/>
    <cellStyle name="Note 2 2 4 3 2 3 2 2" xfId="5657"/>
    <cellStyle name="Note 2 2 4 3 2 3 2 2 2" xfId="12577"/>
    <cellStyle name="Note 2 2 4 3 2 3 2 2 2 2" xfId="19304"/>
    <cellStyle name="Note 2 2 4 3 2 3 2 2 2 2 2" xfId="36968"/>
    <cellStyle name="Note 2 2 4 3 2 3 2 2 2 2 3" xfId="54145"/>
    <cellStyle name="Note 2 2 4 3 2 3 2 2 2 3" xfId="30241"/>
    <cellStyle name="Note 2 2 4 3 2 3 2 2 2 4" xfId="47468"/>
    <cellStyle name="Note 2 2 4 3 2 3 2 2 3" xfId="9293"/>
    <cellStyle name="Note 2 2 4 3 2 3 2 2 3 2" xfId="26958"/>
    <cellStyle name="Note 2 2 4 3 2 3 2 2 3 3" xfId="44211"/>
    <cellStyle name="Note 2 2 4 3 2 3 2 2 4" xfId="16237"/>
    <cellStyle name="Note 2 2 4 3 2 3 2 2 4 2" xfId="33901"/>
    <cellStyle name="Note 2 2 4 3 2 3 2 2 4 3" xfId="51104"/>
    <cellStyle name="Note 2 2 4 3 2 3 2 2 5" xfId="23322"/>
    <cellStyle name="Note 2 2 4 3 2 3 2 2 6" xfId="40600"/>
    <cellStyle name="Note 2 2 4 3 2 3 2 3" xfId="11201"/>
    <cellStyle name="Note 2 2 4 3 2 3 2 3 2" xfId="18036"/>
    <cellStyle name="Note 2 2 4 3 2 3 2 3 2 2" xfId="35700"/>
    <cellStyle name="Note 2 2 4 3 2 3 2 3 2 3" xfId="52889"/>
    <cellStyle name="Note 2 2 4 3 2 3 2 3 3" xfId="28865"/>
    <cellStyle name="Note 2 2 4 3 2 3 2 3 4" xfId="46104"/>
    <cellStyle name="Note 2 2 4 3 2 3 2 4" xfId="7438"/>
    <cellStyle name="Note 2 2 4 3 2 3 2 4 2" xfId="25103"/>
    <cellStyle name="Note 2 2 4 3 2 3 2 4 3" xfId="42368"/>
    <cellStyle name="Note 2 2 4 3 2 3 2 5" xfId="14490"/>
    <cellStyle name="Note 2 2 4 3 2 3 2 5 2" xfId="32154"/>
    <cellStyle name="Note 2 2 4 3 2 3 2 5 3" xfId="49369"/>
    <cellStyle name="Note 2 2 4 3 2 3 2 6" xfId="21460"/>
    <cellStyle name="Note 2 2 4 3 2 3 2 7" xfId="38757"/>
    <cellStyle name="Note 2 2 4 3 2 3 3" xfId="4108"/>
    <cellStyle name="Note 2 2 4 3 2 3 3 2" xfId="6024"/>
    <cellStyle name="Note 2 2 4 3 2 3 3 2 2" xfId="12944"/>
    <cellStyle name="Note 2 2 4 3 2 3 3 2 2 2" xfId="19671"/>
    <cellStyle name="Note 2 2 4 3 2 3 3 2 2 2 2" xfId="37335"/>
    <cellStyle name="Note 2 2 4 3 2 3 3 2 2 2 3" xfId="54512"/>
    <cellStyle name="Note 2 2 4 3 2 3 3 2 2 3" xfId="30608"/>
    <cellStyle name="Note 2 2 4 3 2 3 3 2 2 4" xfId="47835"/>
    <cellStyle name="Note 2 2 4 3 2 3 3 2 3" xfId="9660"/>
    <cellStyle name="Note 2 2 4 3 2 3 3 2 3 2" xfId="27325"/>
    <cellStyle name="Note 2 2 4 3 2 3 3 2 3 3" xfId="44578"/>
    <cellStyle name="Note 2 2 4 3 2 3 3 2 4" xfId="16604"/>
    <cellStyle name="Note 2 2 4 3 2 3 3 2 4 2" xfId="34268"/>
    <cellStyle name="Note 2 2 4 3 2 3 3 2 4 3" xfId="51471"/>
    <cellStyle name="Note 2 2 4 3 2 3 3 2 5" xfId="23689"/>
    <cellStyle name="Note 2 2 4 3 2 3 3 2 6" xfId="40967"/>
    <cellStyle name="Note 2 2 4 3 2 3 3 3" xfId="7805"/>
    <cellStyle name="Note 2 2 4 3 2 3 3 3 2" xfId="25470"/>
    <cellStyle name="Note 2 2 4 3 2 3 3 3 3" xfId="42735"/>
    <cellStyle name="Note 2 2 4 3 2 3 3 4" xfId="14857"/>
    <cellStyle name="Note 2 2 4 3 2 3 3 4 2" xfId="32521"/>
    <cellStyle name="Note 2 2 4 3 2 3 3 4 3" xfId="49736"/>
    <cellStyle name="Note 2 2 4 3 2 3 3 5" xfId="21827"/>
    <cellStyle name="Note 2 2 4 3 2 3 3 6" xfId="39124"/>
    <cellStyle name="Note 2 2 4 3 2 3 4" xfId="4994"/>
    <cellStyle name="Note 2 2 4 3 2 3 4 2" xfId="11914"/>
    <cellStyle name="Note 2 2 4 3 2 3 4 2 2" xfId="18695"/>
    <cellStyle name="Note 2 2 4 3 2 3 4 2 2 2" xfId="36359"/>
    <cellStyle name="Note 2 2 4 3 2 3 4 2 2 3" xfId="53542"/>
    <cellStyle name="Note 2 2 4 3 2 3 4 2 3" xfId="29578"/>
    <cellStyle name="Note 2 2 4 3 2 3 4 2 4" xfId="46811"/>
    <cellStyle name="Note 2 2 4 3 2 3 4 3" xfId="8630"/>
    <cellStyle name="Note 2 2 4 3 2 3 4 3 2" xfId="26295"/>
    <cellStyle name="Note 2 2 4 3 2 3 4 3 3" xfId="43554"/>
    <cellStyle name="Note 2 2 4 3 2 3 4 4" xfId="15628"/>
    <cellStyle name="Note 2 2 4 3 2 3 4 4 2" xfId="33292"/>
    <cellStyle name="Note 2 2 4 3 2 3 4 4 3" xfId="50501"/>
    <cellStyle name="Note 2 2 4 3 2 3 4 5" xfId="22659"/>
    <cellStyle name="Note 2 2 4 3 2 3 4 6" xfId="39943"/>
    <cellStyle name="Note 2 2 4 3 2 3 5" xfId="10600"/>
    <cellStyle name="Note 2 2 4 3 2 3 5 2" xfId="17489"/>
    <cellStyle name="Note 2 2 4 3 2 3 5 2 2" xfId="35153"/>
    <cellStyle name="Note 2 2 4 3 2 3 5 2 3" xfId="52348"/>
    <cellStyle name="Note 2 2 4 3 2 3 5 3" xfId="28264"/>
    <cellStyle name="Note 2 2 4 3 2 3 5 4" xfId="45509"/>
    <cellStyle name="Note 2 2 4 3 2 3 6" xfId="6850"/>
    <cellStyle name="Note 2 2 4 3 2 3 6 2" xfId="24515"/>
    <cellStyle name="Note 2 2 4 3 2 3 6 3" xfId="41786"/>
    <cellStyle name="Note 2 2 4 3 2 3 7" xfId="13881"/>
    <cellStyle name="Note 2 2 4 3 2 3 7 2" xfId="31545"/>
    <cellStyle name="Note 2 2 4 3 2 3 7 3" xfId="48766"/>
    <cellStyle name="Note 2 2 4 3 2 3 8" xfId="20797"/>
    <cellStyle name="Note 2 2 4 3 2 3 9" xfId="38100"/>
    <cellStyle name="Note 2 2 4 3 2 4" xfId="3190"/>
    <cellStyle name="Note 2 2 4 3 2 4 2" xfId="4220"/>
    <cellStyle name="Note 2 2 4 3 2 4 2 2" xfId="6136"/>
    <cellStyle name="Note 2 2 4 3 2 4 2 2 2" xfId="13056"/>
    <cellStyle name="Note 2 2 4 3 2 4 2 2 2 2" xfId="19783"/>
    <cellStyle name="Note 2 2 4 3 2 4 2 2 2 2 2" xfId="37447"/>
    <cellStyle name="Note 2 2 4 3 2 4 2 2 2 2 3" xfId="54624"/>
    <cellStyle name="Note 2 2 4 3 2 4 2 2 2 3" xfId="30720"/>
    <cellStyle name="Note 2 2 4 3 2 4 2 2 2 4" xfId="47947"/>
    <cellStyle name="Note 2 2 4 3 2 4 2 2 3" xfId="9772"/>
    <cellStyle name="Note 2 2 4 3 2 4 2 2 3 2" xfId="27437"/>
    <cellStyle name="Note 2 2 4 3 2 4 2 2 3 3" xfId="44690"/>
    <cellStyle name="Note 2 2 4 3 2 4 2 2 4" xfId="16716"/>
    <cellStyle name="Note 2 2 4 3 2 4 2 2 4 2" xfId="34380"/>
    <cellStyle name="Note 2 2 4 3 2 4 2 2 4 3" xfId="51583"/>
    <cellStyle name="Note 2 2 4 3 2 4 2 2 5" xfId="23801"/>
    <cellStyle name="Note 2 2 4 3 2 4 2 2 6" xfId="41079"/>
    <cellStyle name="Note 2 2 4 3 2 4 2 3" xfId="7917"/>
    <cellStyle name="Note 2 2 4 3 2 4 2 3 2" xfId="25582"/>
    <cellStyle name="Note 2 2 4 3 2 4 2 3 3" xfId="42847"/>
    <cellStyle name="Note 2 2 4 3 2 4 2 4" xfId="14969"/>
    <cellStyle name="Note 2 2 4 3 2 4 2 4 2" xfId="32633"/>
    <cellStyle name="Note 2 2 4 3 2 4 2 4 3" xfId="49848"/>
    <cellStyle name="Note 2 2 4 3 2 4 2 5" xfId="21939"/>
    <cellStyle name="Note 2 2 4 3 2 4 2 6" xfId="39236"/>
    <cellStyle name="Note 2 2 4 3 2 4 3" xfId="5106"/>
    <cellStyle name="Note 2 2 4 3 2 4 3 2" xfId="12026"/>
    <cellStyle name="Note 2 2 4 3 2 4 3 2 2" xfId="18807"/>
    <cellStyle name="Note 2 2 4 3 2 4 3 2 2 2" xfId="36471"/>
    <cellStyle name="Note 2 2 4 3 2 4 3 2 2 3" xfId="53654"/>
    <cellStyle name="Note 2 2 4 3 2 4 3 2 3" xfId="29690"/>
    <cellStyle name="Note 2 2 4 3 2 4 3 2 4" xfId="46923"/>
    <cellStyle name="Note 2 2 4 3 2 4 3 3" xfId="8742"/>
    <cellStyle name="Note 2 2 4 3 2 4 3 3 2" xfId="26407"/>
    <cellStyle name="Note 2 2 4 3 2 4 3 3 3" xfId="43666"/>
    <cellStyle name="Note 2 2 4 3 2 4 3 4" xfId="15740"/>
    <cellStyle name="Note 2 2 4 3 2 4 3 4 2" xfId="33404"/>
    <cellStyle name="Note 2 2 4 3 2 4 3 4 3" xfId="50613"/>
    <cellStyle name="Note 2 2 4 3 2 4 3 5" xfId="22771"/>
    <cellStyle name="Note 2 2 4 3 2 4 3 6" xfId="40055"/>
    <cellStyle name="Note 2 2 4 3 2 4 4" xfId="10712"/>
    <cellStyle name="Note 2 2 4 3 2 4 4 2" xfId="17601"/>
    <cellStyle name="Note 2 2 4 3 2 4 4 2 2" xfId="35265"/>
    <cellStyle name="Note 2 2 4 3 2 4 4 2 3" xfId="52460"/>
    <cellStyle name="Note 2 2 4 3 2 4 4 3" xfId="28376"/>
    <cellStyle name="Note 2 2 4 3 2 4 4 4" xfId="45621"/>
    <cellStyle name="Note 2 2 4 3 2 4 5" xfId="6962"/>
    <cellStyle name="Note 2 2 4 3 2 4 5 2" xfId="24627"/>
    <cellStyle name="Note 2 2 4 3 2 4 5 3" xfId="41898"/>
    <cellStyle name="Note 2 2 4 3 2 4 6" xfId="13993"/>
    <cellStyle name="Note 2 2 4 3 2 4 6 2" xfId="31657"/>
    <cellStyle name="Note 2 2 4 3 2 4 6 3" xfId="48878"/>
    <cellStyle name="Note 2 2 4 3 2 4 7" xfId="20909"/>
    <cellStyle name="Note 2 2 4 3 2 4 8" xfId="38212"/>
    <cellStyle name="Note 2 2 4 3 2 5" xfId="3418"/>
    <cellStyle name="Note 2 2 4 3 2 5 2" xfId="5334"/>
    <cellStyle name="Note 2 2 4 3 2 5 2 2" xfId="12254"/>
    <cellStyle name="Note 2 2 4 3 2 5 2 2 2" xfId="18981"/>
    <cellStyle name="Note 2 2 4 3 2 5 2 2 2 2" xfId="36645"/>
    <cellStyle name="Note 2 2 4 3 2 5 2 2 2 3" xfId="53828"/>
    <cellStyle name="Note 2 2 4 3 2 5 2 2 3" xfId="29918"/>
    <cellStyle name="Note 2 2 4 3 2 5 2 2 4" xfId="47151"/>
    <cellStyle name="Note 2 2 4 3 2 5 2 3" xfId="8970"/>
    <cellStyle name="Note 2 2 4 3 2 5 2 3 2" xfId="26635"/>
    <cellStyle name="Note 2 2 4 3 2 5 2 3 3" xfId="43894"/>
    <cellStyle name="Note 2 2 4 3 2 5 2 4" xfId="15914"/>
    <cellStyle name="Note 2 2 4 3 2 5 2 4 2" xfId="33578"/>
    <cellStyle name="Note 2 2 4 3 2 5 2 4 3" xfId="50787"/>
    <cellStyle name="Note 2 2 4 3 2 5 2 5" xfId="22999"/>
    <cellStyle name="Note 2 2 4 3 2 5 2 6" xfId="40283"/>
    <cellStyle name="Note 2 2 4 3 2 5 3" xfId="10878"/>
    <cellStyle name="Note 2 2 4 3 2 5 3 2" xfId="17713"/>
    <cellStyle name="Note 2 2 4 3 2 5 3 2 2" xfId="35377"/>
    <cellStyle name="Note 2 2 4 3 2 5 3 2 3" xfId="52572"/>
    <cellStyle name="Note 2 2 4 3 2 5 3 3" xfId="28542"/>
    <cellStyle name="Note 2 2 4 3 2 5 3 4" xfId="45787"/>
    <cellStyle name="Note 2 2 4 3 2 5 4" xfId="14167"/>
    <cellStyle name="Note 2 2 4 3 2 5 4 2" xfId="31831"/>
    <cellStyle name="Note 2 2 4 3 2 5 4 3" xfId="49052"/>
    <cellStyle name="Note 2 2 4 3 2 5 5" xfId="21137"/>
    <cellStyle name="Note 2 2 4 3 2 5 6" xfId="38440"/>
    <cellStyle name="Note 2 2 4 3 2 6" xfId="3791"/>
    <cellStyle name="Note 2 2 4 3 2 6 2" xfId="5707"/>
    <cellStyle name="Note 2 2 4 3 2 6 2 2" xfId="12627"/>
    <cellStyle name="Note 2 2 4 3 2 6 2 2 2" xfId="19354"/>
    <cellStyle name="Note 2 2 4 3 2 6 2 2 2 2" xfId="37018"/>
    <cellStyle name="Note 2 2 4 3 2 6 2 2 2 3" xfId="54195"/>
    <cellStyle name="Note 2 2 4 3 2 6 2 2 3" xfId="30291"/>
    <cellStyle name="Note 2 2 4 3 2 6 2 2 4" xfId="47518"/>
    <cellStyle name="Note 2 2 4 3 2 6 2 3" xfId="9343"/>
    <cellStyle name="Note 2 2 4 3 2 6 2 3 2" xfId="27008"/>
    <cellStyle name="Note 2 2 4 3 2 6 2 3 3" xfId="44261"/>
    <cellStyle name="Note 2 2 4 3 2 6 2 4" xfId="16287"/>
    <cellStyle name="Note 2 2 4 3 2 6 2 4 2" xfId="33951"/>
    <cellStyle name="Note 2 2 4 3 2 6 2 4 3" xfId="51154"/>
    <cellStyle name="Note 2 2 4 3 2 6 2 5" xfId="23372"/>
    <cellStyle name="Note 2 2 4 3 2 6 2 6" xfId="40650"/>
    <cellStyle name="Note 2 2 4 3 2 6 3" xfId="7488"/>
    <cellStyle name="Note 2 2 4 3 2 6 3 2" xfId="25153"/>
    <cellStyle name="Note 2 2 4 3 2 6 3 3" xfId="42418"/>
    <cellStyle name="Note 2 2 4 3 2 6 4" xfId="14540"/>
    <cellStyle name="Note 2 2 4 3 2 6 4 2" xfId="32204"/>
    <cellStyle name="Note 2 2 4 3 2 6 4 3" xfId="49419"/>
    <cellStyle name="Note 2 2 4 3 2 6 5" xfId="21510"/>
    <cellStyle name="Note 2 2 4 3 2 6 6" xfId="38807"/>
    <cellStyle name="Note 2 2 4 3 2 7" xfId="4671"/>
    <cellStyle name="Note 2 2 4 3 2 7 2" xfId="11591"/>
    <cellStyle name="Note 2 2 4 3 2 7 2 2" xfId="18372"/>
    <cellStyle name="Note 2 2 4 3 2 7 2 2 2" xfId="36036"/>
    <cellStyle name="Note 2 2 4 3 2 7 2 2 3" xfId="53225"/>
    <cellStyle name="Note 2 2 4 3 2 7 2 3" xfId="29255"/>
    <cellStyle name="Note 2 2 4 3 2 7 2 4" xfId="46494"/>
    <cellStyle name="Note 2 2 4 3 2 7 3" xfId="8307"/>
    <cellStyle name="Note 2 2 4 3 2 7 3 2" xfId="25972"/>
    <cellStyle name="Note 2 2 4 3 2 7 3 3" xfId="43237"/>
    <cellStyle name="Note 2 2 4 3 2 7 4" xfId="15305"/>
    <cellStyle name="Note 2 2 4 3 2 7 4 2" xfId="32969"/>
    <cellStyle name="Note 2 2 4 3 2 7 4 3" xfId="50184"/>
    <cellStyle name="Note 2 2 4 3 2 7 5" xfId="22336"/>
    <cellStyle name="Note 2 2 4 3 2 7 6" xfId="39626"/>
    <cellStyle name="Note 2 2 4 3 2 8" xfId="10277"/>
    <cellStyle name="Note 2 2 4 3 2 8 2" xfId="17166"/>
    <cellStyle name="Note 2 2 4 3 2 8 2 2" xfId="34830"/>
    <cellStyle name="Note 2 2 4 3 2 8 2 3" xfId="52031"/>
    <cellStyle name="Note 2 2 4 3 2 8 3" xfId="27941"/>
    <cellStyle name="Note 2 2 4 3 2 8 4" xfId="45192"/>
    <cellStyle name="Note 2 2 4 3 2 9" xfId="6527"/>
    <cellStyle name="Note 2 2 4 3 2 9 2" xfId="24192"/>
    <cellStyle name="Note 2 2 4 3 2 9 3" xfId="41469"/>
    <cellStyle name="Note 2 2 4 3 3" xfId="2820"/>
    <cellStyle name="Note 2 2 4 3 3 2" xfId="3483"/>
    <cellStyle name="Note 2 2 4 3 3 2 2" xfId="5399"/>
    <cellStyle name="Note 2 2 4 3 3 2 2 2" xfId="12319"/>
    <cellStyle name="Note 2 2 4 3 3 2 2 2 2" xfId="19046"/>
    <cellStyle name="Note 2 2 4 3 3 2 2 2 2 2" xfId="36710"/>
    <cellStyle name="Note 2 2 4 3 3 2 2 2 2 3" xfId="53890"/>
    <cellStyle name="Note 2 2 4 3 3 2 2 2 3" xfId="29983"/>
    <cellStyle name="Note 2 2 4 3 3 2 2 2 4" xfId="47213"/>
    <cellStyle name="Note 2 2 4 3 3 2 2 3" xfId="9035"/>
    <cellStyle name="Note 2 2 4 3 3 2 2 3 2" xfId="26700"/>
    <cellStyle name="Note 2 2 4 3 3 2 2 3 3" xfId="43956"/>
    <cellStyle name="Note 2 2 4 3 3 2 2 4" xfId="15979"/>
    <cellStyle name="Note 2 2 4 3 3 2 2 4 2" xfId="33643"/>
    <cellStyle name="Note 2 2 4 3 3 2 2 4 3" xfId="50849"/>
    <cellStyle name="Note 2 2 4 3 3 2 2 5" xfId="23064"/>
    <cellStyle name="Note 2 2 4 3 3 2 2 6" xfId="40345"/>
    <cellStyle name="Note 2 2 4 3 3 2 3" xfId="10943"/>
    <cellStyle name="Note 2 2 4 3 3 2 3 2" xfId="17778"/>
    <cellStyle name="Note 2 2 4 3 3 2 3 2 2" xfId="35442"/>
    <cellStyle name="Note 2 2 4 3 3 2 3 2 3" xfId="52634"/>
    <cellStyle name="Note 2 2 4 3 3 2 3 3" xfId="28607"/>
    <cellStyle name="Note 2 2 4 3 3 2 3 4" xfId="45849"/>
    <cellStyle name="Note 2 2 4 3 3 2 4" xfId="7180"/>
    <cellStyle name="Note 2 2 4 3 3 2 4 2" xfId="24845"/>
    <cellStyle name="Note 2 2 4 3 3 2 4 3" xfId="42113"/>
    <cellStyle name="Note 2 2 4 3 3 2 5" xfId="14232"/>
    <cellStyle name="Note 2 2 4 3 3 2 5 2" xfId="31896"/>
    <cellStyle name="Note 2 2 4 3 3 2 5 3" xfId="49114"/>
    <cellStyle name="Note 2 2 4 3 3 2 6" xfId="21202"/>
    <cellStyle name="Note 2 2 4 3 3 2 7" xfId="38502"/>
    <cellStyle name="Note 2 2 4 3 3 3" xfId="3853"/>
    <cellStyle name="Note 2 2 4 3 3 3 2" xfId="5769"/>
    <cellStyle name="Note 2 2 4 3 3 3 2 2" xfId="12689"/>
    <cellStyle name="Note 2 2 4 3 3 3 2 2 2" xfId="19416"/>
    <cellStyle name="Note 2 2 4 3 3 3 2 2 2 2" xfId="37080"/>
    <cellStyle name="Note 2 2 4 3 3 3 2 2 2 3" xfId="54257"/>
    <cellStyle name="Note 2 2 4 3 3 3 2 2 3" xfId="30353"/>
    <cellStyle name="Note 2 2 4 3 3 3 2 2 4" xfId="47580"/>
    <cellStyle name="Note 2 2 4 3 3 3 2 3" xfId="9405"/>
    <cellStyle name="Note 2 2 4 3 3 3 2 3 2" xfId="27070"/>
    <cellStyle name="Note 2 2 4 3 3 3 2 3 3" xfId="44323"/>
    <cellStyle name="Note 2 2 4 3 3 3 2 4" xfId="16349"/>
    <cellStyle name="Note 2 2 4 3 3 3 2 4 2" xfId="34013"/>
    <cellStyle name="Note 2 2 4 3 3 3 2 4 3" xfId="51216"/>
    <cellStyle name="Note 2 2 4 3 3 3 2 5" xfId="23434"/>
    <cellStyle name="Note 2 2 4 3 3 3 2 6" xfId="40712"/>
    <cellStyle name="Note 2 2 4 3 3 3 3" xfId="7550"/>
    <cellStyle name="Note 2 2 4 3 3 3 3 2" xfId="25215"/>
    <cellStyle name="Note 2 2 4 3 3 3 3 3" xfId="42480"/>
    <cellStyle name="Note 2 2 4 3 3 3 4" xfId="14602"/>
    <cellStyle name="Note 2 2 4 3 3 3 4 2" xfId="32266"/>
    <cellStyle name="Note 2 2 4 3 3 3 4 3" xfId="49481"/>
    <cellStyle name="Note 2 2 4 3 3 3 5" xfId="21572"/>
    <cellStyle name="Note 2 2 4 3 3 3 6" xfId="38869"/>
    <cellStyle name="Note 2 2 4 3 3 4" xfId="4736"/>
    <cellStyle name="Note 2 2 4 3 3 4 2" xfId="11656"/>
    <cellStyle name="Note 2 2 4 3 3 4 2 2" xfId="18437"/>
    <cellStyle name="Note 2 2 4 3 3 4 2 2 2" xfId="36101"/>
    <cellStyle name="Note 2 2 4 3 3 4 2 2 3" xfId="53287"/>
    <cellStyle name="Note 2 2 4 3 3 4 2 3" xfId="29320"/>
    <cellStyle name="Note 2 2 4 3 3 4 2 4" xfId="46556"/>
    <cellStyle name="Note 2 2 4 3 3 4 3" xfId="8372"/>
    <cellStyle name="Note 2 2 4 3 3 4 3 2" xfId="26037"/>
    <cellStyle name="Note 2 2 4 3 3 4 3 3" xfId="43299"/>
    <cellStyle name="Note 2 2 4 3 3 4 4" xfId="15370"/>
    <cellStyle name="Note 2 2 4 3 3 4 4 2" xfId="33034"/>
    <cellStyle name="Note 2 2 4 3 3 4 4 3" xfId="50246"/>
    <cellStyle name="Note 2 2 4 3 3 4 5" xfId="22401"/>
    <cellStyle name="Note 2 2 4 3 3 4 6" xfId="39688"/>
    <cellStyle name="Note 2 2 4 3 3 5" xfId="10342"/>
    <cellStyle name="Note 2 2 4 3 3 5 2" xfId="17231"/>
    <cellStyle name="Note 2 2 4 3 3 5 2 2" xfId="34895"/>
    <cellStyle name="Note 2 2 4 3 3 5 2 3" xfId="52093"/>
    <cellStyle name="Note 2 2 4 3 3 5 3" xfId="28006"/>
    <cellStyle name="Note 2 2 4 3 3 5 4" xfId="45254"/>
    <cellStyle name="Note 2 2 4 3 3 6" xfId="6592"/>
    <cellStyle name="Note 2 2 4 3 3 6 2" xfId="24257"/>
    <cellStyle name="Note 2 2 4 3 3 6 3" xfId="41531"/>
    <cellStyle name="Note 2 2 4 3 3 7" xfId="13623"/>
    <cellStyle name="Note 2 2 4 3 3 7 2" xfId="31287"/>
    <cellStyle name="Note 2 2 4 3 3 7 3" xfId="48511"/>
    <cellStyle name="Note 2 2 4 3 3 8" xfId="20539"/>
    <cellStyle name="Note 2 2 4 3 3 9" xfId="37845"/>
    <cellStyle name="Note 2 2 4 3 4" xfId="4472"/>
    <cellStyle name="Note 2 2 4 3 4 2" xfId="6336"/>
    <cellStyle name="Note 2 2 4 3 4 2 2" xfId="13255"/>
    <cellStyle name="Note 2 2 4 3 4 2 2 2" xfId="19928"/>
    <cellStyle name="Note 2 2 4 3 4 2 2 2 2" xfId="37592"/>
    <cellStyle name="Note 2 2 4 3 4 2 2 2 3" xfId="54769"/>
    <cellStyle name="Note 2 2 4 3 4 2 2 3" xfId="30919"/>
    <cellStyle name="Note 2 2 4 3 4 2 2 4" xfId="48146"/>
    <cellStyle name="Note 2 2 4 3 4 2 3" xfId="9971"/>
    <cellStyle name="Note 2 2 4 3 4 2 3 2" xfId="27636"/>
    <cellStyle name="Note 2 2 4 3 4 2 3 3" xfId="44889"/>
    <cellStyle name="Note 2 2 4 3 4 2 4" xfId="16861"/>
    <cellStyle name="Note 2 2 4 3 4 2 4 2" xfId="34525"/>
    <cellStyle name="Note 2 2 4 3 4 2 4 3" xfId="51728"/>
    <cellStyle name="Note 2 2 4 3 4 2 5" xfId="24001"/>
    <cellStyle name="Note 2 2 4 3 4 2 6" xfId="41278"/>
    <cellStyle name="Note 2 2 4 3 4 3" xfId="11400"/>
    <cellStyle name="Note 2 2 4 3 4 3 2" xfId="18181"/>
    <cellStyle name="Note 2 2 4 3 4 3 2 2" xfId="35845"/>
    <cellStyle name="Note 2 2 4 3 4 3 2 3" xfId="53034"/>
    <cellStyle name="Note 2 2 4 3 4 3 3" xfId="29064"/>
    <cellStyle name="Note 2 2 4 3 4 3 4" xfId="46303"/>
    <cellStyle name="Note 2 2 4 3 4 4" xfId="8116"/>
    <cellStyle name="Note 2 2 4 3 4 4 2" xfId="25781"/>
    <cellStyle name="Note 2 2 4 3 4 4 3" xfId="43046"/>
    <cellStyle name="Note 2 2 4 3 4 5" xfId="15114"/>
    <cellStyle name="Note 2 2 4 3 4 5 2" xfId="32778"/>
    <cellStyle name="Note 2 2 4 3 4 5 3" xfId="49993"/>
    <cellStyle name="Note 2 2 4 3 4 6" xfId="22145"/>
    <cellStyle name="Note 2 2 4 3 4 7" xfId="39435"/>
    <cellStyle name="Note 2 2 4 3 5" xfId="4429"/>
    <cellStyle name="Note 2 2 4 3 5 2" xfId="6293"/>
    <cellStyle name="Note 2 2 4 3 5 2 2" xfId="13212"/>
    <cellStyle name="Note 2 2 4 3 5 2 2 2" xfId="19885"/>
    <cellStyle name="Note 2 2 4 3 5 2 2 2 2" xfId="37549"/>
    <cellStyle name="Note 2 2 4 3 5 2 2 2 3" xfId="54726"/>
    <cellStyle name="Note 2 2 4 3 5 2 2 3" xfId="30876"/>
    <cellStyle name="Note 2 2 4 3 5 2 2 4" xfId="48103"/>
    <cellStyle name="Note 2 2 4 3 5 2 3" xfId="9928"/>
    <cellStyle name="Note 2 2 4 3 5 2 3 2" xfId="27593"/>
    <cellStyle name="Note 2 2 4 3 5 2 3 3" xfId="44846"/>
    <cellStyle name="Note 2 2 4 3 5 2 4" xfId="16818"/>
    <cellStyle name="Note 2 2 4 3 5 2 4 2" xfId="34482"/>
    <cellStyle name="Note 2 2 4 3 5 2 4 3" xfId="51685"/>
    <cellStyle name="Note 2 2 4 3 5 2 5" xfId="23958"/>
    <cellStyle name="Note 2 2 4 3 5 2 6" xfId="41235"/>
    <cellStyle name="Note 2 2 4 3 5 3" xfId="11357"/>
    <cellStyle name="Note 2 2 4 3 5 3 2" xfId="18138"/>
    <cellStyle name="Note 2 2 4 3 5 3 2 2" xfId="35802"/>
    <cellStyle name="Note 2 2 4 3 5 3 2 3" xfId="52991"/>
    <cellStyle name="Note 2 2 4 3 5 3 3" xfId="29021"/>
    <cellStyle name="Note 2 2 4 3 5 3 4" xfId="46260"/>
    <cellStyle name="Note 2 2 4 3 5 4" xfId="8073"/>
    <cellStyle name="Note 2 2 4 3 5 4 2" xfId="25738"/>
    <cellStyle name="Note 2 2 4 3 5 4 3" xfId="43003"/>
    <cellStyle name="Note 2 2 4 3 5 5" xfId="15071"/>
    <cellStyle name="Note 2 2 4 3 5 5 2" xfId="32735"/>
    <cellStyle name="Note 2 2 4 3 5 5 3" xfId="49950"/>
    <cellStyle name="Note 2 2 4 3 5 6" xfId="22102"/>
    <cellStyle name="Note 2 2 4 3 5 7" xfId="39392"/>
    <cellStyle name="Note 2 2 4 3 6" xfId="10115"/>
    <cellStyle name="Note 2 2 4 3 6 2" xfId="17004"/>
    <cellStyle name="Note 2 2 4 3 6 2 2" xfId="34668"/>
    <cellStyle name="Note 2 2 4 3 6 2 3" xfId="51869"/>
    <cellStyle name="Note 2 2 4 3 6 3" xfId="27779"/>
    <cellStyle name="Note 2 2 4 3 6 4" xfId="45030"/>
    <cellStyle name="Note 2 2 4 3 7" xfId="13396"/>
    <cellStyle name="Note 2 2 4 3 7 2" xfId="31060"/>
    <cellStyle name="Note 2 2 4 3 7 3" xfId="48287"/>
    <cellStyle name="Note 2 2 4 3 8" xfId="20222"/>
    <cellStyle name="Note 2 2 4 3 9" xfId="20370"/>
    <cellStyle name="Note 2 2 4 4" xfId="2756"/>
    <cellStyle name="Note 2 2 4 4 10" xfId="13561"/>
    <cellStyle name="Note 2 2 4 4 10 2" xfId="31225"/>
    <cellStyle name="Note 2 2 4 4 10 3" xfId="48452"/>
    <cellStyle name="Note 2 2 4 4 11" xfId="20477"/>
    <cellStyle name="Note 2 2 4 4 12" xfId="37786"/>
    <cellStyle name="Note 2 2 4 4 2" xfId="2985"/>
    <cellStyle name="Note 2 2 4 4 2 2" xfId="3648"/>
    <cellStyle name="Note 2 2 4 4 2 2 2" xfId="5564"/>
    <cellStyle name="Note 2 2 4 4 2 2 2 2" xfId="12484"/>
    <cellStyle name="Note 2 2 4 4 2 2 2 2 2" xfId="19211"/>
    <cellStyle name="Note 2 2 4 4 2 2 2 2 2 2" xfId="36875"/>
    <cellStyle name="Note 2 2 4 4 2 2 2 2 2 3" xfId="54055"/>
    <cellStyle name="Note 2 2 4 4 2 2 2 2 3" xfId="30148"/>
    <cellStyle name="Note 2 2 4 4 2 2 2 2 4" xfId="47378"/>
    <cellStyle name="Note 2 2 4 4 2 2 2 3" xfId="9200"/>
    <cellStyle name="Note 2 2 4 4 2 2 2 3 2" xfId="26865"/>
    <cellStyle name="Note 2 2 4 4 2 2 2 3 3" xfId="44121"/>
    <cellStyle name="Note 2 2 4 4 2 2 2 4" xfId="16144"/>
    <cellStyle name="Note 2 2 4 4 2 2 2 4 2" xfId="33808"/>
    <cellStyle name="Note 2 2 4 4 2 2 2 4 3" xfId="51014"/>
    <cellStyle name="Note 2 2 4 4 2 2 2 5" xfId="23229"/>
    <cellStyle name="Note 2 2 4 4 2 2 2 6" xfId="40510"/>
    <cellStyle name="Note 2 2 4 4 2 2 3" xfId="11108"/>
    <cellStyle name="Note 2 2 4 4 2 2 3 2" xfId="17943"/>
    <cellStyle name="Note 2 2 4 4 2 2 3 2 2" xfId="35607"/>
    <cellStyle name="Note 2 2 4 4 2 2 3 2 3" xfId="52799"/>
    <cellStyle name="Note 2 2 4 4 2 2 3 3" xfId="28772"/>
    <cellStyle name="Note 2 2 4 4 2 2 3 4" xfId="46014"/>
    <cellStyle name="Note 2 2 4 4 2 2 4" xfId="7345"/>
    <cellStyle name="Note 2 2 4 4 2 2 4 2" xfId="25010"/>
    <cellStyle name="Note 2 2 4 4 2 2 4 3" xfId="42278"/>
    <cellStyle name="Note 2 2 4 4 2 2 5" xfId="14397"/>
    <cellStyle name="Note 2 2 4 4 2 2 5 2" xfId="32061"/>
    <cellStyle name="Note 2 2 4 4 2 2 5 3" xfId="49279"/>
    <cellStyle name="Note 2 2 4 4 2 2 6" xfId="21367"/>
    <cellStyle name="Note 2 2 4 4 2 2 7" xfId="38667"/>
    <cellStyle name="Note 2 2 4 4 2 3" xfId="4018"/>
    <cellStyle name="Note 2 2 4 4 2 3 2" xfId="5934"/>
    <cellStyle name="Note 2 2 4 4 2 3 2 2" xfId="12854"/>
    <cellStyle name="Note 2 2 4 4 2 3 2 2 2" xfId="19581"/>
    <cellStyle name="Note 2 2 4 4 2 3 2 2 2 2" xfId="37245"/>
    <cellStyle name="Note 2 2 4 4 2 3 2 2 2 3" xfId="54422"/>
    <cellStyle name="Note 2 2 4 4 2 3 2 2 3" xfId="30518"/>
    <cellStyle name="Note 2 2 4 4 2 3 2 2 4" xfId="47745"/>
    <cellStyle name="Note 2 2 4 4 2 3 2 3" xfId="9570"/>
    <cellStyle name="Note 2 2 4 4 2 3 2 3 2" xfId="27235"/>
    <cellStyle name="Note 2 2 4 4 2 3 2 3 3" xfId="44488"/>
    <cellStyle name="Note 2 2 4 4 2 3 2 4" xfId="16514"/>
    <cellStyle name="Note 2 2 4 4 2 3 2 4 2" xfId="34178"/>
    <cellStyle name="Note 2 2 4 4 2 3 2 4 3" xfId="51381"/>
    <cellStyle name="Note 2 2 4 4 2 3 2 5" xfId="23599"/>
    <cellStyle name="Note 2 2 4 4 2 3 2 6" xfId="40877"/>
    <cellStyle name="Note 2 2 4 4 2 3 3" xfId="7715"/>
    <cellStyle name="Note 2 2 4 4 2 3 3 2" xfId="25380"/>
    <cellStyle name="Note 2 2 4 4 2 3 3 3" xfId="42645"/>
    <cellStyle name="Note 2 2 4 4 2 3 4" xfId="14767"/>
    <cellStyle name="Note 2 2 4 4 2 3 4 2" xfId="32431"/>
    <cellStyle name="Note 2 2 4 4 2 3 4 3" xfId="49646"/>
    <cellStyle name="Note 2 2 4 4 2 3 5" xfId="21737"/>
    <cellStyle name="Note 2 2 4 4 2 3 6" xfId="39034"/>
    <cellStyle name="Note 2 2 4 4 2 4" xfId="4901"/>
    <cellStyle name="Note 2 2 4 4 2 4 2" xfId="11821"/>
    <cellStyle name="Note 2 2 4 4 2 4 2 2" xfId="18602"/>
    <cellStyle name="Note 2 2 4 4 2 4 2 2 2" xfId="36266"/>
    <cellStyle name="Note 2 2 4 4 2 4 2 2 3" xfId="53452"/>
    <cellStyle name="Note 2 2 4 4 2 4 2 3" xfId="29485"/>
    <cellStyle name="Note 2 2 4 4 2 4 2 4" xfId="46721"/>
    <cellStyle name="Note 2 2 4 4 2 4 3" xfId="8537"/>
    <cellStyle name="Note 2 2 4 4 2 4 3 2" xfId="26202"/>
    <cellStyle name="Note 2 2 4 4 2 4 3 3" xfId="43464"/>
    <cellStyle name="Note 2 2 4 4 2 4 4" xfId="15535"/>
    <cellStyle name="Note 2 2 4 4 2 4 4 2" xfId="33199"/>
    <cellStyle name="Note 2 2 4 4 2 4 4 3" xfId="50411"/>
    <cellStyle name="Note 2 2 4 4 2 4 5" xfId="22566"/>
    <cellStyle name="Note 2 2 4 4 2 4 6" xfId="39853"/>
    <cellStyle name="Note 2 2 4 4 2 5" xfId="10507"/>
    <cellStyle name="Note 2 2 4 4 2 5 2" xfId="17396"/>
    <cellStyle name="Note 2 2 4 4 2 5 2 2" xfId="35060"/>
    <cellStyle name="Note 2 2 4 4 2 5 2 3" xfId="52258"/>
    <cellStyle name="Note 2 2 4 4 2 5 3" xfId="28171"/>
    <cellStyle name="Note 2 2 4 4 2 5 4" xfId="45419"/>
    <cellStyle name="Note 2 2 4 4 2 6" xfId="6757"/>
    <cellStyle name="Note 2 2 4 4 2 6 2" xfId="24422"/>
    <cellStyle name="Note 2 2 4 4 2 6 3" xfId="41696"/>
    <cellStyle name="Note 2 2 4 4 2 7" xfId="13788"/>
    <cellStyle name="Note 2 2 4 4 2 7 2" xfId="31452"/>
    <cellStyle name="Note 2 2 4 4 2 7 3" xfId="48676"/>
    <cellStyle name="Note 2 2 4 4 2 8" xfId="20704"/>
    <cellStyle name="Note 2 2 4 4 2 9" xfId="38010"/>
    <cellStyle name="Note 2 2 4 4 3" xfId="3081"/>
    <cellStyle name="Note 2 2 4 4 3 2" xfId="3744"/>
    <cellStyle name="Note 2 2 4 4 3 2 2" xfId="5660"/>
    <cellStyle name="Note 2 2 4 4 3 2 2 2" xfId="12580"/>
    <cellStyle name="Note 2 2 4 4 3 2 2 2 2" xfId="19307"/>
    <cellStyle name="Note 2 2 4 4 3 2 2 2 2 2" xfId="36971"/>
    <cellStyle name="Note 2 2 4 4 3 2 2 2 2 3" xfId="54148"/>
    <cellStyle name="Note 2 2 4 4 3 2 2 2 3" xfId="30244"/>
    <cellStyle name="Note 2 2 4 4 3 2 2 2 4" xfId="47471"/>
    <cellStyle name="Note 2 2 4 4 3 2 2 3" xfId="9296"/>
    <cellStyle name="Note 2 2 4 4 3 2 2 3 2" xfId="26961"/>
    <cellStyle name="Note 2 2 4 4 3 2 2 3 3" xfId="44214"/>
    <cellStyle name="Note 2 2 4 4 3 2 2 4" xfId="16240"/>
    <cellStyle name="Note 2 2 4 4 3 2 2 4 2" xfId="33904"/>
    <cellStyle name="Note 2 2 4 4 3 2 2 4 3" xfId="51107"/>
    <cellStyle name="Note 2 2 4 4 3 2 2 5" xfId="23325"/>
    <cellStyle name="Note 2 2 4 4 3 2 2 6" xfId="40603"/>
    <cellStyle name="Note 2 2 4 4 3 2 3" xfId="11204"/>
    <cellStyle name="Note 2 2 4 4 3 2 3 2" xfId="18039"/>
    <cellStyle name="Note 2 2 4 4 3 2 3 2 2" xfId="35703"/>
    <cellStyle name="Note 2 2 4 4 3 2 3 2 3" xfId="52892"/>
    <cellStyle name="Note 2 2 4 4 3 2 3 3" xfId="28868"/>
    <cellStyle name="Note 2 2 4 4 3 2 3 4" xfId="46107"/>
    <cellStyle name="Note 2 2 4 4 3 2 4" xfId="7441"/>
    <cellStyle name="Note 2 2 4 4 3 2 4 2" xfId="25106"/>
    <cellStyle name="Note 2 2 4 4 3 2 4 3" xfId="42371"/>
    <cellStyle name="Note 2 2 4 4 3 2 5" xfId="14493"/>
    <cellStyle name="Note 2 2 4 4 3 2 5 2" xfId="32157"/>
    <cellStyle name="Note 2 2 4 4 3 2 5 3" xfId="49372"/>
    <cellStyle name="Note 2 2 4 4 3 2 6" xfId="21463"/>
    <cellStyle name="Note 2 2 4 4 3 2 7" xfId="38760"/>
    <cellStyle name="Note 2 2 4 4 3 3" xfId="4111"/>
    <cellStyle name="Note 2 2 4 4 3 3 2" xfId="6027"/>
    <cellStyle name="Note 2 2 4 4 3 3 2 2" xfId="12947"/>
    <cellStyle name="Note 2 2 4 4 3 3 2 2 2" xfId="19674"/>
    <cellStyle name="Note 2 2 4 4 3 3 2 2 2 2" xfId="37338"/>
    <cellStyle name="Note 2 2 4 4 3 3 2 2 2 3" xfId="54515"/>
    <cellStyle name="Note 2 2 4 4 3 3 2 2 3" xfId="30611"/>
    <cellStyle name="Note 2 2 4 4 3 3 2 2 4" xfId="47838"/>
    <cellStyle name="Note 2 2 4 4 3 3 2 3" xfId="9663"/>
    <cellStyle name="Note 2 2 4 4 3 3 2 3 2" xfId="27328"/>
    <cellStyle name="Note 2 2 4 4 3 3 2 3 3" xfId="44581"/>
    <cellStyle name="Note 2 2 4 4 3 3 2 4" xfId="16607"/>
    <cellStyle name="Note 2 2 4 4 3 3 2 4 2" xfId="34271"/>
    <cellStyle name="Note 2 2 4 4 3 3 2 4 3" xfId="51474"/>
    <cellStyle name="Note 2 2 4 4 3 3 2 5" xfId="23692"/>
    <cellStyle name="Note 2 2 4 4 3 3 2 6" xfId="40970"/>
    <cellStyle name="Note 2 2 4 4 3 3 3" xfId="7808"/>
    <cellStyle name="Note 2 2 4 4 3 3 3 2" xfId="25473"/>
    <cellStyle name="Note 2 2 4 4 3 3 3 3" xfId="42738"/>
    <cellStyle name="Note 2 2 4 4 3 3 4" xfId="14860"/>
    <cellStyle name="Note 2 2 4 4 3 3 4 2" xfId="32524"/>
    <cellStyle name="Note 2 2 4 4 3 3 4 3" xfId="49739"/>
    <cellStyle name="Note 2 2 4 4 3 3 5" xfId="21830"/>
    <cellStyle name="Note 2 2 4 4 3 3 6" xfId="39127"/>
    <cellStyle name="Note 2 2 4 4 3 4" xfId="4997"/>
    <cellStyle name="Note 2 2 4 4 3 4 2" xfId="11917"/>
    <cellStyle name="Note 2 2 4 4 3 4 2 2" xfId="18698"/>
    <cellStyle name="Note 2 2 4 4 3 4 2 2 2" xfId="36362"/>
    <cellStyle name="Note 2 2 4 4 3 4 2 2 3" xfId="53545"/>
    <cellStyle name="Note 2 2 4 4 3 4 2 3" xfId="29581"/>
    <cellStyle name="Note 2 2 4 4 3 4 2 4" xfId="46814"/>
    <cellStyle name="Note 2 2 4 4 3 4 3" xfId="8633"/>
    <cellStyle name="Note 2 2 4 4 3 4 3 2" xfId="26298"/>
    <cellStyle name="Note 2 2 4 4 3 4 3 3" xfId="43557"/>
    <cellStyle name="Note 2 2 4 4 3 4 4" xfId="15631"/>
    <cellStyle name="Note 2 2 4 4 3 4 4 2" xfId="33295"/>
    <cellStyle name="Note 2 2 4 4 3 4 4 3" xfId="50504"/>
    <cellStyle name="Note 2 2 4 4 3 4 5" xfId="22662"/>
    <cellStyle name="Note 2 2 4 4 3 4 6" xfId="39946"/>
    <cellStyle name="Note 2 2 4 4 3 5" xfId="10603"/>
    <cellStyle name="Note 2 2 4 4 3 5 2" xfId="17492"/>
    <cellStyle name="Note 2 2 4 4 3 5 2 2" xfId="35156"/>
    <cellStyle name="Note 2 2 4 4 3 5 2 3" xfId="52351"/>
    <cellStyle name="Note 2 2 4 4 3 5 3" xfId="28267"/>
    <cellStyle name="Note 2 2 4 4 3 5 4" xfId="45512"/>
    <cellStyle name="Note 2 2 4 4 3 6" xfId="6853"/>
    <cellStyle name="Note 2 2 4 4 3 6 2" xfId="24518"/>
    <cellStyle name="Note 2 2 4 4 3 6 3" xfId="41789"/>
    <cellStyle name="Note 2 2 4 4 3 7" xfId="13884"/>
    <cellStyle name="Note 2 2 4 4 3 7 2" xfId="31548"/>
    <cellStyle name="Note 2 2 4 4 3 7 3" xfId="48769"/>
    <cellStyle name="Note 2 2 4 4 3 8" xfId="20800"/>
    <cellStyle name="Note 2 2 4 4 3 9" xfId="38103"/>
    <cellStyle name="Note 2 2 4 4 4" xfId="3193"/>
    <cellStyle name="Note 2 2 4 4 4 2" xfId="4223"/>
    <cellStyle name="Note 2 2 4 4 4 2 2" xfId="6139"/>
    <cellStyle name="Note 2 2 4 4 4 2 2 2" xfId="13059"/>
    <cellStyle name="Note 2 2 4 4 4 2 2 2 2" xfId="19786"/>
    <cellStyle name="Note 2 2 4 4 4 2 2 2 2 2" xfId="37450"/>
    <cellStyle name="Note 2 2 4 4 4 2 2 2 2 3" xfId="54627"/>
    <cellStyle name="Note 2 2 4 4 4 2 2 2 3" xfId="30723"/>
    <cellStyle name="Note 2 2 4 4 4 2 2 2 4" xfId="47950"/>
    <cellStyle name="Note 2 2 4 4 4 2 2 3" xfId="9775"/>
    <cellStyle name="Note 2 2 4 4 4 2 2 3 2" xfId="27440"/>
    <cellStyle name="Note 2 2 4 4 4 2 2 3 3" xfId="44693"/>
    <cellStyle name="Note 2 2 4 4 4 2 2 4" xfId="16719"/>
    <cellStyle name="Note 2 2 4 4 4 2 2 4 2" xfId="34383"/>
    <cellStyle name="Note 2 2 4 4 4 2 2 4 3" xfId="51586"/>
    <cellStyle name="Note 2 2 4 4 4 2 2 5" xfId="23804"/>
    <cellStyle name="Note 2 2 4 4 4 2 2 6" xfId="41082"/>
    <cellStyle name="Note 2 2 4 4 4 2 3" xfId="7920"/>
    <cellStyle name="Note 2 2 4 4 4 2 3 2" xfId="25585"/>
    <cellStyle name="Note 2 2 4 4 4 2 3 3" xfId="42850"/>
    <cellStyle name="Note 2 2 4 4 4 2 4" xfId="14972"/>
    <cellStyle name="Note 2 2 4 4 4 2 4 2" xfId="32636"/>
    <cellStyle name="Note 2 2 4 4 4 2 4 3" xfId="49851"/>
    <cellStyle name="Note 2 2 4 4 4 2 5" xfId="21942"/>
    <cellStyle name="Note 2 2 4 4 4 2 6" xfId="39239"/>
    <cellStyle name="Note 2 2 4 4 4 3" xfId="5109"/>
    <cellStyle name="Note 2 2 4 4 4 3 2" xfId="12029"/>
    <cellStyle name="Note 2 2 4 4 4 3 2 2" xfId="18810"/>
    <cellStyle name="Note 2 2 4 4 4 3 2 2 2" xfId="36474"/>
    <cellStyle name="Note 2 2 4 4 4 3 2 2 3" xfId="53657"/>
    <cellStyle name="Note 2 2 4 4 4 3 2 3" xfId="29693"/>
    <cellStyle name="Note 2 2 4 4 4 3 2 4" xfId="46926"/>
    <cellStyle name="Note 2 2 4 4 4 3 3" xfId="8745"/>
    <cellStyle name="Note 2 2 4 4 4 3 3 2" xfId="26410"/>
    <cellStyle name="Note 2 2 4 4 4 3 3 3" xfId="43669"/>
    <cellStyle name="Note 2 2 4 4 4 3 4" xfId="15743"/>
    <cellStyle name="Note 2 2 4 4 4 3 4 2" xfId="33407"/>
    <cellStyle name="Note 2 2 4 4 4 3 4 3" xfId="50616"/>
    <cellStyle name="Note 2 2 4 4 4 3 5" xfId="22774"/>
    <cellStyle name="Note 2 2 4 4 4 3 6" xfId="40058"/>
    <cellStyle name="Note 2 2 4 4 4 4" xfId="10715"/>
    <cellStyle name="Note 2 2 4 4 4 4 2" xfId="17604"/>
    <cellStyle name="Note 2 2 4 4 4 4 2 2" xfId="35268"/>
    <cellStyle name="Note 2 2 4 4 4 4 2 3" xfId="52463"/>
    <cellStyle name="Note 2 2 4 4 4 4 3" xfId="28379"/>
    <cellStyle name="Note 2 2 4 4 4 4 4" xfId="45624"/>
    <cellStyle name="Note 2 2 4 4 4 5" xfId="6965"/>
    <cellStyle name="Note 2 2 4 4 4 5 2" xfId="24630"/>
    <cellStyle name="Note 2 2 4 4 4 5 3" xfId="41901"/>
    <cellStyle name="Note 2 2 4 4 4 6" xfId="13996"/>
    <cellStyle name="Note 2 2 4 4 4 6 2" xfId="31660"/>
    <cellStyle name="Note 2 2 4 4 4 6 3" xfId="48881"/>
    <cellStyle name="Note 2 2 4 4 4 7" xfId="20912"/>
    <cellStyle name="Note 2 2 4 4 4 8" xfId="38215"/>
    <cellStyle name="Note 2 2 4 4 5" xfId="3421"/>
    <cellStyle name="Note 2 2 4 4 5 2" xfId="5337"/>
    <cellStyle name="Note 2 2 4 4 5 2 2" xfId="12257"/>
    <cellStyle name="Note 2 2 4 4 5 2 2 2" xfId="18984"/>
    <cellStyle name="Note 2 2 4 4 5 2 2 2 2" xfId="36648"/>
    <cellStyle name="Note 2 2 4 4 5 2 2 2 3" xfId="53831"/>
    <cellStyle name="Note 2 2 4 4 5 2 2 3" xfId="29921"/>
    <cellStyle name="Note 2 2 4 4 5 2 2 4" xfId="47154"/>
    <cellStyle name="Note 2 2 4 4 5 2 3" xfId="8973"/>
    <cellStyle name="Note 2 2 4 4 5 2 3 2" xfId="26638"/>
    <cellStyle name="Note 2 2 4 4 5 2 3 3" xfId="43897"/>
    <cellStyle name="Note 2 2 4 4 5 2 4" xfId="15917"/>
    <cellStyle name="Note 2 2 4 4 5 2 4 2" xfId="33581"/>
    <cellStyle name="Note 2 2 4 4 5 2 4 3" xfId="50790"/>
    <cellStyle name="Note 2 2 4 4 5 2 5" xfId="23002"/>
    <cellStyle name="Note 2 2 4 4 5 2 6" xfId="40286"/>
    <cellStyle name="Note 2 2 4 4 5 3" xfId="10881"/>
    <cellStyle name="Note 2 2 4 4 5 3 2" xfId="17716"/>
    <cellStyle name="Note 2 2 4 4 5 3 2 2" xfId="35380"/>
    <cellStyle name="Note 2 2 4 4 5 3 2 3" xfId="52575"/>
    <cellStyle name="Note 2 2 4 4 5 3 3" xfId="28545"/>
    <cellStyle name="Note 2 2 4 4 5 3 4" xfId="45790"/>
    <cellStyle name="Note 2 2 4 4 5 4" xfId="14170"/>
    <cellStyle name="Note 2 2 4 4 5 4 2" xfId="31834"/>
    <cellStyle name="Note 2 2 4 4 5 4 3" xfId="49055"/>
    <cellStyle name="Note 2 2 4 4 5 5" xfId="21140"/>
    <cellStyle name="Note 2 2 4 4 5 6" xfId="38443"/>
    <cellStyle name="Note 2 2 4 4 6" xfId="3794"/>
    <cellStyle name="Note 2 2 4 4 6 2" xfId="5710"/>
    <cellStyle name="Note 2 2 4 4 6 2 2" xfId="12630"/>
    <cellStyle name="Note 2 2 4 4 6 2 2 2" xfId="19357"/>
    <cellStyle name="Note 2 2 4 4 6 2 2 2 2" xfId="37021"/>
    <cellStyle name="Note 2 2 4 4 6 2 2 2 3" xfId="54198"/>
    <cellStyle name="Note 2 2 4 4 6 2 2 3" xfId="30294"/>
    <cellStyle name="Note 2 2 4 4 6 2 2 4" xfId="47521"/>
    <cellStyle name="Note 2 2 4 4 6 2 3" xfId="9346"/>
    <cellStyle name="Note 2 2 4 4 6 2 3 2" xfId="27011"/>
    <cellStyle name="Note 2 2 4 4 6 2 3 3" xfId="44264"/>
    <cellStyle name="Note 2 2 4 4 6 2 4" xfId="16290"/>
    <cellStyle name="Note 2 2 4 4 6 2 4 2" xfId="33954"/>
    <cellStyle name="Note 2 2 4 4 6 2 4 3" xfId="51157"/>
    <cellStyle name="Note 2 2 4 4 6 2 5" xfId="23375"/>
    <cellStyle name="Note 2 2 4 4 6 2 6" xfId="40653"/>
    <cellStyle name="Note 2 2 4 4 6 3" xfId="7491"/>
    <cellStyle name="Note 2 2 4 4 6 3 2" xfId="25156"/>
    <cellStyle name="Note 2 2 4 4 6 3 3" xfId="42421"/>
    <cellStyle name="Note 2 2 4 4 6 4" xfId="14543"/>
    <cellStyle name="Note 2 2 4 4 6 4 2" xfId="32207"/>
    <cellStyle name="Note 2 2 4 4 6 4 3" xfId="49422"/>
    <cellStyle name="Note 2 2 4 4 6 5" xfId="21513"/>
    <cellStyle name="Note 2 2 4 4 6 6" xfId="38810"/>
    <cellStyle name="Note 2 2 4 4 7" xfId="4674"/>
    <cellStyle name="Note 2 2 4 4 7 2" xfId="11594"/>
    <cellStyle name="Note 2 2 4 4 7 2 2" xfId="18375"/>
    <cellStyle name="Note 2 2 4 4 7 2 2 2" xfId="36039"/>
    <cellStyle name="Note 2 2 4 4 7 2 2 3" xfId="53228"/>
    <cellStyle name="Note 2 2 4 4 7 2 3" xfId="29258"/>
    <cellStyle name="Note 2 2 4 4 7 2 4" xfId="46497"/>
    <cellStyle name="Note 2 2 4 4 7 3" xfId="8310"/>
    <cellStyle name="Note 2 2 4 4 7 3 2" xfId="25975"/>
    <cellStyle name="Note 2 2 4 4 7 3 3" xfId="43240"/>
    <cellStyle name="Note 2 2 4 4 7 4" xfId="15308"/>
    <cellStyle name="Note 2 2 4 4 7 4 2" xfId="32972"/>
    <cellStyle name="Note 2 2 4 4 7 4 3" xfId="50187"/>
    <cellStyle name="Note 2 2 4 4 7 5" xfId="22339"/>
    <cellStyle name="Note 2 2 4 4 7 6" xfId="39629"/>
    <cellStyle name="Note 2 2 4 4 8" xfId="10280"/>
    <cellStyle name="Note 2 2 4 4 8 2" xfId="17169"/>
    <cellStyle name="Note 2 2 4 4 8 2 2" xfId="34833"/>
    <cellStyle name="Note 2 2 4 4 8 2 3" xfId="52034"/>
    <cellStyle name="Note 2 2 4 4 8 3" xfId="27944"/>
    <cellStyle name="Note 2 2 4 4 8 4" xfId="45195"/>
    <cellStyle name="Note 2 2 4 4 9" xfId="6530"/>
    <cellStyle name="Note 2 2 4 4 9 2" xfId="24195"/>
    <cellStyle name="Note 2 2 4 4 9 3" xfId="41472"/>
    <cellStyle name="Note 2 2 4 5" xfId="2817"/>
    <cellStyle name="Note 2 2 4 5 2" xfId="3480"/>
    <cellStyle name="Note 2 2 4 5 2 2" xfId="5396"/>
    <cellStyle name="Note 2 2 4 5 2 2 2" xfId="12316"/>
    <cellStyle name="Note 2 2 4 5 2 2 2 2" xfId="19043"/>
    <cellStyle name="Note 2 2 4 5 2 2 2 2 2" xfId="36707"/>
    <cellStyle name="Note 2 2 4 5 2 2 2 2 3" xfId="53887"/>
    <cellStyle name="Note 2 2 4 5 2 2 2 3" xfId="29980"/>
    <cellStyle name="Note 2 2 4 5 2 2 2 4" xfId="47210"/>
    <cellStyle name="Note 2 2 4 5 2 2 3" xfId="9032"/>
    <cellStyle name="Note 2 2 4 5 2 2 3 2" xfId="26697"/>
    <cellStyle name="Note 2 2 4 5 2 2 3 3" xfId="43953"/>
    <cellStyle name="Note 2 2 4 5 2 2 4" xfId="15976"/>
    <cellStyle name="Note 2 2 4 5 2 2 4 2" xfId="33640"/>
    <cellStyle name="Note 2 2 4 5 2 2 4 3" xfId="50846"/>
    <cellStyle name="Note 2 2 4 5 2 2 5" xfId="23061"/>
    <cellStyle name="Note 2 2 4 5 2 2 6" xfId="40342"/>
    <cellStyle name="Note 2 2 4 5 2 3" xfId="10940"/>
    <cellStyle name="Note 2 2 4 5 2 3 2" xfId="17775"/>
    <cellStyle name="Note 2 2 4 5 2 3 2 2" xfId="35439"/>
    <cellStyle name="Note 2 2 4 5 2 3 2 3" xfId="52631"/>
    <cellStyle name="Note 2 2 4 5 2 3 3" xfId="28604"/>
    <cellStyle name="Note 2 2 4 5 2 3 4" xfId="45846"/>
    <cellStyle name="Note 2 2 4 5 2 4" xfId="7177"/>
    <cellStyle name="Note 2 2 4 5 2 4 2" xfId="24842"/>
    <cellStyle name="Note 2 2 4 5 2 4 3" xfId="42110"/>
    <cellStyle name="Note 2 2 4 5 2 5" xfId="14229"/>
    <cellStyle name="Note 2 2 4 5 2 5 2" xfId="31893"/>
    <cellStyle name="Note 2 2 4 5 2 5 3" xfId="49111"/>
    <cellStyle name="Note 2 2 4 5 2 6" xfId="21199"/>
    <cellStyle name="Note 2 2 4 5 2 7" xfId="38499"/>
    <cellStyle name="Note 2 2 4 5 3" xfId="3850"/>
    <cellStyle name="Note 2 2 4 5 3 2" xfId="5766"/>
    <cellStyle name="Note 2 2 4 5 3 2 2" xfId="12686"/>
    <cellStyle name="Note 2 2 4 5 3 2 2 2" xfId="19413"/>
    <cellStyle name="Note 2 2 4 5 3 2 2 2 2" xfId="37077"/>
    <cellStyle name="Note 2 2 4 5 3 2 2 2 3" xfId="54254"/>
    <cellStyle name="Note 2 2 4 5 3 2 2 3" xfId="30350"/>
    <cellStyle name="Note 2 2 4 5 3 2 2 4" xfId="47577"/>
    <cellStyle name="Note 2 2 4 5 3 2 3" xfId="9402"/>
    <cellStyle name="Note 2 2 4 5 3 2 3 2" xfId="27067"/>
    <cellStyle name="Note 2 2 4 5 3 2 3 3" xfId="44320"/>
    <cellStyle name="Note 2 2 4 5 3 2 4" xfId="16346"/>
    <cellStyle name="Note 2 2 4 5 3 2 4 2" xfId="34010"/>
    <cellStyle name="Note 2 2 4 5 3 2 4 3" xfId="51213"/>
    <cellStyle name="Note 2 2 4 5 3 2 5" xfId="23431"/>
    <cellStyle name="Note 2 2 4 5 3 2 6" xfId="40709"/>
    <cellStyle name="Note 2 2 4 5 3 3" xfId="7547"/>
    <cellStyle name="Note 2 2 4 5 3 3 2" xfId="25212"/>
    <cellStyle name="Note 2 2 4 5 3 3 3" xfId="42477"/>
    <cellStyle name="Note 2 2 4 5 3 4" xfId="14599"/>
    <cellStyle name="Note 2 2 4 5 3 4 2" xfId="32263"/>
    <cellStyle name="Note 2 2 4 5 3 4 3" xfId="49478"/>
    <cellStyle name="Note 2 2 4 5 3 5" xfId="21569"/>
    <cellStyle name="Note 2 2 4 5 3 6" xfId="38866"/>
    <cellStyle name="Note 2 2 4 5 4" xfId="4733"/>
    <cellStyle name="Note 2 2 4 5 4 2" xfId="11653"/>
    <cellStyle name="Note 2 2 4 5 4 2 2" xfId="18434"/>
    <cellStyle name="Note 2 2 4 5 4 2 2 2" xfId="36098"/>
    <cellStyle name="Note 2 2 4 5 4 2 2 3" xfId="53284"/>
    <cellStyle name="Note 2 2 4 5 4 2 3" xfId="29317"/>
    <cellStyle name="Note 2 2 4 5 4 2 4" xfId="46553"/>
    <cellStyle name="Note 2 2 4 5 4 3" xfId="8369"/>
    <cellStyle name="Note 2 2 4 5 4 3 2" xfId="26034"/>
    <cellStyle name="Note 2 2 4 5 4 3 3" xfId="43296"/>
    <cellStyle name="Note 2 2 4 5 4 4" xfId="15367"/>
    <cellStyle name="Note 2 2 4 5 4 4 2" xfId="33031"/>
    <cellStyle name="Note 2 2 4 5 4 4 3" xfId="50243"/>
    <cellStyle name="Note 2 2 4 5 4 5" xfId="22398"/>
    <cellStyle name="Note 2 2 4 5 4 6" xfId="39685"/>
    <cellStyle name="Note 2 2 4 5 5" xfId="10339"/>
    <cellStyle name="Note 2 2 4 5 5 2" xfId="17228"/>
    <cellStyle name="Note 2 2 4 5 5 2 2" xfId="34892"/>
    <cellStyle name="Note 2 2 4 5 5 2 3" xfId="52090"/>
    <cellStyle name="Note 2 2 4 5 5 3" xfId="28003"/>
    <cellStyle name="Note 2 2 4 5 5 4" xfId="45251"/>
    <cellStyle name="Note 2 2 4 5 6" xfId="6589"/>
    <cellStyle name="Note 2 2 4 5 6 2" xfId="24254"/>
    <cellStyle name="Note 2 2 4 5 6 3" xfId="41528"/>
    <cellStyle name="Note 2 2 4 5 7" xfId="13620"/>
    <cellStyle name="Note 2 2 4 5 7 2" xfId="31284"/>
    <cellStyle name="Note 2 2 4 5 7 3" xfId="48508"/>
    <cellStyle name="Note 2 2 4 5 8" xfId="20536"/>
    <cellStyle name="Note 2 2 4 5 9" xfId="37842"/>
    <cellStyle name="Note 2 2 4 6" xfId="4469"/>
    <cellStyle name="Note 2 2 4 6 2" xfId="6333"/>
    <cellStyle name="Note 2 2 4 6 2 2" xfId="13252"/>
    <cellStyle name="Note 2 2 4 6 2 2 2" xfId="19925"/>
    <cellStyle name="Note 2 2 4 6 2 2 2 2" xfId="37589"/>
    <cellStyle name="Note 2 2 4 6 2 2 2 3" xfId="54766"/>
    <cellStyle name="Note 2 2 4 6 2 2 3" xfId="30916"/>
    <cellStyle name="Note 2 2 4 6 2 2 4" xfId="48143"/>
    <cellStyle name="Note 2 2 4 6 2 3" xfId="9968"/>
    <cellStyle name="Note 2 2 4 6 2 3 2" xfId="27633"/>
    <cellStyle name="Note 2 2 4 6 2 3 3" xfId="44886"/>
    <cellStyle name="Note 2 2 4 6 2 4" xfId="16858"/>
    <cellStyle name="Note 2 2 4 6 2 4 2" xfId="34522"/>
    <cellStyle name="Note 2 2 4 6 2 4 3" xfId="51725"/>
    <cellStyle name="Note 2 2 4 6 2 5" xfId="23998"/>
    <cellStyle name="Note 2 2 4 6 2 6" xfId="41275"/>
    <cellStyle name="Note 2 2 4 6 3" xfId="11397"/>
    <cellStyle name="Note 2 2 4 6 3 2" xfId="18178"/>
    <cellStyle name="Note 2 2 4 6 3 2 2" xfId="35842"/>
    <cellStyle name="Note 2 2 4 6 3 2 3" xfId="53031"/>
    <cellStyle name="Note 2 2 4 6 3 3" xfId="29061"/>
    <cellStyle name="Note 2 2 4 6 3 4" xfId="46300"/>
    <cellStyle name="Note 2 2 4 6 4" xfId="8113"/>
    <cellStyle name="Note 2 2 4 6 4 2" xfId="25778"/>
    <cellStyle name="Note 2 2 4 6 4 3" xfId="43043"/>
    <cellStyle name="Note 2 2 4 6 5" xfId="15111"/>
    <cellStyle name="Note 2 2 4 6 5 2" xfId="32775"/>
    <cellStyle name="Note 2 2 4 6 5 3" xfId="49990"/>
    <cellStyle name="Note 2 2 4 6 6" xfId="22142"/>
    <cellStyle name="Note 2 2 4 6 7" xfId="39432"/>
    <cellStyle name="Note 2 2 4 7" xfId="4426"/>
    <cellStyle name="Note 2 2 4 7 2" xfId="6290"/>
    <cellStyle name="Note 2 2 4 7 2 2" xfId="13209"/>
    <cellStyle name="Note 2 2 4 7 2 2 2" xfId="19882"/>
    <cellStyle name="Note 2 2 4 7 2 2 2 2" xfId="37546"/>
    <cellStyle name="Note 2 2 4 7 2 2 2 3" xfId="54723"/>
    <cellStyle name="Note 2 2 4 7 2 2 3" xfId="30873"/>
    <cellStyle name="Note 2 2 4 7 2 2 4" xfId="48100"/>
    <cellStyle name="Note 2 2 4 7 2 3" xfId="9925"/>
    <cellStyle name="Note 2 2 4 7 2 3 2" xfId="27590"/>
    <cellStyle name="Note 2 2 4 7 2 3 3" xfId="44843"/>
    <cellStyle name="Note 2 2 4 7 2 4" xfId="16815"/>
    <cellStyle name="Note 2 2 4 7 2 4 2" xfId="34479"/>
    <cellStyle name="Note 2 2 4 7 2 4 3" xfId="51682"/>
    <cellStyle name="Note 2 2 4 7 2 5" xfId="23955"/>
    <cellStyle name="Note 2 2 4 7 2 6" xfId="41232"/>
    <cellStyle name="Note 2 2 4 7 3" xfId="11354"/>
    <cellStyle name="Note 2 2 4 7 3 2" xfId="18135"/>
    <cellStyle name="Note 2 2 4 7 3 2 2" xfId="35799"/>
    <cellStyle name="Note 2 2 4 7 3 2 3" xfId="52988"/>
    <cellStyle name="Note 2 2 4 7 3 3" xfId="29018"/>
    <cellStyle name="Note 2 2 4 7 3 4" xfId="46257"/>
    <cellStyle name="Note 2 2 4 7 4" xfId="8070"/>
    <cellStyle name="Note 2 2 4 7 4 2" xfId="25735"/>
    <cellStyle name="Note 2 2 4 7 4 3" xfId="43000"/>
    <cellStyle name="Note 2 2 4 7 5" xfId="15068"/>
    <cellStyle name="Note 2 2 4 7 5 2" xfId="32732"/>
    <cellStyle name="Note 2 2 4 7 5 3" xfId="49947"/>
    <cellStyle name="Note 2 2 4 7 6" xfId="22099"/>
    <cellStyle name="Note 2 2 4 7 7" xfId="39389"/>
    <cellStyle name="Note 2 2 4 8" xfId="10112"/>
    <cellStyle name="Note 2 2 4 8 2" xfId="17001"/>
    <cellStyle name="Note 2 2 4 8 2 2" xfId="34665"/>
    <cellStyle name="Note 2 2 4 8 2 3" xfId="51866"/>
    <cellStyle name="Note 2 2 4 8 3" xfId="27776"/>
    <cellStyle name="Note 2 2 4 8 4" xfId="45027"/>
    <cellStyle name="Note 2 2 4 9" xfId="13393"/>
    <cellStyle name="Note 2 2 4 9 2" xfId="31057"/>
    <cellStyle name="Note 2 2 4 9 3" xfId="48284"/>
    <cellStyle name="Note 2 2 5" xfId="1828"/>
    <cellStyle name="Note 2 2 5 10" xfId="20368"/>
    <cellStyle name="Note 2 2 5 11" xfId="55182"/>
    <cellStyle name="Note 2 2 5 2" xfId="1829"/>
    <cellStyle name="Note 2 2 5 2 2" xfId="2751"/>
    <cellStyle name="Note 2 2 5 2 2 10" xfId="13556"/>
    <cellStyle name="Note 2 2 5 2 2 10 2" xfId="31220"/>
    <cellStyle name="Note 2 2 5 2 2 10 3" xfId="48447"/>
    <cellStyle name="Note 2 2 5 2 2 11" xfId="20472"/>
    <cellStyle name="Note 2 2 5 2 2 12" xfId="37781"/>
    <cellStyle name="Note 2 2 5 2 2 2" xfId="2980"/>
    <cellStyle name="Note 2 2 5 2 2 2 2" xfId="3643"/>
    <cellStyle name="Note 2 2 5 2 2 2 2 2" xfId="5559"/>
    <cellStyle name="Note 2 2 5 2 2 2 2 2 2" xfId="12479"/>
    <cellStyle name="Note 2 2 5 2 2 2 2 2 2 2" xfId="19206"/>
    <cellStyle name="Note 2 2 5 2 2 2 2 2 2 2 2" xfId="36870"/>
    <cellStyle name="Note 2 2 5 2 2 2 2 2 2 2 3" xfId="54050"/>
    <cellStyle name="Note 2 2 5 2 2 2 2 2 2 3" xfId="30143"/>
    <cellStyle name="Note 2 2 5 2 2 2 2 2 2 4" xfId="47373"/>
    <cellStyle name="Note 2 2 5 2 2 2 2 2 3" xfId="9195"/>
    <cellStyle name="Note 2 2 5 2 2 2 2 2 3 2" xfId="26860"/>
    <cellStyle name="Note 2 2 5 2 2 2 2 2 3 3" xfId="44116"/>
    <cellStyle name="Note 2 2 5 2 2 2 2 2 4" xfId="16139"/>
    <cellStyle name="Note 2 2 5 2 2 2 2 2 4 2" xfId="33803"/>
    <cellStyle name="Note 2 2 5 2 2 2 2 2 4 3" xfId="51009"/>
    <cellStyle name="Note 2 2 5 2 2 2 2 2 5" xfId="23224"/>
    <cellStyle name="Note 2 2 5 2 2 2 2 2 6" xfId="40505"/>
    <cellStyle name="Note 2 2 5 2 2 2 2 3" xfId="11103"/>
    <cellStyle name="Note 2 2 5 2 2 2 2 3 2" xfId="17938"/>
    <cellStyle name="Note 2 2 5 2 2 2 2 3 2 2" xfId="35602"/>
    <cellStyle name="Note 2 2 5 2 2 2 2 3 2 3" xfId="52794"/>
    <cellStyle name="Note 2 2 5 2 2 2 2 3 3" xfId="28767"/>
    <cellStyle name="Note 2 2 5 2 2 2 2 3 4" xfId="46009"/>
    <cellStyle name="Note 2 2 5 2 2 2 2 4" xfId="7340"/>
    <cellStyle name="Note 2 2 5 2 2 2 2 4 2" xfId="25005"/>
    <cellStyle name="Note 2 2 5 2 2 2 2 4 3" xfId="42273"/>
    <cellStyle name="Note 2 2 5 2 2 2 2 5" xfId="14392"/>
    <cellStyle name="Note 2 2 5 2 2 2 2 5 2" xfId="32056"/>
    <cellStyle name="Note 2 2 5 2 2 2 2 5 3" xfId="49274"/>
    <cellStyle name="Note 2 2 5 2 2 2 2 6" xfId="21362"/>
    <cellStyle name="Note 2 2 5 2 2 2 2 7" xfId="38662"/>
    <cellStyle name="Note 2 2 5 2 2 2 3" xfId="4013"/>
    <cellStyle name="Note 2 2 5 2 2 2 3 2" xfId="5929"/>
    <cellStyle name="Note 2 2 5 2 2 2 3 2 2" xfId="12849"/>
    <cellStyle name="Note 2 2 5 2 2 2 3 2 2 2" xfId="19576"/>
    <cellStyle name="Note 2 2 5 2 2 2 3 2 2 2 2" xfId="37240"/>
    <cellStyle name="Note 2 2 5 2 2 2 3 2 2 2 3" xfId="54417"/>
    <cellStyle name="Note 2 2 5 2 2 2 3 2 2 3" xfId="30513"/>
    <cellStyle name="Note 2 2 5 2 2 2 3 2 2 4" xfId="47740"/>
    <cellStyle name="Note 2 2 5 2 2 2 3 2 3" xfId="9565"/>
    <cellStyle name="Note 2 2 5 2 2 2 3 2 3 2" xfId="27230"/>
    <cellStyle name="Note 2 2 5 2 2 2 3 2 3 3" xfId="44483"/>
    <cellStyle name="Note 2 2 5 2 2 2 3 2 4" xfId="16509"/>
    <cellStyle name="Note 2 2 5 2 2 2 3 2 4 2" xfId="34173"/>
    <cellStyle name="Note 2 2 5 2 2 2 3 2 4 3" xfId="51376"/>
    <cellStyle name="Note 2 2 5 2 2 2 3 2 5" xfId="23594"/>
    <cellStyle name="Note 2 2 5 2 2 2 3 2 6" xfId="40872"/>
    <cellStyle name="Note 2 2 5 2 2 2 3 3" xfId="7710"/>
    <cellStyle name="Note 2 2 5 2 2 2 3 3 2" xfId="25375"/>
    <cellStyle name="Note 2 2 5 2 2 2 3 3 3" xfId="42640"/>
    <cellStyle name="Note 2 2 5 2 2 2 3 4" xfId="14762"/>
    <cellStyle name="Note 2 2 5 2 2 2 3 4 2" xfId="32426"/>
    <cellStyle name="Note 2 2 5 2 2 2 3 4 3" xfId="49641"/>
    <cellStyle name="Note 2 2 5 2 2 2 3 5" xfId="21732"/>
    <cellStyle name="Note 2 2 5 2 2 2 3 6" xfId="39029"/>
    <cellStyle name="Note 2 2 5 2 2 2 4" xfId="4896"/>
    <cellStyle name="Note 2 2 5 2 2 2 4 2" xfId="11816"/>
    <cellStyle name="Note 2 2 5 2 2 2 4 2 2" xfId="18597"/>
    <cellStyle name="Note 2 2 5 2 2 2 4 2 2 2" xfId="36261"/>
    <cellStyle name="Note 2 2 5 2 2 2 4 2 2 3" xfId="53447"/>
    <cellStyle name="Note 2 2 5 2 2 2 4 2 3" xfId="29480"/>
    <cellStyle name="Note 2 2 5 2 2 2 4 2 4" xfId="46716"/>
    <cellStyle name="Note 2 2 5 2 2 2 4 3" xfId="8532"/>
    <cellStyle name="Note 2 2 5 2 2 2 4 3 2" xfId="26197"/>
    <cellStyle name="Note 2 2 5 2 2 2 4 3 3" xfId="43459"/>
    <cellStyle name="Note 2 2 5 2 2 2 4 4" xfId="15530"/>
    <cellStyle name="Note 2 2 5 2 2 2 4 4 2" xfId="33194"/>
    <cellStyle name="Note 2 2 5 2 2 2 4 4 3" xfId="50406"/>
    <cellStyle name="Note 2 2 5 2 2 2 4 5" xfId="22561"/>
    <cellStyle name="Note 2 2 5 2 2 2 4 6" xfId="39848"/>
    <cellStyle name="Note 2 2 5 2 2 2 5" xfId="10502"/>
    <cellStyle name="Note 2 2 5 2 2 2 5 2" xfId="17391"/>
    <cellStyle name="Note 2 2 5 2 2 2 5 2 2" xfId="35055"/>
    <cellStyle name="Note 2 2 5 2 2 2 5 2 3" xfId="52253"/>
    <cellStyle name="Note 2 2 5 2 2 2 5 3" xfId="28166"/>
    <cellStyle name="Note 2 2 5 2 2 2 5 4" xfId="45414"/>
    <cellStyle name="Note 2 2 5 2 2 2 6" xfId="6752"/>
    <cellStyle name="Note 2 2 5 2 2 2 6 2" xfId="24417"/>
    <cellStyle name="Note 2 2 5 2 2 2 6 3" xfId="41691"/>
    <cellStyle name="Note 2 2 5 2 2 2 7" xfId="13783"/>
    <cellStyle name="Note 2 2 5 2 2 2 7 2" xfId="31447"/>
    <cellStyle name="Note 2 2 5 2 2 2 7 3" xfId="48671"/>
    <cellStyle name="Note 2 2 5 2 2 2 8" xfId="20699"/>
    <cellStyle name="Note 2 2 5 2 2 2 9" xfId="38005"/>
    <cellStyle name="Note 2 2 5 2 2 3" xfId="3076"/>
    <cellStyle name="Note 2 2 5 2 2 3 2" xfId="3739"/>
    <cellStyle name="Note 2 2 5 2 2 3 2 2" xfId="5655"/>
    <cellStyle name="Note 2 2 5 2 2 3 2 2 2" xfId="12575"/>
    <cellStyle name="Note 2 2 5 2 2 3 2 2 2 2" xfId="19302"/>
    <cellStyle name="Note 2 2 5 2 2 3 2 2 2 2 2" xfId="36966"/>
    <cellStyle name="Note 2 2 5 2 2 3 2 2 2 2 3" xfId="54143"/>
    <cellStyle name="Note 2 2 5 2 2 3 2 2 2 3" xfId="30239"/>
    <cellStyle name="Note 2 2 5 2 2 3 2 2 2 4" xfId="47466"/>
    <cellStyle name="Note 2 2 5 2 2 3 2 2 3" xfId="9291"/>
    <cellStyle name="Note 2 2 5 2 2 3 2 2 3 2" xfId="26956"/>
    <cellStyle name="Note 2 2 5 2 2 3 2 2 3 3" xfId="44209"/>
    <cellStyle name="Note 2 2 5 2 2 3 2 2 4" xfId="16235"/>
    <cellStyle name="Note 2 2 5 2 2 3 2 2 4 2" xfId="33899"/>
    <cellStyle name="Note 2 2 5 2 2 3 2 2 4 3" xfId="51102"/>
    <cellStyle name="Note 2 2 5 2 2 3 2 2 5" xfId="23320"/>
    <cellStyle name="Note 2 2 5 2 2 3 2 2 6" xfId="40598"/>
    <cellStyle name="Note 2 2 5 2 2 3 2 3" xfId="11199"/>
    <cellStyle name="Note 2 2 5 2 2 3 2 3 2" xfId="18034"/>
    <cellStyle name="Note 2 2 5 2 2 3 2 3 2 2" xfId="35698"/>
    <cellStyle name="Note 2 2 5 2 2 3 2 3 2 3" xfId="52887"/>
    <cellStyle name="Note 2 2 5 2 2 3 2 3 3" xfId="28863"/>
    <cellStyle name="Note 2 2 5 2 2 3 2 3 4" xfId="46102"/>
    <cellStyle name="Note 2 2 5 2 2 3 2 4" xfId="7436"/>
    <cellStyle name="Note 2 2 5 2 2 3 2 4 2" xfId="25101"/>
    <cellStyle name="Note 2 2 5 2 2 3 2 4 3" xfId="42366"/>
    <cellStyle name="Note 2 2 5 2 2 3 2 5" xfId="14488"/>
    <cellStyle name="Note 2 2 5 2 2 3 2 5 2" xfId="32152"/>
    <cellStyle name="Note 2 2 5 2 2 3 2 5 3" xfId="49367"/>
    <cellStyle name="Note 2 2 5 2 2 3 2 6" xfId="21458"/>
    <cellStyle name="Note 2 2 5 2 2 3 2 7" xfId="38755"/>
    <cellStyle name="Note 2 2 5 2 2 3 3" xfId="4106"/>
    <cellStyle name="Note 2 2 5 2 2 3 3 2" xfId="6022"/>
    <cellStyle name="Note 2 2 5 2 2 3 3 2 2" xfId="12942"/>
    <cellStyle name="Note 2 2 5 2 2 3 3 2 2 2" xfId="19669"/>
    <cellStyle name="Note 2 2 5 2 2 3 3 2 2 2 2" xfId="37333"/>
    <cellStyle name="Note 2 2 5 2 2 3 3 2 2 2 3" xfId="54510"/>
    <cellStyle name="Note 2 2 5 2 2 3 3 2 2 3" xfId="30606"/>
    <cellStyle name="Note 2 2 5 2 2 3 3 2 2 4" xfId="47833"/>
    <cellStyle name="Note 2 2 5 2 2 3 3 2 3" xfId="9658"/>
    <cellStyle name="Note 2 2 5 2 2 3 3 2 3 2" xfId="27323"/>
    <cellStyle name="Note 2 2 5 2 2 3 3 2 3 3" xfId="44576"/>
    <cellStyle name="Note 2 2 5 2 2 3 3 2 4" xfId="16602"/>
    <cellStyle name="Note 2 2 5 2 2 3 3 2 4 2" xfId="34266"/>
    <cellStyle name="Note 2 2 5 2 2 3 3 2 4 3" xfId="51469"/>
    <cellStyle name="Note 2 2 5 2 2 3 3 2 5" xfId="23687"/>
    <cellStyle name="Note 2 2 5 2 2 3 3 2 6" xfId="40965"/>
    <cellStyle name="Note 2 2 5 2 2 3 3 3" xfId="7803"/>
    <cellStyle name="Note 2 2 5 2 2 3 3 3 2" xfId="25468"/>
    <cellStyle name="Note 2 2 5 2 2 3 3 3 3" xfId="42733"/>
    <cellStyle name="Note 2 2 5 2 2 3 3 4" xfId="14855"/>
    <cellStyle name="Note 2 2 5 2 2 3 3 4 2" xfId="32519"/>
    <cellStyle name="Note 2 2 5 2 2 3 3 4 3" xfId="49734"/>
    <cellStyle name="Note 2 2 5 2 2 3 3 5" xfId="21825"/>
    <cellStyle name="Note 2 2 5 2 2 3 3 6" xfId="39122"/>
    <cellStyle name="Note 2 2 5 2 2 3 4" xfId="4992"/>
    <cellStyle name="Note 2 2 5 2 2 3 4 2" xfId="11912"/>
    <cellStyle name="Note 2 2 5 2 2 3 4 2 2" xfId="18693"/>
    <cellStyle name="Note 2 2 5 2 2 3 4 2 2 2" xfId="36357"/>
    <cellStyle name="Note 2 2 5 2 2 3 4 2 2 3" xfId="53540"/>
    <cellStyle name="Note 2 2 5 2 2 3 4 2 3" xfId="29576"/>
    <cellStyle name="Note 2 2 5 2 2 3 4 2 4" xfId="46809"/>
    <cellStyle name="Note 2 2 5 2 2 3 4 3" xfId="8628"/>
    <cellStyle name="Note 2 2 5 2 2 3 4 3 2" xfId="26293"/>
    <cellStyle name="Note 2 2 5 2 2 3 4 3 3" xfId="43552"/>
    <cellStyle name="Note 2 2 5 2 2 3 4 4" xfId="15626"/>
    <cellStyle name="Note 2 2 5 2 2 3 4 4 2" xfId="33290"/>
    <cellStyle name="Note 2 2 5 2 2 3 4 4 3" xfId="50499"/>
    <cellStyle name="Note 2 2 5 2 2 3 4 5" xfId="22657"/>
    <cellStyle name="Note 2 2 5 2 2 3 4 6" xfId="39941"/>
    <cellStyle name="Note 2 2 5 2 2 3 5" xfId="10598"/>
    <cellStyle name="Note 2 2 5 2 2 3 5 2" xfId="17487"/>
    <cellStyle name="Note 2 2 5 2 2 3 5 2 2" xfId="35151"/>
    <cellStyle name="Note 2 2 5 2 2 3 5 2 3" xfId="52346"/>
    <cellStyle name="Note 2 2 5 2 2 3 5 3" xfId="28262"/>
    <cellStyle name="Note 2 2 5 2 2 3 5 4" xfId="45507"/>
    <cellStyle name="Note 2 2 5 2 2 3 6" xfId="6848"/>
    <cellStyle name="Note 2 2 5 2 2 3 6 2" xfId="24513"/>
    <cellStyle name="Note 2 2 5 2 2 3 6 3" xfId="41784"/>
    <cellStyle name="Note 2 2 5 2 2 3 7" xfId="13879"/>
    <cellStyle name="Note 2 2 5 2 2 3 7 2" xfId="31543"/>
    <cellStyle name="Note 2 2 5 2 2 3 7 3" xfId="48764"/>
    <cellStyle name="Note 2 2 5 2 2 3 8" xfId="20795"/>
    <cellStyle name="Note 2 2 5 2 2 3 9" xfId="38098"/>
    <cellStyle name="Note 2 2 5 2 2 4" xfId="3188"/>
    <cellStyle name="Note 2 2 5 2 2 4 2" xfId="4218"/>
    <cellStyle name="Note 2 2 5 2 2 4 2 2" xfId="6134"/>
    <cellStyle name="Note 2 2 5 2 2 4 2 2 2" xfId="13054"/>
    <cellStyle name="Note 2 2 5 2 2 4 2 2 2 2" xfId="19781"/>
    <cellStyle name="Note 2 2 5 2 2 4 2 2 2 2 2" xfId="37445"/>
    <cellStyle name="Note 2 2 5 2 2 4 2 2 2 2 3" xfId="54622"/>
    <cellStyle name="Note 2 2 5 2 2 4 2 2 2 3" xfId="30718"/>
    <cellStyle name="Note 2 2 5 2 2 4 2 2 2 4" xfId="47945"/>
    <cellStyle name="Note 2 2 5 2 2 4 2 2 3" xfId="9770"/>
    <cellStyle name="Note 2 2 5 2 2 4 2 2 3 2" xfId="27435"/>
    <cellStyle name="Note 2 2 5 2 2 4 2 2 3 3" xfId="44688"/>
    <cellStyle name="Note 2 2 5 2 2 4 2 2 4" xfId="16714"/>
    <cellStyle name="Note 2 2 5 2 2 4 2 2 4 2" xfId="34378"/>
    <cellStyle name="Note 2 2 5 2 2 4 2 2 4 3" xfId="51581"/>
    <cellStyle name="Note 2 2 5 2 2 4 2 2 5" xfId="23799"/>
    <cellStyle name="Note 2 2 5 2 2 4 2 2 6" xfId="41077"/>
    <cellStyle name="Note 2 2 5 2 2 4 2 3" xfId="7915"/>
    <cellStyle name="Note 2 2 5 2 2 4 2 3 2" xfId="25580"/>
    <cellStyle name="Note 2 2 5 2 2 4 2 3 3" xfId="42845"/>
    <cellStyle name="Note 2 2 5 2 2 4 2 4" xfId="14967"/>
    <cellStyle name="Note 2 2 5 2 2 4 2 4 2" xfId="32631"/>
    <cellStyle name="Note 2 2 5 2 2 4 2 4 3" xfId="49846"/>
    <cellStyle name="Note 2 2 5 2 2 4 2 5" xfId="21937"/>
    <cellStyle name="Note 2 2 5 2 2 4 2 6" xfId="39234"/>
    <cellStyle name="Note 2 2 5 2 2 4 3" xfId="5104"/>
    <cellStyle name="Note 2 2 5 2 2 4 3 2" xfId="12024"/>
    <cellStyle name="Note 2 2 5 2 2 4 3 2 2" xfId="18805"/>
    <cellStyle name="Note 2 2 5 2 2 4 3 2 2 2" xfId="36469"/>
    <cellStyle name="Note 2 2 5 2 2 4 3 2 2 3" xfId="53652"/>
    <cellStyle name="Note 2 2 5 2 2 4 3 2 3" xfId="29688"/>
    <cellStyle name="Note 2 2 5 2 2 4 3 2 4" xfId="46921"/>
    <cellStyle name="Note 2 2 5 2 2 4 3 3" xfId="8740"/>
    <cellStyle name="Note 2 2 5 2 2 4 3 3 2" xfId="26405"/>
    <cellStyle name="Note 2 2 5 2 2 4 3 3 3" xfId="43664"/>
    <cellStyle name="Note 2 2 5 2 2 4 3 4" xfId="15738"/>
    <cellStyle name="Note 2 2 5 2 2 4 3 4 2" xfId="33402"/>
    <cellStyle name="Note 2 2 5 2 2 4 3 4 3" xfId="50611"/>
    <cellStyle name="Note 2 2 5 2 2 4 3 5" xfId="22769"/>
    <cellStyle name="Note 2 2 5 2 2 4 3 6" xfId="40053"/>
    <cellStyle name="Note 2 2 5 2 2 4 4" xfId="10710"/>
    <cellStyle name="Note 2 2 5 2 2 4 4 2" xfId="17599"/>
    <cellStyle name="Note 2 2 5 2 2 4 4 2 2" xfId="35263"/>
    <cellStyle name="Note 2 2 5 2 2 4 4 2 3" xfId="52458"/>
    <cellStyle name="Note 2 2 5 2 2 4 4 3" xfId="28374"/>
    <cellStyle name="Note 2 2 5 2 2 4 4 4" xfId="45619"/>
    <cellStyle name="Note 2 2 5 2 2 4 5" xfId="6960"/>
    <cellStyle name="Note 2 2 5 2 2 4 5 2" xfId="24625"/>
    <cellStyle name="Note 2 2 5 2 2 4 5 3" xfId="41896"/>
    <cellStyle name="Note 2 2 5 2 2 4 6" xfId="13991"/>
    <cellStyle name="Note 2 2 5 2 2 4 6 2" xfId="31655"/>
    <cellStyle name="Note 2 2 5 2 2 4 6 3" xfId="48876"/>
    <cellStyle name="Note 2 2 5 2 2 4 7" xfId="20907"/>
    <cellStyle name="Note 2 2 5 2 2 4 8" xfId="38210"/>
    <cellStyle name="Note 2 2 5 2 2 5" xfId="3416"/>
    <cellStyle name="Note 2 2 5 2 2 5 2" xfId="5332"/>
    <cellStyle name="Note 2 2 5 2 2 5 2 2" xfId="12252"/>
    <cellStyle name="Note 2 2 5 2 2 5 2 2 2" xfId="18979"/>
    <cellStyle name="Note 2 2 5 2 2 5 2 2 2 2" xfId="36643"/>
    <cellStyle name="Note 2 2 5 2 2 5 2 2 2 3" xfId="53826"/>
    <cellStyle name="Note 2 2 5 2 2 5 2 2 3" xfId="29916"/>
    <cellStyle name="Note 2 2 5 2 2 5 2 2 4" xfId="47149"/>
    <cellStyle name="Note 2 2 5 2 2 5 2 3" xfId="8968"/>
    <cellStyle name="Note 2 2 5 2 2 5 2 3 2" xfId="26633"/>
    <cellStyle name="Note 2 2 5 2 2 5 2 3 3" xfId="43892"/>
    <cellStyle name="Note 2 2 5 2 2 5 2 4" xfId="15912"/>
    <cellStyle name="Note 2 2 5 2 2 5 2 4 2" xfId="33576"/>
    <cellStyle name="Note 2 2 5 2 2 5 2 4 3" xfId="50785"/>
    <cellStyle name="Note 2 2 5 2 2 5 2 5" xfId="22997"/>
    <cellStyle name="Note 2 2 5 2 2 5 2 6" xfId="40281"/>
    <cellStyle name="Note 2 2 5 2 2 5 3" xfId="10876"/>
    <cellStyle name="Note 2 2 5 2 2 5 3 2" xfId="17711"/>
    <cellStyle name="Note 2 2 5 2 2 5 3 2 2" xfId="35375"/>
    <cellStyle name="Note 2 2 5 2 2 5 3 2 3" xfId="52570"/>
    <cellStyle name="Note 2 2 5 2 2 5 3 3" xfId="28540"/>
    <cellStyle name="Note 2 2 5 2 2 5 3 4" xfId="45785"/>
    <cellStyle name="Note 2 2 5 2 2 5 4" xfId="14165"/>
    <cellStyle name="Note 2 2 5 2 2 5 4 2" xfId="31829"/>
    <cellStyle name="Note 2 2 5 2 2 5 4 3" xfId="49050"/>
    <cellStyle name="Note 2 2 5 2 2 5 5" xfId="21135"/>
    <cellStyle name="Note 2 2 5 2 2 5 6" xfId="38438"/>
    <cellStyle name="Note 2 2 5 2 2 6" xfId="3789"/>
    <cellStyle name="Note 2 2 5 2 2 6 2" xfId="5705"/>
    <cellStyle name="Note 2 2 5 2 2 6 2 2" xfId="12625"/>
    <cellStyle name="Note 2 2 5 2 2 6 2 2 2" xfId="19352"/>
    <cellStyle name="Note 2 2 5 2 2 6 2 2 2 2" xfId="37016"/>
    <cellStyle name="Note 2 2 5 2 2 6 2 2 2 3" xfId="54193"/>
    <cellStyle name="Note 2 2 5 2 2 6 2 2 3" xfId="30289"/>
    <cellStyle name="Note 2 2 5 2 2 6 2 2 4" xfId="47516"/>
    <cellStyle name="Note 2 2 5 2 2 6 2 3" xfId="9341"/>
    <cellStyle name="Note 2 2 5 2 2 6 2 3 2" xfId="27006"/>
    <cellStyle name="Note 2 2 5 2 2 6 2 3 3" xfId="44259"/>
    <cellStyle name="Note 2 2 5 2 2 6 2 4" xfId="16285"/>
    <cellStyle name="Note 2 2 5 2 2 6 2 4 2" xfId="33949"/>
    <cellStyle name="Note 2 2 5 2 2 6 2 4 3" xfId="51152"/>
    <cellStyle name="Note 2 2 5 2 2 6 2 5" xfId="23370"/>
    <cellStyle name="Note 2 2 5 2 2 6 2 6" xfId="40648"/>
    <cellStyle name="Note 2 2 5 2 2 6 3" xfId="7486"/>
    <cellStyle name="Note 2 2 5 2 2 6 3 2" xfId="25151"/>
    <cellStyle name="Note 2 2 5 2 2 6 3 3" xfId="42416"/>
    <cellStyle name="Note 2 2 5 2 2 6 4" xfId="14538"/>
    <cellStyle name="Note 2 2 5 2 2 6 4 2" xfId="32202"/>
    <cellStyle name="Note 2 2 5 2 2 6 4 3" xfId="49417"/>
    <cellStyle name="Note 2 2 5 2 2 6 5" xfId="21508"/>
    <cellStyle name="Note 2 2 5 2 2 6 6" xfId="38805"/>
    <cellStyle name="Note 2 2 5 2 2 7" xfId="4669"/>
    <cellStyle name="Note 2 2 5 2 2 7 2" xfId="11589"/>
    <cellStyle name="Note 2 2 5 2 2 7 2 2" xfId="18370"/>
    <cellStyle name="Note 2 2 5 2 2 7 2 2 2" xfId="36034"/>
    <cellStyle name="Note 2 2 5 2 2 7 2 2 3" xfId="53223"/>
    <cellStyle name="Note 2 2 5 2 2 7 2 3" xfId="29253"/>
    <cellStyle name="Note 2 2 5 2 2 7 2 4" xfId="46492"/>
    <cellStyle name="Note 2 2 5 2 2 7 3" xfId="8305"/>
    <cellStyle name="Note 2 2 5 2 2 7 3 2" xfId="25970"/>
    <cellStyle name="Note 2 2 5 2 2 7 3 3" xfId="43235"/>
    <cellStyle name="Note 2 2 5 2 2 7 4" xfId="15303"/>
    <cellStyle name="Note 2 2 5 2 2 7 4 2" xfId="32967"/>
    <cellStyle name="Note 2 2 5 2 2 7 4 3" xfId="50182"/>
    <cellStyle name="Note 2 2 5 2 2 7 5" xfId="22334"/>
    <cellStyle name="Note 2 2 5 2 2 7 6" xfId="39624"/>
    <cellStyle name="Note 2 2 5 2 2 8" xfId="10275"/>
    <cellStyle name="Note 2 2 5 2 2 8 2" xfId="17164"/>
    <cellStyle name="Note 2 2 5 2 2 8 2 2" xfId="34828"/>
    <cellStyle name="Note 2 2 5 2 2 8 2 3" xfId="52029"/>
    <cellStyle name="Note 2 2 5 2 2 8 3" xfId="27939"/>
    <cellStyle name="Note 2 2 5 2 2 8 4" xfId="45190"/>
    <cellStyle name="Note 2 2 5 2 2 9" xfId="6525"/>
    <cellStyle name="Note 2 2 5 2 2 9 2" xfId="24190"/>
    <cellStyle name="Note 2 2 5 2 2 9 3" xfId="41467"/>
    <cellStyle name="Note 2 2 5 2 3" xfId="2822"/>
    <cellStyle name="Note 2 2 5 2 3 2" xfId="3485"/>
    <cellStyle name="Note 2 2 5 2 3 2 2" xfId="5401"/>
    <cellStyle name="Note 2 2 5 2 3 2 2 2" xfId="12321"/>
    <cellStyle name="Note 2 2 5 2 3 2 2 2 2" xfId="19048"/>
    <cellStyle name="Note 2 2 5 2 3 2 2 2 2 2" xfId="36712"/>
    <cellStyle name="Note 2 2 5 2 3 2 2 2 2 3" xfId="53892"/>
    <cellStyle name="Note 2 2 5 2 3 2 2 2 3" xfId="29985"/>
    <cellStyle name="Note 2 2 5 2 3 2 2 2 4" xfId="47215"/>
    <cellStyle name="Note 2 2 5 2 3 2 2 3" xfId="9037"/>
    <cellStyle name="Note 2 2 5 2 3 2 2 3 2" xfId="26702"/>
    <cellStyle name="Note 2 2 5 2 3 2 2 3 3" xfId="43958"/>
    <cellStyle name="Note 2 2 5 2 3 2 2 4" xfId="15981"/>
    <cellStyle name="Note 2 2 5 2 3 2 2 4 2" xfId="33645"/>
    <cellStyle name="Note 2 2 5 2 3 2 2 4 3" xfId="50851"/>
    <cellStyle name="Note 2 2 5 2 3 2 2 5" xfId="23066"/>
    <cellStyle name="Note 2 2 5 2 3 2 2 6" xfId="40347"/>
    <cellStyle name="Note 2 2 5 2 3 2 3" xfId="10945"/>
    <cellStyle name="Note 2 2 5 2 3 2 3 2" xfId="17780"/>
    <cellStyle name="Note 2 2 5 2 3 2 3 2 2" xfId="35444"/>
    <cellStyle name="Note 2 2 5 2 3 2 3 2 3" xfId="52636"/>
    <cellStyle name="Note 2 2 5 2 3 2 3 3" xfId="28609"/>
    <cellStyle name="Note 2 2 5 2 3 2 3 4" xfId="45851"/>
    <cellStyle name="Note 2 2 5 2 3 2 4" xfId="7182"/>
    <cellStyle name="Note 2 2 5 2 3 2 4 2" xfId="24847"/>
    <cellStyle name="Note 2 2 5 2 3 2 4 3" xfId="42115"/>
    <cellStyle name="Note 2 2 5 2 3 2 5" xfId="14234"/>
    <cellStyle name="Note 2 2 5 2 3 2 5 2" xfId="31898"/>
    <cellStyle name="Note 2 2 5 2 3 2 5 3" xfId="49116"/>
    <cellStyle name="Note 2 2 5 2 3 2 6" xfId="21204"/>
    <cellStyle name="Note 2 2 5 2 3 2 7" xfId="38504"/>
    <cellStyle name="Note 2 2 5 2 3 3" xfId="3855"/>
    <cellStyle name="Note 2 2 5 2 3 3 2" xfId="5771"/>
    <cellStyle name="Note 2 2 5 2 3 3 2 2" xfId="12691"/>
    <cellStyle name="Note 2 2 5 2 3 3 2 2 2" xfId="19418"/>
    <cellStyle name="Note 2 2 5 2 3 3 2 2 2 2" xfId="37082"/>
    <cellStyle name="Note 2 2 5 2 3 3 2 2 2 3" xfId="54259"/>
    <cellStyle name="Note 2 2 5 2 3 3 2 2 3" xfId="30355"/>
    <cellStyle name="Note 2 2 5 2 3 3 2 2 4" xfId="47582"/>
    <cellStyle name="Note 2 2 5 2 3 3 2 3" xfId="9407"/>
    <cellStyle name="Note 2 2 5 2 3 3 2 3 2" xfId="27072"/>
    <cellStyle name="Note 2 2 5 2 3 3 2 3 3" xfId="44325"/>
    <cellStyle name="Note 2 2 5 2 3 3 2 4" xfId="16351"/>
    <cellStyle name="Note 2 2 5 2 3 3 2 4 2" xfId="34015"/>
    <cellStyle name="Note 2 2 5 2 3 3 2 4 3" xfId="51218"/>
    <cellStyle name="Note 2 2 5 2 3 3 2 5" xfId="23436"/>
    <cellStyle name="Note 2 2 5 2 3 3 2 6" xfId="40714"/>
    <cellStyle name="Note 2 2 5 2 3 3 3" xfId="7552"/>
    <cellStyle name="Note 2 2 5 2 3 3 3 2" xfId="25217"/>
    <cellStyle name="Note 2 2 5 2 3 3 3 3" xfId="42482"/>
    <cellStyle name="Note 2 2 5 2 3 3 4" xfId="14604"/>
    <cellStyle name="Note 2 2 5 2 3 3 4 2" xfId="32268"/>
    <cellStyle name="Note 2 2 5 2 3 3 4 3" xfId="49483"/>
    <cellStyle name="Note 2 2 5 2 3 3 5" xfId="21574"/>
    <cellStyle name="Note 2 2 5 2 3 3 6" xfId="38871"/>
    <cellStyle name="Note 2 2 5 2 3 4" xfId="4738"/>
    <cellStyle name="Note 2 2 5 2 3 4 2" xfId="11658"/>
    <cellStyle name="Note 2 2 5 2 3 4 2 2" xfId="18439"/>
    <cellStyle name="Note 2 2 5 2 3 4 2 2 2" xfId="36103"/>
    <cellStyle name="Note 2 2 5 2 3 4 2 2 3" xfId="53289"/>
    <cellStyle name="Note 2 2 5 2 3 4 2 3" xfId="29322"/>
    <cellStyle name="Note 2 2 5 2 3 4 2 4" xfId="46558"/>
    <cellStyle name="Note 2 2 5 2 3 4 3" xfId="8374"/>
    <cellStyle name="Note 2 2 5 2 3 4 3 2" xfId="26039"/>
    <cellStyle name="Note 2 2 5 2 3 4 3 3" xfId="43301"/>
    <cellStyle name="Note 2 2 5 2 3 4 4" xfId="15372"/>
    <cellStyle name="Note 2 2 5 2 3 4 4 2" xfId="33036"/>
    <cellStyle name="Note 2 2 5 2 3 4 4 3" xfId="50248"/>
    <cellStyle name="Note 2 2 5 2 3 4 5" xfId="22403"/>
    <cellStyle name="Note 2 2 5 2 3 4 6" xfId="39690"/>
    <cellStyle name="Note 2 2 5 2 3 5" xfId="10344"/>
    <cellStyle name="Note 2 2 5 2 3 5 2" xfId="17233"/>
    <cellStyle name="Note 2 2 5 2 3 5 2 2" xfId="34897"/>
    <cellStyle name="Note 2 2 5 2 3 5 2 3" xfId="52095"/>
    <cellStyle name="Note 2 2 5 2 3 5 3" xfId="28008"/>
    <cellStyle name="Note 2 2 5 2 3 5 4" xfId="45256"/>
    <cellStyle name="Note 2 2 5 2 3 6" xfId="6594"/>
    <cellStyle name="Note 2 2 5 2 3 6 2" xfId="24259"/>
    <cellStyle name="Note 2 2 5 2 3 6 3" xfId="41533"/>
    <cellStyle name="Note 2 2 5 2 3 7" xfId="13625"/>
    <cellStyle name="Note 2 2 5 2 3 7 2" xfId="31289"/>
    <cellStyle name="Note 2 2 5 2 3 7 3" xfId="48513"/>
    <cellStyle name="Note 2 2 5 2 3 8" xfId="20541"/>
    <cellStyle name="Note 2 2 5 2 3 9" xfId="37847"/>
    <cellStyle name="Note 2 2 5 2 4" xfId="4474"/>
    <cellStyle name="Note 2 2 5 2 4 2" xfId="6338"/>
    <cellStyle name="Note 2 2 5 2 4 2 2" xfId="13257"/>
    <cellStyle name="Note 2 2 5 2 4 2 2 2" xfId="19930"/>
    <cellStyle name="Note 2 2 5 2 4 2 2 2 2" xfId="37594"/>
    <cellStyle name="Note 2 2 5 2 4 2 2 2 3" xfId="54771"/>
    <cellStyle name="Note 2 2 5 2 4 2 2 3" xfId="30921"/>
    <cellStyle name="Note 2 2 5 2 4 2 2 4" xfId="48148"/>
    <cellStyle name="Note 2 2 5 2 4 2 3" xfId="9973"/>
    <cellStyle name="Note 2 2 5 2 4 2 3 2" xfId="27638"/>
    <cellStyle name="Note 2 2 5 2 4 2 3 3" xfId="44891"/>
    <cellStyle name="Note 2 2 5 2 4 2 4" xfId="16863"/>
    <cellStyle name="Note 2 2 5 2 4 2 4 2" xfId="34527"/>
    <cellStyle name="Note 2 2 5 2 4 2 4 3" xfId="51730"/>
    <cellStyle name="Note 2 2 5 2 4 2 5" xfId="24003"/>
    <cellStyle name="Note 2 2 5 2 4 2 6" xfId="41280"/>
    <cellStyle name="Note 2 2 5 2 4 3" xfId="11402"/>
    <cellStyle name="Note 2 2 5 2 4 3 2" xfId="18183"/>
    <cellStyle name="Note 2 2 5 2 4 3 2 2" xfId="35847"/>
    <cellStyle name="Note 2 2 5 2 4 3 2 3" xfId="53036"/>
    <cellStyle name="Note 2 2 5 2 4 3 3" xfId="29066"/>
    <cellStyle name="Note 2 2 5 2 4 3 4" xfId="46305"/>
    <cellStyle name="Note 2 2 5 2 4 4" xfId="8118"/>
    <cellStyle name="Note 2 2 5 2 4 4 2" xfId="25783"/>
    <cellStyle name="Note 2 2 5 2 4 4 3" xfId="43048"/>
    <cellStyle name="Note 2 2 5 2 4 5" xfId="15116"/>
    <cellStyle name="Note 2 2 5 2 4 5 2" xfId="32780"/>
    <cellStyle name="Note 2 2 5 2 4 5 3" xfId="49995"/>
    <cellStyle name="Note 2 2 5 2 4 6" xfId="22147"/>
    <cellStyle name="Note 2 2 5 2 4 7" xfId="39437"/>
    <cellStyle name="Note 2 2 5 2 5" xfId="4431"/>
    <cellStyle name="Note 2 2 5 2 5 2" xfId="6295"/>
    <cellStyle name="Note 2 2 5 2 5 2 2" xfId="13214"/>
    <cellStyle name="Note 2 2 5 2 5 2 2 2" xfId="19887"/>
    <cellStyle name="Note 2 2 5 2 5 2 2 2 2" xfId="37551"/>
    <cellStyle name="Note 2 2 5 2 5 2 2 2 3" xfId="54728"/>
    <cellStyle name="Note 2 2 5 2 5 2 2 3" xfId="30878"/>
    <cellStyle name="Note 2 2 5 2 5 2 2 4" xfId="48105"/>
    <cellStyle name="Note 2 2 5 2 5 2 3" xfId="9930"/>
    <cellStyle name="Note 2 2 5 2 5 2 3 2" xfId="27595"/>
    <cellStyle name="Note 2 2 5 2 5 2 3 3" xfId="44848"/>
    <cellStyle name="Note 2 2 5 2 5 2 4" xfId="16820"/>
    <cellStyle name="Note 2 2 5 2 5 2 4 2" xfId="34484"/>
    <cellStyle name="Note 2 2 5 2 5 2 4 3" xfId="51687"/>
    <cellStyle name="Note 2 2 5 2 5 2 5" xfId="23960"/>
    <cellStyle name="Note 2 2 5 2 5 2 6" xfId="41237"/>
    <cellStyle name="Note 2 2 5 2 5 3" xfId="11359"/>
    <cellStyle name="Note 2 2 5 2 5 3 2" xfId="18140"/>
    <cellStyle name="Note 2 2 5 2 5 3 2 2" xfId="35804"/>
    <cellStyle name="Note 2 2 5 2 5 3 2 3" xfId="52993"/>
    <cellStyle name="Note 2 2 5 2 5 3 3" xfId="29023"/>
    <cellStyle name="Note 2 2 5 2 5 3 4" xfId="46262"/>
    <cellStyle name="Note 2 2 5 2 5 4" xfId="8075"/>
    <cellStyle name="Note 2 2 5 2 5 4 2" xfId="25740"/>
    <cellStyle name="Note 2 2 5 2 5 4 3" xfId="43005"/>
    <cellStyle name="Note 2 2 5 2 5 5" xfId="15073"/>
    <cellStyle name="Note 2 2 5 2 5 5 2" xfId="32737"/>
    <cellStyle name="Note 2 2 5 2 5 5 3" xfId="49952"/>
    <cellStyle name="Note 2 2 5 2 5 6" xfId="22104"/>
    <cellStyle name="Note 2 2 5 2 5 7" xfId="39394"/>
    <cellStyle name="Note 2 2 5 2 6" xfId="10117"/>
    <cellStyle name="Note 2 2 5 2 6 2" xfId="17006"/>
    <cellStyle name="Note 2 2 5 2 6 2 2" xfId="34670"/>
    <cellStyle name="Note 2 2 5 2 6 2 3" xfId="51871"/>
    <cellStyle name="Note 2 2 5 2 6 3" xfId="27781"/>
    <cellStyle name="Note 2 2 5 2 6 4" xfId="45032"/>
    <cellStyle name="Note 2 2 5 2 7" xfId="13398"/>
    <cellStyle name="Note 2 2 5 2 7 2" xfId="31062"/>
    <cellStyle name="Note 2 2 5 2 7 3" xfId="48289"/>
    <cellStyle name="Note 2 2 5 2 8" xfId="20224"/>
    <cellStyle name="Note 2 2 5 2 9" xfId="20365"/>
    <cellStyle name="Note 2 2 5 3" xfId="2752"/>
    <cellStyle name="Note 2 2 5 3 10" xfId="13557"/>
    <cellStyle name="Note 2 2 5 3 10 2" xfId="31221"/>
    <cellStyle name="Note 2 2 5 3 10 3" xfId="48448"/>
    <cellStyle name="Note 2 2 5 3 11" xfId="20473"/>
    <cellStyle name="Note 2 2 5 3 12" xfId="37782"/>
    <cellStyle name="Note 2 2 5 3 2" xfId="2981"/>
    <cellStyle name="Note 2 2 5 3 2 2" xfId="3644"/>
    <cellStyle name="Note 2 2 5 3 2 2 2" xfId="5560"/>
    <cellStyle name="Note 2 2 5 3 2 2 2 2" xfId="12480"/>
    <cellStyle name="Note 2 2 5 3 2 2 2 2 2" xfId="19207"/>
    <cellStyle name="Note 2 2 5 3 2 2 2 2 2 2" xfId="36871"/>
    <cellStyle name="Note 2 2 5 3 2 2 2 2 2 3" xfId="54051"/>
    <cellStyle name="Note 2 2 5 3 2 2 2 2 3" xfId="30144"/>
    <cellStyle name="Note 2 2 5 3 2 2 2 2 4" xfId="47374"/>
    <cellStyle name="Note 2 2 5 3 2 2 2 3" xfId="9196"/>
    <cellStyle name="Note 2 2 5 3 2 2 2 3 2" xfId="26861"/>
    <cellStyle name="Note 2 2 5 3 2 2 2 3 3" xfId="44117"/>
    <cellStyle name="Note 2 2 5 3 2 2 2 4" xfId="16140"/>
    <cellStyle name="Note 2 2 5 3 2 2 2 4 2" xfId="33804"/>
    <cellStyle name="Note 2 2 5 3 2 2 2 4 3" xfId="51010"/>
    <cellStyle name="Note 2 2 5 3 2 2 2 5" xfId="23225"/>
    <cellStyle name="Note 2 2 5 3 2 2 2 6" xfId="40506"/>
    <cellStyle name="Note 2 2 5 3 2 2 3" xfId="11104"/>
    <cellStyle name="Note 2 2 5 3 2 2 3 2" xfId="17939"/>
    <cellStyle name="Note 2 2 5 3 2 2 3 2 2" xfId="35603"/>
    <cellStyle name="Note 2 2 5 3 2 2 3 2 3" xfId="52795"/>
    <cellStyle name="Note 2 2 5 3 2 2 3 3" xfId="28768"/>
    <cellStyle name="Note 2 2 5 3 2 2 3 4" xfId="46010"/>
    <cellStyle name="Note 2 2 5 3 2 2 4" xfId="7341"/>
    <cellStyle name="Note 2 2 5 3 2 2 4 2" xfId="25006"/>
    <cellStyle name="Note 2 2 5 3 2 2 4 3" xfId="42274"/>
    <cellStyle name="Note 2 2 5 3 2 2 5" xfId="14393"/>
    <cellStyle name="Note 2 2 5 3 2 2 5 2" xfId="32057"/>
    <cellStyle name="Note 2 2 5 3 2 2 5 3" xfId="49275"/>
    <cellStyle name="Note 2 2 5 3 2 2 6" xfId="21363"/>
    <cellStyle name="Note 2 2 5 3 2 2 7" xfId="38663"/>
    <cellStyle name="Note 2 2 5 3 2 3" xfId="4014"/>
    <cellStyle name="Note 2 2 5 3 2 3 2" xfId="5930"/>
    <cellStyle name="Note 2 2 5 3 2 3 2 2" xfId="12850"/>
    <cellStyle name="Note 2 2 5 3 2 3 2 2 2" xfId="19577"/>
    <cellStyle name="Note 2 2 5 3 2 3 2 2 2 2" xfId="37241"/>
    <cellStyle name="Note 2 2 5 3 2 3 2 2 2 3" xfId="54418"/>
    <cellStyle name="Note 2 2 5 3 2 3 2 2 3" xfId="30514"/>
    <cellStyle name="Note 2 2 5 3 2 3 2 2 4" xfId="47741"/>
    <cellStyle name="Note 2 2 5 3 2 3 2 3" xfId="9566"/>
    <cellStyle name="Note 2 2 5 3 2 3 2 3 2" xfId="27231"/>
    <cellStyle name="Note 2 2 5 3 2 3 2 3 3" xfId="44484"/>
    <cellStyle name="Note 2 2 5 3 2 3 2 4" xfId="16510"/>
    <cellStyle name="Note 2 2 5 3 2 3 2 4 2" xfId="34174"/>
    <cellStyle name="Note 2 2 5 3 2 3 2 4 3" xfId="51377"/>
    <cellStyle name="Note 2 2 5 3 2 3 2 5" xfId="23595"/>
    <cellStyle name="Note 2 2 5 3 2 3 2 6" xfId="40873"/>
    <cellStyle name="Note 2 2 5 3 2 3 3" xfId="7711"/>
    <cellStyle name="Note 2 2 5 3 2 3 3 2" xfId="25376"/>
    <cellStyle name="Note 2 2 5 3 2 3 3 3" xfId="42641"/>
    <cellStyle name="Note 2 2 5 3 2 3 4" xfId="14763"/>
    <cellStyle name="Note 2 2 5 3 2 3 4 2" xfId="32427"/>
    <cellStyle name="Note 2 2 5 3 2 3 4 3" xfId="49642"/>
    <cellStyle name="Note 2 2 5 3 2 3 5" xfId="21733"/>
    <cellStyle name="Note 2 2 5 3 2 3 6" xfId="39030"/>
    <cellStyle name="Note 2 2 5 3 2 4" xfId="4897"/>
    <cellStyle name="Note 2 2 5 3 2 4 2" xfId="11817"/>
    <cellStyle name="Note 2 2 5 3 2 4 2 2" xfId="18598"/>
    <cellStyle name="Note 2 2 5 3 2 4 2 2 2" xfId="36262"/>
    <cellStyle name="Note 2 2 5 3 2 4 2 2 3" xfId="53448"/>
    <cellStyle name="Note 2 2 5 3 2 4 2 3" xfId="29481"/>
    <cellStyle name="Note 2 2 5 3 2 4 2 4" xfId="46717"/>
    <cellStyle name="Note 2 2 5 3 2 4 3" xfId="8533"/>
    <cellStyle name="Note 2 2 5 3 2 4 3 2" xfId="26198"/>
    <cellStyle name="Note 2 2 5 3 2 4 3 3" xfId="43460"/>
    <cellStyle name="Note 2 2 5 3 2 4 4" xfId="15531"/>
    <cellStyle name="Note 2 2 5 3 2 4 4 2" xfId="33195"/>
    <cellStyle name="Note 2 2 5 3 2 4 4 3" xfId="50407"/>
    <cellStyle name="Note 2 2 5 3 2 4 5" xfId="22562"/>
    <cellStyle name="Note 2 2 5 3 2 4 6" xfId="39849"/>
    <cellStyle name="Note 2 2 5 3 2 5" xfId="10503"/>
    <cellStyle name="Note 2 2 5 3 2 5 2" xfId="17392"/>
    <cellStyle name="Note 2 2 5 3 2 5 2 2" xfId="35056"/>
    <cellStyle name="Note 2 2 5 3 2 5 2 3" xfId="52254"/>
    <cellStyle name="Note 2 2 5 3 2 5 3" xfId="28167"/>
    <cellStyle name="Note 2 2 5 3 2 5 4" xfId="45415"/>
    <cellStyle name="Note 2 2 5 3 2 6" xfId="6753"/>
    <cellStyle name="Note 2 2 5 3 2 6 2" xfId="24418"/>
    <cellStyle name="Note 2 2 5 3 2 6 3" xfId="41692"/>
    <cellStyle name="Note 2 2 5 3 2 7" xfId="13784"/>
    <cellStyle name="Note 2 2 5 3 2 7 2" xfId="31448"/>
    <cellStyle name="Note 2 2 5 3 2 7 3" xfId="48672"/>
    <cellStyle name="Note 2 2 5 3 2 8" xfId="20700"/>
    <cellStyle name="Note 2 2 5 3 2 9" xfId="38006"/>
    <cellStyle name="Note 2 2 5 3 3" xfId="3077"/>
    <cellStyle name="Note 2 2 5 3 3 2" xfId="3740"/>
    <cellStyle name="Note 2 2 5 3 3 2 2" xfId="5656"/>
    <cellStyle name="Note 2 2 5 3 3 2 2 2" xfId="12576"/>
    <cellStyle name="Note 2 2 5 3 3 2 2 2 2" xfId="19303"/>
    <cellStyle name="Note 2 2 5 3 3 2 2 2 2 2" xfId="36967"/>
    <cellStyle name="Note 2 2 5 3 3 2 2 2 2 3" xfId="54144"/>
    <cellStyle name="Note 2 2 5 3 3 2 2 2 3" xfId="30240"/>
    <cellStyle name="Note 2 2 5 3 3 2 2 2 4" xfId="47467"/>
    <cellStyle name="Note 2 2 5 3 3 2 2 3" xfId="9292"/>
    <cellStyle name="Note 2 2 5 3 3 2 2 3 2" xfId="26957"/>
    <cellStyle name="Note 2 2 5 3 3 2 2 3 3" xfId="44210"/>
    <cellStyle name="Note 2 2 5 3 3 2 2 4" xfId="16236"/>
    <cellStyle name="Note 2 2 5 3 3 2 2 4 2" xfId="33900"/>
    <cellStyle name="Note 2 2 5 3 3 2 2 4 3" xfId="51103"/>
    <cellStyle name="Note 2 2 5 3 3 2 2 5" xfId="23321"/>
    <cellStyle name="Note 2 2 5 3 3 2 2 6" xfId="40599"/>
    <cellStyle name="Note 2 2 5 3 3 2 3" xfId="11200"/>
    <cellStyle name="Note 2 2 5 3 3 2 3 2" xfId="18035"/>
    <cellStyle name="Note 2 2 5 3 3 2 3 2 2" xfId="35699"/>
    <cellStyle name="Note 2 2 5 3 3 2 3 2 3" xfId="52888"/>
    <cellStyle name="Note 2 2 5 3 3 2 3 3" xfId="28864"/>
    <cellStyle name="Note 2 2 5 3 3 2 3 4" xfId="46103"/>
    <cellStyle name="Note 2 2 5 3 3 2 4" xfId="7437"/>
    <cellStyle name="Note 2 2 5 3 3 2 4 2" xfId="25102"/>
    <cellStyle name="Note 2 2 5 3 3 2 4 3" xfId="42367"/>
    <cellStyle name="Note 2 2 5 3 3 2 5" xfId="14489"/>
    <cellStyle name="Note 2 2 5 3 3 2 5 2" xfId="32153"/>
    <cellStyle name="Note 2 2 5 3 3 2 5 3" xfId="49368"/>
    <cellStyle name="Note 2 2 5 3 3 2 6" xfId="21459"/>
    <cellStyle name="Note 2 2 5 3 3 2 7" xfId="38756"/>
    <cellStyle name="Note 2 2 5 3 3 3" xfId="4107"/>
    <cellStyle name="Note 2 2 5 3 3 3 2" xfId="6023"/>
    <cellStyle name="Note 2 2 5 3 3 3 2 2" xfId="12943"/>
    <cellStyle name="Note 2 2 5 3 3 3 2 2 2" xfId="19670"/>
    <cellStyle name="Note 2 2 5 3 3 3 2 2 2 2" xfId="37334"/>
    <cellStyle name="Note 2 2 5 3 3 3 2 2 2 3" xfId="54511"/>
    <cellStyle name="Note 2 2 5 3 3 3 2 2 3" xfId="30607"/>
    <cellStyle name="Note 2 2 5 3 3 3 2 2 4" xfId="47834"/>
    <cellStyle name="Note 2 2 5 3 3 3 2 3" xfId="9659"/>
    <cellStyle name="Note 2 2 5 3 3 3 2 3 2" xfId="27324"/>
    <cellStyle name="Note 2 2 5 3 3 3 2 3 3" xfId="44577"/>
    <cellStyle name="Note 2 2 5 3 3 3 2 4" xfId="16603"/>
    <cellStyle name="Note 2 2 5 3 3 3 2 4 2" xfId="34267"/>
    <cellStyle name="Note 2 2 5 3 3 3 2 4 3" xfId="51470"/>
    <cellStyle name="Note 2 2 5 3 3 3 2 5" xfId="23688"/>
    <cellStyle name="Note 2 2 5 3 3 3 2 6" xfId="40966"/>
    <cellStyle name="Note 2 2 5 3 3 3 3" xfId="7804"/>
    <cellStyle name="Note 2 2 5 3 3 3 3 2" xfId="25469"/>
    <cellStyle name="Note 2 2 5 3 3 3 3 3" xfId="42734"/>
    <cellStyle name="Note 2 2 5 3 3 3 4" xfId="14856"/>
    <cellStyle name="Note 2 2 5 3 3 3 4 2" xfId="32520"/>
    <cellStyle name="Note 2 2 5 3 3 3 4 3" xfId="49735"/>
    <cellStyle name="Note 2 2 5 3 3 3 5" xfId="21826"/>
    <cellStyle name="Note 2 2 5 3 3 3 6" xfId="39123"/>
    <cellStyle name="Note 2 2 5 3 3 4" xfId="4993"/>
    <cellStyle name="Note 2 2 5 3 3 4 2" xfId="11913"/>
    <cellStyle name="Note 2 2 5 3 3 4 2 2" xfId="18694"/>
    <cellStyle name="Note 2 2 5 3 3 4 2 2 2" xfId="36358"/>
    <cellStyle name="Note 2 2 5 3 3 4 2 2 3" xfId="53541"/>
    <cellStyle name="Note 2 2 5 3 3 4 2 3" xfId="29577"/>
    <cellStyle name="Note 2 2 5 3 3 4 2 4" xfId="46810"/>
    <cellStyle name="Note 2 2 5 3 3 4 3" xfId="8629"/>
    <cellStyle name="Note 2 2 5 3 3 4 3 2" xfId="26294"/>
    <cellStyle name="Note 2 2 5 3 3 4 3 3" xfId="43553"/>
    <cellStyle name="Note 2 2 5 3 3 4 4" xfId="15627"/>
    <cellStyle name="Note 2 2 5 3 3 4 4 2" xfId="33291"/>
    <cellStyle name="Note 2 2 5 3 3 4 4 3" xfId="50500"/>
    <cellStyle name="Note 2 2 5 3 3 4 5" xfId="22658"/>
    <cellStyle name="Note 2 2 5 3 3 4 6" xfId="39942"/>
    <cellStyle name="Note 2 2 5 3 3 5" xfId="10599"/>
    <cellStyle name="Note 2 2 5 3 3 5 2" xfId="17488"/>
    <cellStyle name="Note 2 2 5 3 3 5 2 2" xfId="35152"/>
    <cellStyle name="Note 2 2 5 3 3 5 2 3" xfId="52347"/>
    <cellStyle name="Note 2 2 5 3 3 5 3" xfId="28263"/>
    <cellStyle name="Note 2 2 5 3 3 5 4" xfId="45508"/>
    <cellStyle name="Note 2 2 5 3 3 6" xfId="6849"/>
    <cellStyle name="Note 2 2 5 3 3 6 2" xfId="24514"/>
    <cellStyle name="Note 2 2 5 3 3 6 3" xfId="41785"/>
    <cellStyle name="Note 2 2 5 3 3 7" xfId="13880"/>
    <cellStyle name="Note 2 2 5 3 3 7 2" xfId="31544"/>
    <cellStyle name="Note 2 2 5 3 3 7 3" xfId="48765"/>
    <cellStyle name="Note 2 2 5 3 3 8" xfId="20796"/>
    <cellStyle name="Note 2 2 5 3 3 9" xfId="38099"/>
    <cellStyle name="Note 2 2 5 3 4" xfId="3189"/>
    <cellStyle name="Note 2 2 5 3 4 2" xfId="4219"/>
    <cellStyle name="Note 2 2 5 3 4 2 2" xfId="6135"/>
    <cellStyle name="Note 2 2 5 3 4 2 2 2" xfId="13055"/>
    <cellStyle name="Note 2 2 5 3 4 2 2 2 2" xfId="19782"/>
    <cellStyle name="Note 2 2 5 3 4 2 2 2 2 2" xfId="37446"/>
    <cellStyle name="Note 2 2 5 3 4 2 2 2 2 3" xfId="54623"/>
    <cellStyle name="Note 2 2 5 3 4 2 2 2 3" xfId="30719"/>
    <cellStyle name="Note 2 2 5 3 4 2 2 2 4" xfId="47946"/>
    <cellStyle name="Note 2 2 5 3 4 2 2 3" xfId="9771"/>
    <cellStyle name="Note 2 2 5 3 4 2 2 3 2" xfId="27436"/>
    <cellStyle name="Note 2 2 5 3 4 2 2 3 3" xfId="44689"/>
    <cellStyle name="Note 2 2 5 3 4 2 2 4" xfId="16715"/>
    <cellStyle name="Note 2 2 5 3 4 2 2 4 2" xfId="34379"/>
    <cellStyle name="Note 2 2 5 3 4 2 2 4 3" xfId="51582"/>
    <cellStyle name="Note 2 2 5 3 4 2 2 5" xfId="23800"/>
    <cellStyle name="Note 2 2 5 3 4 2 2 6" xfId="41078"/>
    <cellStyle name="Note 2 2 5 3 4 2 3" xfId="7916"/>
    <cellStyle name="Note 2 2 5 3 4 2 3 2" xfId="25581"/>
    <cellStyle name="Note 2 2 5 3 4 2 3 3" xfId="42846"/>
    <cellStyle name="Note 2 2 5 3 4 2 4" xfId="14968"/>
    <cellStyle name="Note 2 2 5 3 4 2 4 2" xfId="32632"/>
    <cellStyle name="Note 2 2 5 3 4 2 4 3" xfId="49847"/>
    <cellStyle name="Note 2 2 5 3 4 2 5" xfId="21938"/>
    <cellStyle name="Note 2 2 5 3 4 2 6" xfId="39235"/>
    <cellStyle name="Note 2 2 5 3 4 3" xfId="5105"/>
    <cellStyle name="Note 2 2 5 3 4 3 2" xfId="12025"/>
    <cellStyle name="Note 2 2 5 3 4 3 2 2" xfId="18806"/>
    <cellStyle name="Note 2 2 5 3 4 3 2 2 2" xfId="36470"/>
    <cellStyle name="Note 2 2 5 3 4 3 2 2 3" xfId="53653"/>
    <cellStyle name="Note 2 2 5 3 4 3 2 3" xfId="29689"/>
    <cellStyle name="Note 2 2 5 3 4 3 2 4" xfId="46922"/>
    <cellStyle name="Note 2 2 5 3 4 3 3" xfId="8741"/>
    <cellStyle name="Note 2 2 5 3 4 3 3 2" xfId="26406"/>
    <cellStyle name="Note 2 2 5 3 4 3 3 3" xfId="43665"/>
    <cellStyle name="Note 2 2 5 3 4 3 4" xfId="15739"/>
    <cellStyle name="Note 2 2 5 3 4 3 4 2" xfId="33403"/>
    <cellStyle name="Note 2 2 5 3 4 3 4 3" xfId="50612"/>
    <cellStyle name="Note 2 2 5 3 4 3 5" xfId="22770"/>
    <cellStyle name="Note 2 2 5 3 4 3 6" xfId="40054"/>
    <cellStyle name="Note 2 2 5 3 4 4" xfId="10711"/>
    <cellStyle name="Note 2 2 5 3 4 4 2" xfId="17600"/>
    <cellStyle name="Note 2 2 5 3 4 4 2 2" xfId="35264"/>
    <cellStyle name="Note 2 2 5 3 4 4 2 3" xfId="52459"/>
    <cellStyle name="Note 2 2 5 3 4 4 3" xfId="28375"/>
    <cellStyle name="Note 2 2 5 3 4 4 4" xfId="45620"/>
    <cellStyle name="Note 2 2 5 3 4 5" xfId="6961"/>
    <cellStyle name="Note 2 2 5 3 4 5 2" xfId="24626"/>
    <cellStyle name="Note 2 2 5 3 4 5 3" xfId="41897"/>
    <cellStyle name="Note 2 2 5 3 4 6" xfId="13992"/>
    <cellStyle name="Note 2 2 5 3 4 6 2" xfId="31656"/>
    <cellStyle name="Note 2 2 5 3 4 6 3" xfId="48877"/>
    <cellStyle name="Note 2 2 5 3 4 7" xfId="20908"/>
    <cellStyle name="Note 2 2 5 3 4 8" xfId="38211"/>
    <cellStyle name="Note 2 2 5 3 5" xfId="3417"/>
    <cellStyle name="Note 2 2 5 3 5 2" xfId="5333"/>
    <cellStyle name="Note 2 2 5 3 5 2 2" xfId="12253"/>
    <cellStyle name="Note 2 2 5 3 5 2 2 2" xfId="18980"/>
    <cellStyle name="Note 2 2 5 3 5 2 2 2 2" xfId="36644"/>
    <cellStyle name="Note 2 2 5 3 5 2 2 2 3" xfId="53827"/>
    <cellStyle name="Note 2 2 5 3 5 2 2 3" xfId="29917"/>
    <cellStyle name="Note 2 2 5 3 5 2 2 4" xfId="47150"/>
    <cellStyle name="Note 2 2 5 3 5 2 3" xfId="8969"/>
    <cellStyle name="Note 2 2 5 3 5 2 3 2" xfId="26634"/>
    <cellStyle name="Note 2 2 5 3 5 2 3 3" xfId="43893"/>
    <cellStyle name="Note 2 2 5 3 5 2 4" xfId="15913"/>
    <cellStyle name="Note 2 2 5 3 5 2 4 2" xfId="33577"/>
    <cellStyle name="Note 2 2 5 3 5 2 4 3" xfId="50786"/>
    <cellStyle name="Note 2 2 5 3 5 2 5" xfId="22998"/>
    <cellStyle name="Note 2 2 5 3 5 2 6" xfId="40282"/>
    <cellStyle name="Note 2 2 5 3 5 3" xfId="10877"/>
    <cellStyle name="Note 2 2 5 3 5 3 2" xfId="17712"/>
    <cellStyle name="Note 2 2 5 3 5 3 2 2" xfId="35376"/>
    <cellStyle name="Note 2 2 5 3 5 3 2 3" xfId="52571"/>
    <cellStyle name="Note 2 2 5 3 5 3 3" xfId="28541"/>
    <cellStyle name="Note 2 2 5 3 5 3 4" xfId="45786"/>
    <cellStyle name="Note 2 2 5 3 5 4" xfId="14166"/>
    <cellStyle name="Note 2 2 5 3 5 4 2" xfId="31830"/>
    <cellStyle name="Note 2 2 5 3 5 4 3" xfId="49051"/>
    <cellStyle name="Note 2 2 5 3 5 5" xfId="21136"/>
    <cellStyle name="Note 2 2 5 3 5 6" xfId="38439"/>
    <cellStyle name="Note 2 2 5 3 6" xfId="3790"/>
    <cellStyle name="Note 2 2 5 3 6 2" xfId="5706"/>
    <cellStyle name="Note 2 2 5 3 6 2 2" xfId="12626"/>
    <cellStyle name="Note 2 2 5 3 6 2 2 2" xfId="19353"/>
    <cellStyle name="Note 2 2 5 3 6 2 2 2 2" xfId="37017"/>
    <cellStyle name="Note 2 2 5 3 6 2 2 2 3" xfId="54194"/>
    <cellStyle name="Note 2 2 5 3 6 2 2 3" xfId="30290"/>
    <cellStyle name="Note 2 2 5 3 6 2 2 4" xfId="47517"/>
    <cellStyle name="Note 2 2 5 3 6 2 3" xfId="9342"/>
    <cellStyle name="Note 2 2 5 3 6 2 3 2" xfId="27007"/>
    <cellStyle name="Note 2 2 5 3 6 2 3 3" xfId="44260"/>
    <cellStyle name="Note 2 2 5 3 6 2 4" xfId="16286"/>
    <cellStyle name="Note 2 2 5 3 6 2 4 2" xfId="33950"/>
    <cellStyle name="Note 2 2 5 3 6 2 4 3" xfId="51153"/>
    <cellStyle name="Note 2 2 5 3 6 2 5" xfId="23371"/>
    <cellStyle name="Note 2 2 5 3 6 2 6" xfId="40649"/>
    <cellStyle name="Note 2 2 5 3 6 3" xfId="7487"/>
    <cellStyle name="Note 2 2 5 3 6 3 2" xfId="25152"/>
    <cellStyle name="Note 2 2 5 3 6 3 3" xfId="42417"/>
    <cellStyle name="Note 2 2 5 3 6 4" xfId="14539"/>
    <cellStyle name="Note 2 2 5 3 6 4 2" xfId="32203"/>
    <cellStyle name="Note 2 2 5 3 6 4 3" xfId="49418"/>
    <cellStyle name="Note 2 2 5 3 6 5" xfId="21509"/>
    <cellStyle name="Note 2 2 5 3 6 6" xfId="38806"/>
    <cellStyle name="Note 2 2 5 3 7" xfId="4670"/>
    <cellStyle name="Note 2 2 5 3 7 2" xfId="11590"/>
    <cellStyle name="Note 2 2 5 3 7 2 2" xfId="18371"/>
    <cellStyle name="Note 2 2 5 3 7 2 2 2" xfId="36035"/>
    <cellStyle name="Note 2 2 5 3 7 2 2 3" xfId="53224"/>
    <cellStyle name="Note 2 2 5 3 7 2 3" xfId="29254"/>
    <cellStyle name="Note 2 2 5 3 7 2 4" xfId="46493"/>
    <cellStyle name="Note 2 2 5 3 7 3" xfId="8306"/>
    <cellStyle name="Note 2 2 5 3 7 3 2" xfId="25971"/>
    <cellStyle name="Note 2 2 5 3 7 3 3" xfId="43236"/>
    <cellStyle name="Note 2 2 5 3 7 4" xfId="15304"/>
    <cellStyle name="Note 2 2 5 3 7 4 2" xfId="32968"/>
    <cellStyle name="Note 2 2 5 3 7 4 3" xfId="50183"/>
    <cellStyle name="Note 2 2 5 3 7 5" xfId="22335"/>
    <cellStyle name="Note 2 2 5 3 7 6" xfId="39625"/>
    <cellStyle name="Note 2 2 5 3 8" xfId="10276"/>
    <cellStyle name="Note 2 2 5 3 8 2" xfId="17165"/>
    <cellStyle name="Note 2 2 5 3 8 2 2" xfId="34829"/>
    <cellStyle name="Note 2 2 5 3 8 2 3" xfId="52030"/>
    <cellStyle name="Note 2 2 5 3 8 3" xfId="27940"/>
    <cellStyle name="Note 2 2 5 3 8 4" xfId="45191"/>
    <cellStyle name="Note 2 2 5 3 9" xfId="6526"/>
    <cellStyle name="Note 2 2 5 3 9 2" xfId="24191"/>
    <cellStyle name="Note 2 2 5 3 9 3" xfId="41468"/>
    <cellStyle name="Note 2 2 5 4" xfId="2821"/>
    <cellStyle name="Note 2 2 5 4 2" xfId="3484"/>
    <cellStyle name="Note 2 2 5 4 2 2" xfId="5400"/>
    <cellStyle name="Note 2 2 5 4 2 2 2" xfId="12320"/>
    <cellStyle name="Note 2 2 5 4 2 2 2 2" xfId="19047"/>
    <cellStyle name="Note 2 2 5 4 2 2 2 2 2" xfId="36711"/>
    <cellStyle name="Note 2 2 5 4 2 2 2 2 3" xfId="53891"/>
    <cellStyle name="Note 2 2 5 4 2 2 2 3" xfId="29984"/>
    <cellStyle name="Note 2 2 5 4 2 2 2 4" xfId="47214"/>
    <cellStyle name="Note 2 2 5 4 2 2 3" xfId="9036"/>
    <cellStyle name="Note 2 2 5 4 2 2 3 2" xfId="26701"/>
    <cellStyle name="Note 2 2 5 4 2 2 3 3" xfId="43957"/>
    <cellStyle name="Note 2 2 5 4 2 2 4" xfId="15980"/>
    <cellStyle name="Note 2 2 5 4 2 2 4 2" xfId="33644"/>
    <cellStyle name="Note 2 2 5 4 2 2 4 3" xfId="50850"/>
    <cellStyle name="Note 2 2 5 4 2 2 5" xfId="23065"/>
    <cellStyle name="Note 2 2 5 4 2 2 6" xfId="40346"/>
    <cellStyle name="Note 2 2 5 4 2 3" xfId="10944"/>
    <cellStyle name="Note 2 2 5 4 2 3 2" xfId="17779"/>
    <cellStyle name="Note 2 2 5 4 2 3 2 2" xfId="35443"/>
    <cellStyle name="Note 2 2 5 4 2 3 2 3" xfId="52635"/>
    <cellStyle name="Note 2 2 5 4 2 3 3" xfId="28608"/>
    <cellStyle name="Note 2 2 5 4 2 3 4" xfId="45850"/>
    <cellStyle name="Note 2 2 5 4 2 4" xfId="7181"/>
    <cellStyle name="Note 2 2 5 4 2 4 2" xfId="24846"/>
    <cellStyle name="Note 2 2 5 4 2 4 3" xfId="42114"/>
    <cellStyle name="Note 2 2 5 4 2 5" xfId="14233"/>
    <cellStyle name="Note 2 2 5 4 2 5 2" xfId="31897"/>
    <cellStyle name="Note 2 2 5 4 2 5 3" xfId="49115"/>
    <cellStyle name="Note 2 2 5 4 2 6" xfId="21203"/>
    <cellStyle name="Note 2 2 5 4 2 7" xfId="38503"/>
    <cellStyle name="Note 2 2 5 4 3" xfId="3854"/>
    <cellStyle name="Note 2 2 5 4 3 2" xfId="5770"/>
    <cellStyle name="Note 2 2 5 4 3 2 2" xfId="12690"/>
    <cellStyle name="Note 2 2 5 4 3 2 2 2" xfId="19417"/>
    <cellStyle name="Note 2 2 5 4 3 2 2 2 2" xfId="37081"/>
    <cellStyle name="Note 2 2 5 4 3 2 2 2 3" xfId="54258"/>
    <cellStyle name="Note 2 2 5 4 3 2 2 3" xfId="30354"/>
    <cellStyle name="Note 2 2 5 4 3 2 2 4" xfId="47581"/>
    <cellStyle name="Note 2 2 5 4 3 2 3" xfId="9406"/>
    <cellStyle name="Note 2 2 5 4 3 2 3 2" xfId="27071"/>
    <cellStyle name="Note 2 2 5 4 3 2 3 3" xfId="44324"/>
    <cellStyle name="Note 2 2 5 4 3 2 4" xfId="16350"/>
    <cellStyle name="Note 2 2 5 4 3 2 4 2" xfId="34014"/>
    <cellStyle name="Note 2 2 5 4 3 2 4 3" xfId="51217"/>
    <cellStyle name="Note 2 2 5 4 3 2 5" xfId="23435"/>
    <cellStyle name="Note 2 2 5 4 3 2 6" xfId="40713"/>
    <cellStyle name="Note 2 2 5 4 3 3" xfId="7551"/>
    <cellStyle name="Note 2 2 5 4 3 3 2" xfId="25216"/>
    <cellStyle name="Note 2 2 5 4 3 3 3" xfId="42481"/>
    <cellStyle name="Note 2 2 5 4 3 4" xfId="14603"/>
    <cellStyle name="Note 2 2 5 4 3 4 2" xfId="32267"/>
    <cellStyle name="Note 2 2 5 4 3 4 3" xfId="49482"/>
    <cellStyle name="Note 2 2 5 4 3 5" xfId="21573"/>
    <cellStyle name="Note 2 2 5 4 3 6" xfId="38870"/>
    <cellStyle name="Note 2 2 5 4 4" xfId="4737"/>
    <cellStyle name="Note 2 2 5 4 4 2" xfId="11657"/>
    <cellStyle name="Note 2 2 5 4 4 2 2" xfId="18438"/>
    <cellStyle name="Note 2 2 5 4 4 2 2 2" xfId="36102"/>
    <cellStyle name="Note 2 2 5 4 4 2 2 3" xfId="53288"/>
    <cellStyle name="Note 2 2 5 4 4 2 3" xfId="29321"/>
    <cellStyle name="Note 2 2 5 4 4 2 4" xfId="46557"/>
    <cellStyle name="Note 2 2 5 4 4 3" xfId="8373"/>
    <cellStyle name="Note 2 2 5 4 4 3 2" xfId="26038"/>
    <cellStyle name="Note 2 2 5 4 4 3 3" xfId="43300"/>
    <cellStyle name="Note 2 2 5 4 4 4" xfId="15371"/>
    <cellStyle name="Note 2 2 5 4 4 4 2" xfId="33035"/>
    <cellStyle name="Note 2 2 5 4 4 4 3" xfId="50247"/>
    <cellStyle name="Note 2 2 5 4 4 5" xfId="22402"/>
    <cellStyle name="Note 2 2 5 4 4 6" xfId="39689"/>
    <cellStyle name="Note 2 2 5 4 5" xfId="10343"/>
    <cellStyle name="Note 2 2 5 4 5 2" xfId="17232"/>
    <cellStyle name="Note 2 2 5 4 5 2 2" xfId="34896"/>
    <cellStyle name="Note 2 2 5 4 5 2 3" xfId="52094"/>
    <cellStyle name="Note 2 2 5 4 5 3" xfId="28007"/>
    <cellStyle name="Note 2 2 5 4 5 4" xfId="45255"/>
    <cellStyle name="Note 2 2 5 4 6" xfId="6593"/>
    <cellStyle name="Note 2 2 5 4 6 2" xfId="24258"/>
    <cellStyle name="Note 2 2 5 4 6 3" xfId="41532"/>
    <cellStyle name="Note 2 2 5 4 7" xfId="13624"/>
    <cellStyle name="Note 2 2 5 4 7 2" xfId="31288"/>
    <cellStyle name="Note 2 2 5 4 7 3" xfId="48512"/>
    <cellStyle name="Note 2 2 5 4 8" xfId="20540"/>
    <cellStyle name="Note 2 2 5 4 9" xfId="37846"/>
    <cellStyle name="Note 2 2 5 5" xfId="4473"/>
    <cellStyle name="Note 2 2 5 5 2" xfId="6337"/>
    <cellStyle name="Note 2 2 5 5 2 2" xfId="13256"/>
    <cellStyle name="Note 2 2 5 5 2 2 2" xfId="19929"/>
    <cellStyle name="Note 2 2 5 5 2 2 2 2" xfId="37593"/>
    <cellStyle name="Note 2 2 5 5 2 2 2 3" xfId="54770"/>
    <cellStyle name="Note 2 2 5 5 2 2 3" xfId="30920"/>
    <cellStyle name="Note 2 2 5 5 2 2 4" xfId="48147"/>
    <cellStyle name="Note 2 2 5 5 2 3" xfId="9972"/>
    <cellStyle name="Note 2 2 5 5 2 3 2" xfId="27637"/>
    <cellStyle name="Note 2 2 5 5 2 3 3" xfId="44890"/>
    <cellStyle name="Note 2 2 5 5 2 4" xfId="16862"/>
    <cellStyle name="Note 2 2 5 5 2 4 2" xfId="34526"/>
    <cellStyle name="Note 2 2 5 5 2 4 3" xfId="51729"/>
    <cellStyle name="Note 2 2 5 5 2 5" xfId="24002"/>
    <cellStyle name="Note 2 2 5 5 2 6" xfId="41279"/>
    <cellStyle name="Note 2 2 5 5 3" xfId="11401"/>
    <cellStyle name="Note 2 2 5 5 3 2" xfId="18182"/>
    <cellStyle name="Note 2 2 5 5 3 2 2" xfId="35846"/>
    <cellStyle name="Note 2 2 5 5 3 2 3" xfId="53035"/>
    <cellStyle name="Note 2 2 5 5 3 3" xfId="29065"/>
    <cellStyle name="Note 2 2 5 5 3 4" xfId="46304"/>
    <cellStyle name="Note 2 2 5 5 4" xfId="8117"/>
    <cellStyle name="Note 2 2 5 5 4 2" xfId="25782"/>
    <cellStyle name="Note 2 2 5 5 4 3" xfId="43047"/>
    <cellStyle name="Note 2 2 5 5 5" xfId="15115"/>
    <cellStyle name="Note 2 2 5 5 5 2" xfId="32779"/>
    <cellStyle name="Note 2 2 5 5 5 3" xfId="49994"/>
    <cellStyle name="Note 2 2 5 5 6" xfId="22146"/>
    <cellStyle name="Note 2 2 5 5 7" xfId="39436"/>
    <cellStyle name="Note 2 2 5 6" xfId="4430"/>
    <cellStyle name="Note 2 2 5 6 2" xfId="6294"/>
    <cellStyle name="Note 2 2 5 6 2 2" xfId="13213"/>
    <cellStyle name="Note 2 2 5 6 2 2 2" xfId="19886"/>
    <cellStyle name="Note 2 2 5 6 2 2 2 2" xfId="37550"/>
    <cellStyle name="Note 2 2 5 6 2 2 2 3" xfId="54727"/>
    <cellStyle name="Note 2 2 5 6 2 2 3" xfId="30877"/>
    <cellStyle name="Note 2 2 5 6 2 2 4" xfId="48104"/>
    <cellStyle name="Note 2 2 5 6 2 3" xfId="9929"/>
    <cellStyle name="Note 2 2 5 6 2 3 2" xfId="27594"/>
    <cellStyle name="Note 2 2 5 6 2 3 3" xfId="44847"/>
    <cellStyle name="Note 2 2 5 6 2 4" xfId="16819"/>
    <cellStyle name="Note 2 2 5 6 2 4 2" xfId="34483"/>
    <cellStyle name="Note 2 2 5 6 2 4 3" xfId="51686"/>
    <cellStyle name="Note 2 2 5 6 2 5" xfId="23959"/>
    <cellStyle name="Note 2 2 5 6 2 6" xfId="41236"/>
    <cellStyle name="Note 2 2 5 6 3" xfId="11358"/>
    <cellStyle name="Note 2 2 5 6 3 2" xfId="18139"/>
    <cellStyle name="Note 2 2 5 6 3 2 2" xfId="35803"/>
    <cellStyle name="Note 2 2 5 6 3 2 3" xfId="52992"/>
    <cellStyle name="Note 2 2 5 6 3 3" xfId="29022"/>
    <cellStyle name="Note 2 2 5 6 3 4" xfId="46261"/>
    <cellStyle name="Note 2 2 5 6 4" xfId="8074"/>
    <cellStyle name="Note 2 2 5 6 4 2" xfId="25739"/>
    <cellStyle name="Note 2 2 5 6 4 3" xfId="43004"/>
    <cellStyle name="Note 2 2 5 6 5" xfId="15072"/>
    <cellStyle name="Note 2 2 5 6 5 2" xfId="32736"/>
    <cellStyle name="Note 2 2 5 6 5 3" xfId="49951"/>
    <cellStyle name="Note 2 2 5 6 6" xfId="22103"/>
    <cellStyle name="Note 2 2 5 6 7" xfId="39393"/>
    <cellStyle name="Note 2 2 5 7" xfId="10116"/>
    <cellStyle name="Note 2 2 5 7 2" xfId="17005"/>
    <cellStyle name="Note 2 2 5 7 2 2" xfId="34669"/>
    <cellStyle name="Note 2 2 5 7 2 3" xfId="51870"/>
    <cellStyle name="Note 2 2 5 7 3" xfId="27780"/>
    <cellStyle name="Note 2 2 5 7 4" xfId="45031"/>
    <cellStyle name="Note 2 2 5 8" xfId="13397"/>
    <cellStyle name="Note 2 2 5 8 2" xfId="31061"/>
    <cellStyle name="Note 2 2 5 8 3" xfId="48288"/>
    <cellStyle name="Note 2 2 5 9" xfId="20223"/>
    <cellStyle name="Note 2 2 6" xfId="1830"/>
    <cellStyle name="Note 2 2 6 2" xfId="2750"/>
    <cellStyle name="Note 2 2 6 2 10" xfId="13555"/>
    <cellStyle name="Note 2 2 6 2 10 2" xfId="31219"/>
    <cellStyle name="Note 2 2 6 2 10 3" xfId="48446"/>
    <cellStyle name="Note 2 2 6 2 11" xfId="20471"/>
    <cellStyle name="Note 2 2 6 2 12" xfId="37780"/>
    <cellStyle name="Note 2 2 6 2 2" xfId="2979"/>
    <cellStyle name="Note 2 2 6 2 2 2" xfId="3642"/>
    <cellStyle name="Note 2 2 6 2 2 2 2" xfId="5558"/>
    <cellStyle name="Note 2 2 6 2 2 2 2 2" xfId="12478"/>
    <cellStyle name="Note 2 2 6 2 2 2 2 2 2" xfId="19205"/>
    <cellStyle name="Note 2 2 6 2 2 2 2 2 2 2" xfId="36869"/>
    <cellStyle name="Note 2 2 6 2 2 2 2 2 2 3" xfId="54049"/>
    <cellStyle name="Note 2 2 6 2 2 2 2 2 3" xfId="30142"/>
    <cellStyle name="Note 2 2 6 2 2 2 2 2 4" xfId="47372"/>
    <cellStyle name="Note 2 2 6 2 2 2 2 3" xfId="9194"/>
    <cellStyle name="Note 2 2 6 2 2 2 2 3 2" xfId="26859"/>
    <cellStyle name="Note 2 2 6 2 2 2 2 3 3" xfId="44115"/>
    <cellStyle name="Note 2 2 6 2 2 2 2 4" xfId="16138"/>
    <cellStyle name="Note 2 2 6 2 2 2 2 4 2" xfId="33802"/>
    <cellStyle name="Note 2 2 6 2 2 2 2 4 3" xfId="51008"/>
    <cellStyle name="Note 2 2 6 2 2 2 2 5" xfId="23223"/>
    <cellStyle name="Note 2 2 6 2 2 2 2 6" xfId="40504"/>
    <cellStyle name="Note 2 2 6 2 2 2 3" xfId="11102"/>
    <cellStyle name="Note 2 2 6 2 2 2 3 2" xfId="17937"/>
    <cellStyle name="Note 2 2 6 2 2 2 3 2 2" xfId="35601"/>
    <cellStyle name="Note 2 2 6 2 2 2 3 2 3" xfId="52793"/>
    <cellStyle name="Note 2 2 6 2 2 2 3 3" xfId="28766"/>
    <cellStyle name="Note 2 2 6 2 2 2 3 4" xfId="46008"/>
    <cellStyle name="Note 2 2 6 2 2 2 4" xfId="7339"/>
    <cellStyle name="Note 2 2 6 2 2 2 4 2" xfId="25004"/>
    <cellStyle name="Note 2 2 6 2 2 2 4 3" xfId="42272"/>
    <cellStyle name="Note 2 2 6 2 2 2 5" xfId="14391"/>
    <cellStyle name="Note 2 2 6 2 2 2 5 2" xfId="32055"/>
    <cellStyle name="Note 2 2 6 2 2 2 5 3" xfId="49273"/>
    <cellStyle name="Note 2 2 6 2 2 2 6" xfId="21361"/>
    <cellStyle name="Note 2 2 6 2 2 2 7" xfId="38661"/>
    <cellStyle name="Note 2 2 6 2 2 3" xfId="4012"/>
    <cellStyle name="Note 2 2 6 2 2 3 2" xfId="5928"/>
    <cellStyle name="Note 2 2 6 2 2 3 2 2" xfId="12848"/>
    <cellStyle name="Note 2 2 6 2 2 3 2 2 2" xfId="19575"/>
    <cellStyle name="Note 2 2 6 2 2 3 2 2 2 2" xfId="37239"/>
    <cellStyle name="Note 2 2 6 2 2 3 2 2 2 3" xfId="54416"/>
    <cellStyle name="Note 2 2 6 2 2 3 2 2 3" xfId="30512"/>
    <cellStyle name="Note 2 2 6 2 2 3 2 2 4" xfId="47739"/>
    <cellStyle name="Note 2 2 6 2 2 3 2 3" xfId="9564"/>
    <cellStyle name="Note 2 2 6 2 2 3 2 3 2" xfId="27229"/>
    <cellStyle name="Note 2 2 6 2 2 3 2 3 3" xfId="44482"/>
    <cellStyle name="Note 2 2 6 2 2 3 2 4" xfId="16508"/>
    <cellStyle name="Note 2 2 6 2 2 3 2 4 2" xfId="34172"/>
    <cellStyle name="Note 2 2 6 2 2 3 2 4 3" xfId="51375"/>
    <cellStyle name="Note 2 2 6 2 2 3 2 5" xfId="23593"/>
    <cellStyle name="Note 2 2 6 2 2 3 2 6" xfId="40871"/>
    <cellStyle name="Note 2 2 6 2 2 3 3" xfId="7709"/>
    <cellStyle name="Note 2 2 6 2 2 3 3 2" xfId="25374"/>
    <cellStyle name="Note 2 2 6 2 2 3 3 3" xfId="42639"/>
    <cellStyle name="Note 2 2 6 2 2 3 4" xfId="14761"/>
    <cellStyle name="Note 2 2 6 2 2 3 4 2" xfId="32425"/>
    <cellStyle name="Note 2 2 6 2 2 3 4 3" xfId="49640"/>
    <cellStyle name="Note 2 2 6 2 2 3 5" xfId="21731"/>
    <cellStyle name="Note 2 2 6 2 2 3 6" xfId="39028"/>
    <cellStyle name="Note 2 2 6 2 2 4" xfId="4895"/>
    <cellStyle name="Note 2 2 6 2 2 4 2" xfId="11815"/>
    <cellStyle name="Note 2 2 6 2 2 4 2 2" xfId="18596"/>
    <cellStyle name="Note 2 2 6 2 2 4 2 2 2" xfId="36260"/>
    <cellStyle name="Note 2 2 6 2 2 4 2 2 3" xfId="53446"/>
    <cellStyle name="Note 2 2 6 2 2 4 2 3" xfId="29479"/>
    <cellStyle name="Note 2 2 6 2 2 4 2 4" xfId="46715"/>
    <cellStyle name="Note 2 2 6 2 2 4 3" xfId="8531"/>
    <cellStyle name="Note 2 2 6 2 2 4 3 2" xfId="26196"/>
    <cellStyle name="Note 2 2 6 2 2 4 3 3" xfId="43458"/>
    <cellStyle name="Note 2 2 6 2 2 4 4" xfId="15529"/>
    <cellStyle name="Note 2 2 6 2 2 4 4 2" xfId="33193"/>
    <cellStyle name="Note 2 2 6 2 2 4 4 3" xfId="50405"/>
    <cellStyle name="Note 2 2 6 2 2 4 5" xfId="22560"/>
    <cellStyle name="Note 2 2 6 2 2 4 6" xfId="39847"/>
    <cellStyle name="Note 2 2 6 2 2 5" xfId="10501"/>
    <cellStyle name="Note 2 2 6 2 2 5 2" xfId="17390"/>
    <cellStyle name="Note 2 2 6 2 2 5 2 2" xfId="35054"/>
    <cellStyle name="Note 2 2 6 2 2 5 2 3" xfId="52252"/>
    <cellStyle name="Note 2 2 6 2 2 5 3" xfId="28165"/>
    <cellStyle name="Note 2 2 6 2 2 5 4" xfId="45413"/>
    <cellStyle name="Note 2 2 6 2 2 6" xfId="6751"/>
    <cellStyle name="Note 2 2 6 2 2 6 2" xfId="24416"/>
    <cellStyle name="Note 2 2 6 2 2 6 3" xfId="41690"/>
    <cellStyle name="Note 2 2 6 2 2 7" xfId="13782"/>
    <cellStyle name="Note 2 2 6 2 2 7 2" xfId="31446"/>
    <cellStyle name="Note 2 2 6 2 2 7 3" xfId="48670"/>
    <cellStyle name="Note 2 2 6 2 2 8" xfId="20698"/>
    <cellStyle name="Note 2 2 6 2 2 9" xfId="38004"/>
    <cellStyle name="Note 2 2 6 2 3" xfId="3075"/>
    <cellStyle name="Note 2 2 6 2 3 2" xfId="3738"/>
    <cellStyle name="Note 2 2 6 2 3 2 2" xfId="5654"/>
    <cellStyle name="Note 2 2 6 2 3 2 2 2" xfId="12574"/>
    <cellStyle name="Note 2 2 6 2 3 2 2 2 2" xfId="19301"/>
    <cellStyle name="Note 2 2 6 2 3 2 2 2 2 2" xfId="36965"/>
    <cellStyle name="Note 2 2 6 2 3 2 2 2 2 3" xfId="54142"/>
    <cellStyle name="Note 2 2 6 2 3 2 2 2 3" xfId="30238"/>
    <cellStyle name="Note 2 2 6 2 3 2 2 2 4" xfId="47465"/>
    <cellStyle name="Note 2 2 6 2 3 2 2 3" xfId="9290"/>
    <cellStyle name="Note 2 2 6 2 3 2 2 3 2" xfId="26955"/>
    <cellStyle name="Note 2 2 6 2 3 2 2 3 3" xfId="44208"/>
    <cellStyle name="Note 2 2 6 2 3 2 2 4" xfId="16234"/>
    <cellStyle name="Note 2 2 6 2 3 2 2 4 2" xfId="33898"/>
    <cellStyle name="Note 2 2 6 2 3 2 2 4 3" xfId="51101"/>
    <cellStyle name="Note 2 2 6 2 3 2 2 5" xfId="23319"/>
    <cellStyle name="Note 2 2 6 2 3 2 2 6" xfId="40597"/>
    <cellStyle name="Note 2 2 6 2 3 2 3" xfId="11198"/>
    <cellStyle name="Note 2 2 6 2 3 2 3 2" xfId="18033"/>
    <cellStyle name="Note 2 2 6 2 3 2 3 2 2" xfId="35697"/>
    <cellStyle name="Note 2 2 6 2 3 2 3 2 3" xfId="52886"/>
    <cellStyle name="Note 2 2 6 2 3 2 3 3" xfId="28862"/>
    <cellStyle name="Note 2 2 6 2 3 2 3 4" xfId="46101"/>
    <cellStyle name="Note 2 2 6 2 3 2 4" xfId="7435"/>
    <cellStyle name="Note 2 2 6 2 3 2 4 2" xfId="25100"/>
    <cellStyle name="Note 2 2 6 2 3 2 4 3" xfId="42365"/>
    <cellStyle name="Note 2 2 6 2 3 2 5" xfId="14487"/>
    <cellStyle name="Note 2 2 6 2 3 2 5 2" xfId="32151"/>
    <cellStyle name="Note 2 2 6 2 3 2 5 3" xfId="49366"/>
    <cellStyle name="Note 2 2 6 2 3 2 6" xfId="21457"/>
    <cellStyle name="Note 2 2 6 2 3 2 7" xfId="38754"/>
    <cellStyle name="Note 2 2 6 2 3 3" xfId="4105"/>
    <cellStyle name="Note 2 2 6 2 3 3 2" xfId="6021"/>
    <cellStyle name="Note 2 2 6 2 3 3 2 2" xfId="12941"/>
    <cellStyle name="Note 2 2 6 2 3 3 2 2 2" xfId="19668"/>
    <cellStyle name="Note 2 2 6 2 3 3 2 2 2 2" xfId="37332"/>
    <cellStyle name="Note 2 2 6 2 3 3 2 2 2 3" xfId="54509"/>
    <cellStyle name="Note 2 2 6 2 3 3 2 2 3" xfId="30605"/>
    <cellStyle name="Note 2 2 6 2 3 3 2 2 4" xfId="47832"/>
    <cellStyle name="Note 2 2 6 2 3 3 2 3" xfId="9657"/>
    <cellStyle name="Note 2 2 6 2 3 3 2 3 2" xfId="27322"/>
    <cellStyle name="Note 2 2 6 2 3 3 2 3 3" xfId="44575"/>
    <cellStyle name="Note 2 2 6 2 3 3 2 4" xfId="16601"/>
    <cellStyle name="Note 2 2 6 2 3 3 2 4 2" xfId="34265"/>
    <cellStyle name="Note 2 2 6 2 3 3 2 4 3" xfId="51468"/>
    <cellStyle name="Note 2 2 6 2 3 3 2 5" xfId="23686"/>
    <cellStyle name="Note 2 2 6 2 3 3 2 6" xfId="40964"/>
    <cellStyle name="Note 2 2 6 2 3 3 3" xfId="7802"/>
    <cellStyle name="Note 2 2 6 2 3 3 3 2" xfId="25467"/>
    <cellStyle name="Note 2 2 6 2 3 3 3 3" xfId="42732"/>
    <cellStyle name="Note 2 2 6 2 3 3 4" xfId="14854"/>
    <cellStyle name="Note 2 2 6 2 3 3 4 2" xfId="32518"/>
    <cellStyle name="Note 2 2 6 2 3 3 4 3" xfId="49733"/>
    <cellStyle name="Note 2 2 6 2 3 3 5" xfId="21824"/>
    <cellStyle name="Note 2 2 6 2 3 3 6" xfId="39121"/>
    <cellStyle name="Note 2 2 6 2 3 4" xfId="4991"/>
    <cellStyle name="Note 2 2 6 2 3 4 2" xfId="11911"/>
    <cellStyle name="Note 2 2 6 2 3 4 2 2" xfId="18692"/>
    <cellStyle name="Note 2 2 6 2 3 4 2 2 2" xfId="36356"/>
    <cellStyle name="Note 2 2 6 2 3 4 2 2 3" xfId="53539"/>
    <cellStyle name="Note 2 2 6 2 3 4 2 3" xfId="29575"/>
    <cellStyle name="Note 2 2 6 2 3 4 2 4" xfId="46808"/>
    <cellStyle name="Note 2 2 6 2 3 4 3" xfId="8627"/>
    <cellStyle name="Note 2 2 6 2 3 4 3 2" xfId="26292"/>
    <cellStyle name="Note 2 2 6 2 3 4 3 3" xfId="43551"/>
    <cellStyle name="Note 2 2 6 2 3 4 4" xfId="15625"/>
    <cellStyle name="Note 2 2 6 2 3 4 4 2" xfId="33289"/>
    <cellStyle name="Note 2 2 6 2 3 4 4 3" xfId="50498"/>
    <cellStyle name="Note 2 2 6 2 3 4 5" xfId="22656"/>
    <cellStyle name="Note 2 2 6 2 3 4 6" xfId="39940"/>
    <cellStyle name="Note 2 2 6 2 3 5" xfId="10597"/>
    <cellStyle name="Note 2 2 6 2 3 5 2" xfId="17486"/>
    <cellStyle name="Note 2 2 6 2 3 5 2 2" xfId="35150"/>
    <cellStyle name="Note 2 2 6 2 3 5 2 3" xfId="52345"/>
    <cellStyle name="Note 2 2 6 2 3 5 3" xfId="28261"/>
    <cellStyle name="Note 2 2 6 2 3 5 4" xfId="45506"/>
    <cellStyle name="Note 2 2 6 2 3 6" xfId="6847"/>
    <cellStyle name="Note 2 2 6 2 3 6 2" xfId="24512"/>
    <cellStyle name="Note 2 2 6 2 3 6 3" xfId="41783"/>
    <cellStyle name="Note 2 2 6 2 3 7" xfId="13878"/>
    <cellStyle name="Note 2 2 6 2 3 7 2" xfId="31542"/>
    <cellStyle name="Note 2 2 6 2 3 7 3" xfId="48763"/>
    <cellStyle name="Note 2 2 6 2 3 8" xfId="20794"/>
    <cellStyle name="Note 2 2 6 2 3 9" xfId="38097"/>
    <cellStyle name="Note 2 2 6 2 4" xfId="3187"/>
    <cellStyle name="Note 2 2 6 2 4 2" xfId="4217"/>
    <cellStyle name="Note 2 2 6 2 4 2 2" xfId="6133"/>
    <cellStyle name="Note 2 2 6 2 4 2 2 2" xfId="13053"/>
    <cellStyle name="Note 2 2 6 2 4 2 2 2 2" xfId="19780"/>
    <cellStyle name="Note 2 2 6 2 4 2 2 2 2 2" xfId="37444"/>
    <cellStyle name="Note 2 2 6 2 4 2 2 2 2 3" xfId="54621"/>
    <cellStyle name="Note 2 2 6 2 4 2 2 2 3" xfId="30717"/>
    <cellStyle name="Note 2 2 6 2 4 2 2 2 4" xfId="47944"/>
    <cellStyle name="Note 2 2 6 2 4 2 2 3" xfId="9769"/>
    <cellStyle name="Note 2 2 6 2 4 2 2 3 2" xfId="27434"/>
    <cellStyle name="Note 2 2 6 2 4 2 2 3 3" xfId="44687"/>
    <cellStyle name="Note 2 2 6 2 4 2 2 4" xfId="16713"/>
    <cellStyle name="Note 2 2 6 2 4 2 2 4 2" xfId="34377"/>
    <cellStyle name="Note 2 2 6 2 4 2 2 4 3" xfId="51580"/>
    <cellStyle name="Note 2 2 6 2 4 2 2 5" xfId="23798"/>
    <cellStyle name="Note 2 2 6 2 4 2 2 6" xfId="41076"/>
    <cellStyle name="Note 2 2 6 2 4 2 3" xfId="7914"/>
    <cellStyle name="Note 2 2 6 2 4 2 3 2" xfId="25579"/>
    <cellStyle name="Note 2 2 6 2 4 2 3 3" xfId="42844"/>
    <cellStyle name="Note 2 2 6 2 4 2 4" xfId="14966"/>
    <cellStyle name="Note 2 2 6 2 4 2 4 2" xfId="32630"/>
    <cellStyle name="Note 2 2 6 2 4 2 4 3" xfId="49845"/>
    <cellStyle name="Note 2 2 6 2 4 2 5" xfId="21936"/>
    <cellStyle name="Note 2 2 6 2 4 2 6" xfId="39233"/>
    <cellStyle name="Note 2 2 6 2 4 3" xfId="5103"/>
    <cellStyle name="Note 2 2 6 2 4 3 2" xfId="12023"/>
    <cellStyle name="Note 2 2 6 2 4 3 2 2" xfId="18804"/>
    <cellStyle name="Note 2 2 6 2 4 3 2 2 2" xfId="36468"/>
    <cellStyle name="Note 2 2 6 2 4 3 2 2 3" xfId="53651"/>
    <cellStyle name="Note 2 2 6 2 4 3 2 3" xfId="29687"/>
    <cellStyle name="Note 2 2 6 2 4 3 2 4" xfId="46920"/>
    <cellStyle name="Note 2 2 6 2 4 3 3" xfId="8739"/>
    <cellStyle name="Note 2 2 6 2 4 3 3 2" xfId="26404"/>
    <cellStyle name="Note 2 2 6 2 4 3 3 3" xfId="43663"/>
    <cellStyle name="Note 2 2 6 2 4 3 4" xfId="15737"/>
    <cellStyle name="Note 2 2 6 2 4 3 4 2" xfId="33401"/>
    <cellStyle name="Note 2 2 6 2 4 3 4 3" xfId="50610"/>
    <cellStyle name="Note 2 2 6 2 4 3 5" xfId="22768"/>
    <cellStyle name="Note 2 2 6 2 4 3 6" xfId="40052"/>
    <cellStyle name="Note 2 2 6 2 4 4" xfId="10709"/>
    <cellStyle name="Note 2 2 6 2 4 4 2" xfId="17598"/>
    <cellStyle name="Note 2 2 6 2 4 4 2 2" xfId="35262"/>
    <cellStyle name="Note 2 2 6 2 4 4 2 3" xfId="52457"/>
    <cellStyle name="Note 2 2 6 2 4 4 3" xfId="28373"/>
    <cellStyle name="Note 2 2 6 2 4 4 4" xfId="45618"/>
    <cellStyle name="Note 2 2 6 2 4 5" xfId="6959"/>
    <cellStyle name="Note 2 2 6 2 4 5 2" xfId="24624"/>
    <cellStyle name="Note 2 2 6 2 4 5 3" xfId="41895"/>
    <cellStyle name="Note 2 2 6 2 4 6" xfId="13990"/>
    <cellStyle name="Note 2 2 6 2 4 6 2" xfId="31654"/>
    <cellStyle name="Note 2 2 6 2 4 6 3" xfId="48875"/>
    <cellStyle name="Note 2 2 6 2 4 7" xfId="20906"/>
    <cellStyle name="Note 2 2 6 2 4 8" xfId="38209"/>
    <cellStyle name="Note 2 2 6 2 5" xfId="3415"/>
    <cellStyle name="Note 2 2 6 2 5 2" xfId="5331"/>
    <cellStyle name="Note 2 2 6 2 5 2 2" xfId="12251"/>
    <cellStyle name="Note 2 2 6 2 5 2 2 2" xfId="18978"/>
    <cellStyle name="Note 2 2 6 2 5 2 2 2 2" xfId="36642"/>
    <cellStyle name="Note 2 2 6 2 5 2 2 2 3" xfId="53825"/>
    <cellStyle name="Note 2 2 6 2 5 2 2 3" xfId="29915"/>
    <cellStyle name="Note 2 2 6 2 5 2 2 4" xfId="47148"/>
    <cellStyle name="Note 2 2 6 2 5 2 3" xfId="8967"/>
    <cellStyle name="Note 2 2 6 2 5 2 3 2" xfId="26632"/>
    <cellStyle name="Note 2 2 6 2 5 2 3 3" xfId="43891"/>
    <cellStyle name="Note 2 2 6 2 5 2 4" xfId="15911"/>
    <cellStyle name="Note 2 2 6 2 5 2 4 2" xfId="33575"/>
    <cellStyle name="Note 2 2 6 2 5 2 4 3" xfId="50784"/>
    <cellStyle name="Note 2 2 6 2 5 2 5" xfId="22996"/>
    <cellStyle name="Note 2 2 6 2 5 2 6" xfId="40280"/>
    <cellStyle name="Note 2 2 6 2 5 3" xfId="10875"/>
    <cellStyle name="Note 2 2 6 2 5 3 2" xfId="17710"/>
    <cellStyle name="Note 2 2 6 2 5 3 2 2" xfId="35374"/>
    <cellStyle name="Note 2 2 6 2 5 3 2 3" xfId="52569"/>
    <cellStyle name="Note 2 2 6 2 5 3 3" xfId="28539"/>
    <cellStyle name="Note 2 2 6 2 5 3 4" xfId="45784"/>
    <cellStyle name="Note 2 2 6 2 5 4" xfId="14164"/>
    <cellStyle name="Note 2 2 6 2 5 4 2" xfId="31828"/>
    <cellStyle name="Note 2 2 6 2 5 4 3" xfId="49049"/>
    <cellStyle name="Note 2 2 6 2 5 5" xfId="21134"/>
    <cellStyle name="Note 2 2 6 2 5 6" xfId="38437"/>
    <cellStyle name="Note 2 2 6 2 6" xfId="3788"/>
    <cellStyle name="Note 2 2 6 2 6 2" xfId="5704"/>
    <cellStyle name="Note 2 2 6 2 6 2 2" xfId="12624"/>
    <cellStyle name="Note 2 2 6 2 6 2 2 2" xfId="19351"/>
    <cellStyle name="Note 2 2 6 2 6 2 2 2 2" xfId="37015"/>
    <cellStyle name="Note 2 2 6 2 6 2 2 2 3" xfId="54192"/>
    <cellStyle name="Note 2 2 6 2 6 2 2 3" xfId="30288"/>
    <cellStyle name="Note 2 2 6 2 6 2 2 4" xfId="47515"/>
    <cellStyle name="Note 2 2 6 2 6 2 3" xfId="9340"/>
    <cellStyle name="Note 2 2 6 2 6 2 3 2" xfId="27005"/>
    <cellStyle name="Note 2 2 6 2 6 2 3 3" xfId="44258"/>
    <cellStyle name="Note 2 2 6 2 6 2 4" xfId="16284"/>
    <cellStyle name="Note 2 2 6 2 6 2 4 2" xfId="33948"/>
    <cellStyle name="Note 2 2 6 2 6 2 4 3" xfId="51151"/>
    <cellStyle name="Note 2 2 6 2 6 2 5" xfId="23369"/>
    <cellStyle name="Note 2 2 6 2 6 2 6" xfId="40647"/>
    <cellStyle name="Note 2 2 6 2 6 3" xfId="7485"/>
    <cellStyle name="Note 2 2 6 2 6 3 2" xfId="25150"/>
    <cellStyle name="Note 2 2 6 2 6 3 3" xfId="42415"/>
    <cellStyle name="Note 2 2 6 2 6 4" xfId="14537"/>
    <cellStyle name="Note 2 2 6 2 6 4 2" xfId="32201"/>
    <cellStyle name="Note 2 2 6 2 6 4 3" xfId="49416"/>
    <cellStyle name="Note 2 2 6 2 6 5" xfId="21507"/>
    <cellStyle name="Note 2 2 6 2 6 6" xfId="38804"/>
    <cellStyle name="Note 2 2 6 2 7" xfId="4668"/>
    <cellStyle name="Note 2 2 6 2 7 2" xfId="11588"/>
    <cellStyle name="Note 2 2 6 2 7 2 2" xfId="18369"/>
    <cellStyle name="Note 2 2 6 2 7 2 2 2" xfId="36033"/>
    <cellStyle name="Note 2 2 6 2 7 2 2 3" xfId="53222"/>
    <cellStyle name="Note 2 2 6 2 7 2 3" xfId="29252"/>
    <cellStyle name="Note 2 2 6 2 7 2 4" xfId="46491"/>
    <cellStyle name="Note 2 2 6 2 7 3" xfId="8304"/>
    <cellStyle name="Note 2 2 6 2 7 3 2" xfId="25969"/>
    <cellStyle name="Note 2 2 6 2 7 3 3" xfId="43234"/>
    <cellStyle name="Note 2 2 6 2 7 4" xfId="15302"/>
    <cellStyle name="Note 2 2 6 2 7 4 2" xfId="32966"/>
    <cellStyle name="Note 2 2 6 2 7 4 3" xfId="50181"/>
    <cellStyle name="Note 2 2 6 2 7 5" xfId="22333"/>
    <cellStyle name="Note 2 2 6 2 7 6" xfId="39623"/>
    <cellStyle name="Note 2 2 6 2 8" xfId="10274"/>
    <cellStyle name="Note 2 2 6 2 8 2" xfId="17163"/>
    <cellStyle name="Note 2 2 6 2 8 2 2" xfId="34827"/>
    <cellStyle name="Note 2 2 6 2 8 2 3" xfId="52028"/>
    <cellStyle name="Note 2 2 6 2 8 3" xfId="27938"/>
    <cellStyle name="Note 2 2 6 2 8 4" xfId="45189"/>
    <cellStyle name="Note 2 2 6 2 9" xfId="6524"/>
    <cellStyle name="Note 2 2 6 2 9 2" xfId="24189"/>
    <cellStyle name="Note 2 2 6 2 9 3" xfId="41466"/>
    <cellStyle name="Note 2 2 6 3" xfId="2823"/>
    <cellStyle name="Note 2 2 6 3 2" xfId="3486"/>
    <cellStyle name="Note 2 2 6 3 2 2" xfId="5402"/>
    <cellStyle name="Note 2 2 6 3 2 2 2" xfId="12322"/>
    <cellStyle name="Note 2 2 6 3 2 2 2 2" xfId="19049"/>
    <cellStyle name="Note 2 2 6 3 2 2 2 2 2" xfId="36713"/>
    <cellStyle name="Note 2 2 6 3 2 2 2 2 3" xfId="53893"/>
    <cellStyle name="Note 2 2 6 3 2 2 2 3" xfId="29986"/>
    <cellStyle name="Note 2 2 6 3 2 2 2 4" xfId="47216"/>
    <cellStyle name="Note 2 2 6 3 2 2 3" xfId="9038"/>
    <cellStyle name="Note 2 2 6 3 2 2 3 2" xfId="26703"/>
    <cellStyle name="Note 2 2 6 3 2 2 3 3" xfId="43959"/>
    <cellStyle name="Note 2 2 6 3 2 2 4" xfId="15982"/>
    <cellStyle name="Note 2 2 6 3 2 2 4 2" xfId="33646"/>
    <cellStyle name="Note 2 2 6 3 2 2 4 3" xfId="50852"/>
    <cellStyle name="Note 2 2 6 3 2 2 5" xfId="23067"/>
    <cellStyle name="Note 2 2 6 3 2 2 6" xfId="40348"/>
    <cellStyle name="Note 2 2 6 3 2 3" xfId="10946"/>
    <cellStyle name="Note 2 2 6 3 2 3 2" xfId="17781"/>
    <cellStyle name="Note 2 2 6 3 2 3 2 2" xfId="35445"/>
    <cellStyle name="Note 2 2 6 3 2 3 2 3" xfId="52637"/>
    <cellStyle name="Note 2 2 6 3 2 3 3" xfId="28610"/>
    <cellStyle name="Note 2 2 6 3 2 3 4" xfId="45852"/>
    <cellStyle name="Note 2 2 6 3 2 4" xfId="7183"/>
    <cellStyle name="Note 2 2 6 3 2 4 2" xfId="24848"/>
    <cellStyle name="Note 2 2 6 3 2 4 3" xfId="42116"/>
    <cellStyle name="Note 2 2 6 3 2 5" xfId="14235"/>
    <cellStyle name="Note 2 2 6 3 2 5 2" xfId="31899"/>
    <cellStyle name="Note 2 2 6 3 2 5 3" xfId="49117"/>
    <cellStyle name="Note 2 2 6 3 2 6" xfId="21205"/>
    <cellStyle name="Note 2 2 6 3 2 7" xfId="38505"/>
    <cellStyle name="Note 2 2 6 3 3" xfId="3856"/>
    <cellStyle name="Note 2 2 6 3 3 2" xfId="5772"/>
    <cellStyle name="Note 2 2 6 3 3 2 2" xfId="12692"/>
    <cellStyle name="Note 2 2 6 3 3 2 2 2" xfId="19419"/>
    <cellStyle name="Note 2 2 6 3 3 2 2 2 2" xfId="37083"/>
    <cellStyle name="Note 2 2 6 3 3 2 2 2 3" xfId="54260"/>
    <cellStyle name="Note 2 2 6 3 3 2 2 3" xfId="30356"/>
    <cellStyle name="Note 2 2 6 3 3 2 2 4" xfId="47583"/>
    <cellStyle name="Note 2 2 6 3 3 2 3" xfId="9408"/>
    <cellStyle name="Note 2 2 6 3 3 2 3 2" xfId="27073"/>
    <cellStyle name="Note 2 2 6 3 3 2 3 3" xfId="44326"/>
    <cellStyle name="Note 2 2 6 3 3 2 4" xfId="16352"/>
    <cellStyle name="Note 2 2 6 3 3 2 4 2" xfId="34016"/>
    <cellStyle name="Note 2 2 6 3 3 2 4 3" xfId="51219"/>
    <cellStyle name="Note 2 2 6 3 3 2 5" xfId="23437"/>
    <cellStyle name="Note 2 2 6 3 3 2 6" xfId="40715"/>
    <cellStyle name="Note 2 2 6 3 3 3" xfId="7553"/>
    <cellStyle name="Note 2 2 6 3 3 3 2" xfId="25218"/>
    <cellStyle name="Note 2 2 6 3 3 3 3" xfId="42483"/>
    <cellStyle name="Note 2 2 6 3 3 4" xfId="14605"/>
    <cellStyle name="Note 2 2 6 3 3 4 2" xfId="32269"/>
    <cellStyle name="Note 2 2 6 3 3 4 3" xfId="49484"/>
    <cellStyle name="Note 2 2 6 3 3 5" xfId="21575"/>
    <cellStyle name="Note 2 2 6 3 3 6" xfId="38872"/>
    <cellStyle name="Note 2 2 6 3 4" xfId="4739"/>
    <cellStyle name="Note 2 2 6 3 4 2" xfId="11659"/>
    <cellStyle name="Note 2 2 6 3 4 2 2" xfId="18440"/>
    <cellStyle name="Note 2 2 6 3 4 2 2 2" xfId="36104"/>
    <cellStyle name="Note 2 2 6 3 4 2 2 3" xfId="53290"/>
    <cellStyle name="Note 2 2 6 3 4 2 3" xfId="29323"/>
    <cellStyle name="Note 2 2 6 3 4 2 4" xfId="46559"/>
    <cellStyle name="Note 2 2 6 3 4 3" xfId="8375"/>
    <cellStyle name="Note 2 2 6 3 4 3 2" xfId="26040"/>
    <cellStyle name="Note 2 2 6 3 4 3 3" xfId="43302"/>
    <cellStyle name="Note 2 2 6 3 4 4" xfId="15373"/>
    <cellStyle name="Note 2 2 6 3 4 4 2" xfId="33037"/>
    <cellStyle name="Note 2 2 6 3 4 4 3" xfId="50249"/>
    <cellStyle name="Note 2 2 6 3 4 5" xfId="22404"/>
    <cellStyle name="Note 2 2 6 3 4 6" xfId="39691"/>
    <cellStyle name="Note 2 2 6 3 5" xfId="10345"/>
    <cellStyle name="Note 2 2 6 3 5 2" xfId="17234"/>
    <cellStyle name="Note 2 2 6 3 5 2 2" xfId="34898"/>
    <cellStyle name="Note 2 2 6 3 5 2 3" xfId="52096"/>
    <cellStyle name="Note 2 2 6 3 5 3" xfId="28009"/>
    <cellStyle name="Note 2 2 6 3 5 4" xfId="45257"/>
    <cellStyle name="Note 2 2 6 3 6" xfId="6595"/>
    <cellStyle name="Note 2 2 6 3 6 2" xfId="24260"/>
    <cellStyle name="Note 2 2 6 3 6 3" xfId="41534"/>
    <cellStyle name="Note 2 2 6 3 7" xfId="13626"/>
    <cellStyle name="Note 2 2 6 3 7 2" xfId="31290"/>
    <cellStyle name="Note 2 2 6 3 7 3" xfId="48514"/>
    <cellStyle name="Note 2 2 6 3 8" xfId="20542"/>
    <cellStyle name="Note 2 2 6 3 9" xfId="37848"/>
    <cellStyle name="Note 2 2 6 4" xfId="4475"/>
    <cellStyle name="Note 2 2 6 4 2" xfId="6339"/>
    <cellStyle name="Note 2 2 6 4 2 2" xfId="13258"/>
    <cellStyle name="Note 2 2 6 4 2 2 2" xfId="19931"/>
    <cellStyle name="Note 2 2 6 4 2 2 2 2" xfId="37595"/>
    <cellStyle name="Note 2 2 6 4 2 2 2 3" xfId="54772"/>
    <cellStyle name="Note 2 2 6 4 2 2 3" xfId="30922"/>
    <cellStyle name="Note 2 2 6 4 2 2 4" xfId="48149"/>
    <cellStyle name="Note 2 2 6 4 2 3" xfId="9974"/>
    <cellStyle name="Note 2 2 6 4 2 3 2" xfId="27639"/>
    <cellStyle name="Note 2 2 6 4 2 3 3" xfId="44892"/>
    <cellStyle name="Note 2 2 6 4 2 4" xfId="16864"/>
    <cellStyle name="Note 2 2 6 4 2 4 2" xfId="34528"/>
    <cellStyle name="Note 2 2 6 4 2 4 3" xfId="51731"/>
    <cellStyle name="Note 2 2 6 4 2 5" xfId="24004"/>
    <cellStyle name="Note 2 2 6 4 2 6" xfId="41281"/>
    <cellStyle name="Note 2 2 6 4 3" xfId="11403"/>
    <cellStyle name="Note 2 2 6 4 3 2" xfId="18184"/>
    <cellStyle name="Note 2 2 6 4 3 2 2" xfId="35848"/>
    <cellStyle name="Note 2 2 6 4 3 2 3" xfId="53037"/>
    <cellStyle name="Note 2 2 6 4 3 3" xfId="29067"/>
    <cellStyle name="Note 2 2 6 4 3 4" xfId="46306"/>
    <cellStyle name="Note 2 2 6 4 4" xfId="8119"/>
    <cellStyle name="Note 2 2 6 4 4 2" xfId="25784"/>
    <cellStyle name="Note 2 2 6 4 4 3" xfId="43049"/>
    <cellStyle name="Note 2 2 6 4 5" xfId="15117"/>
    <cellStyle name="Note 2 2 6 4 5 2" xfId="32781"/>
    <cellStyle name="Note 2 2 6 4 5 3" xfId="49996"/>
    <cellStyle name="Note 2 2 6 4 6" xfId="22148"/>
    <cellStyle name="Note 2 2 6 4 7" xfId="39438"/>
    <cellStyle name="Note 2 2 6 5" xfId="4432"/>
    <cellStyle name="Note 2 2 6 5 2" xfId="6296"/>
    <cellStyle name="Note 2 2 6 5 2 2" xfId="13215"/>
    <cellStyle name="Note 2 2 6 5 2 2 2" xfId="19888"/>
    <cellStyle name="Note 2 2 6 5 2 2 2 2" xfId="37552"/>
    <cellStyle name="Note 2 2 6 5 2 2 2 3" xfId="54729"/>
    <cellStyle name="Note 2 2 6 5 2 2 3" xfId="30879"/>
    <cellStyle name="Note 2 2 6 5 2 2 4" xfId="48106"/>
    <cellStyle name="Note 2 2 6 5 2 3" xfId="9931"/>
    <cellStyle name="Note 2 2 6 5 2 3 2" xfId="27596"/>
    <cellStyle name="Note 2 2 6 5 2 3 3" xfId="44849"/>
    <cellStyle name="Note 2 2 6 5 2 4" xfId="16821"/>
    <cellStyle name="Note 2 2 6 5 2 4 2" xfId="34485"/>
    <cellStyle name="Note 2 2 6 5 2 4 3" xfId="51688"/>
    <cellStyle name="Note 2 2 6 5 2 5" xfId="23961"/>
    <cellStyle name="Note 2 2 6 5 2 6" xfId="41238"/>
    <cellStyle name="Note 2 2 6 5 3" xfId="11360"/>
    <cellStyle name="Note 2 2 6 5 3 2" xfId="18141"/>
    <cellStyle name="Note 2 2 6 5 3 2 2" xfId="35805"/>
    <cellStyle name="Note 2 2 6 5 3 2 3" xfId="52994"/>
    <cellStyle name="Note 2 2 6 5 3 3" xfId="29024"/>
    <cellStyle name="Note 2 2 6 5 3 4" xfId="46263"/>
    <cellStyle name="Note 2 2 6 5 4" xfId="8076"/>
    <cellStyle name="Note 2 2 6 5 4 2" xfId="25741"/>
    <cellStyle name="Note 2 2 6 5 4 3" xfId="43006"/>
    <cellStyle name="Note 2 2 6 5 5" xfId="15074"/>
    <cellStyle name="Note 2 2 6 5 5 2" xfId="32738"/>
    <cellStyle name="Note 2 2 6 5 5 3" xfId="49953"/>
    <cellStyle name="Note 2 2 6 5 6" xfId="22105"/>
    <cellStyle name="Note 2 2 6 5 7" xfId="39395"/>
    <cellStyle name="Note 2 2 6 6" xfId="10118"/>
    <cellStyle name="Note 2 2 6 6 2" xfId="17007"/>
    <cellStyle name="Note 2 2 6 6 2 2" xfId="34671"/>
    <cellStyle name="Note 2 2 6 6 2 3" xfId="51872"/>
    <cellStyle name="Note 2 2 6 6 3" xfId="27782"/>
    <cellStyle name="Note 2 2 6 6 4" xfId="45033"/>
    <cellStyle name="Note 2 2 6 7" xfId="13399"/>
    <cellStyle name="Note 2 2 6 7 2" xfId="31063"/>
    <cellStyle name="Note 2 2 6 7 3" xfId="48290"/>
    <cellStyle name="Note 2 2 6 8" xfId="20225"/>
    <cellStyle name="Note 2 2 6 9" xfId="20363"/>
    <cellStyle name="Note 2 2 7" xfId="2764"/>
    <cellStyle name="Note 2 2 7 10" xfId="13569"/>
    <cellStyle name="Note 2 2 7 10 2" xfId="31233"/>
    <cellStyle name="Note 2 2 7 10 3" xfId="48460"/>
    <cellStyle name="Note 2 2 7 11" xfId="20485"/>
    <cellStyle name="Note 2 2 7 12" xfId="37794"/>
    <cellStyle name="Note 2 2 7 2" xfId="2993"/>
    <cellStyle name="Note 2 2 7 2 2" xfId="3656"/>
    <cellStyle name="Note 2 2 7 2 2 2" xfId="5572"/>
    <cellStyle name="Note 2 2 7 2 2 2 2" xfId="12492"/>
    <cellStyle name="Note 2 2 7 2 2 2 2 2" xfId="19219"/>
    <cellStyle name="Note 2 2 7 2 2 2 2 2 2" xfId="36883"/>
    <cellStyle name="Note 2 2 7 2 2 2 2 2 3" xfId="54063"/>
    <cellStyle name="Note 2 2 7 2 2 2 2 3" xfId="30156"/>
    <cellStyle name="Note 2 2 7 2 2 2 2 4" xfId="47386"/>
    <cellStyle name="Note 2 2 7 2 2 2 3" xfId="9208"/>
    <cellStyle name="Note 2 2 7 2 2 2 3 2" xfId="26873"/>
    <cellStyle name="Note 2 2 7 2 2 2 3 3" xfId="44129"/>
    <cellStyle name="Note 2 2 7 2 2 2 4" xfId="16152"/>
    <cellStyle name="Note 2 2 7 2 2 2 4 2" xfId="33816"/>
    <cellStyle name="Note 2 2 7 2 2 2 4 3" xfId="51022"/>
    <cellStyle name="Note 2 2 7 2 2 2 5" xfId="23237"/>
    <cellStyle name="Note 2 2 7 2 2 2 6" xfId="40518"/>
    <cellStyle name="Note 2 2 7 2 2 3" xfId="11116"/>
    <cellStyle name="Note 2 2 7 2 2 3 2" xfId="17951"/>
    <cellStyle name="Note 2 2 7 2 2 3 2 2" xfId="35615"/>
    <cellStyle name="Note 2 2 7 2 2 3 2 3" xfId="52807"/>
    <cellStyle name="Note 2 2 7 2 2 3 3" xfId="28780"/>
    <cellStyle name="Note 2 2 7 2 2 3 4" xfId="46022"/>
    <cellStyle name="Note 2 2 7 2 2 4" xfId="7353"/>
    <cellStyle name="Note 2 2 7 2 2 4 2" xfId="25018"/>
    <cellStyle name="Note 2 2 7 2 2 4 3" xfId="42286"/>
    <cellStyle name="Note 2 2 7 2 2 5" xfId="14405"/>
    <cellStyle name="Note 2 2 7 2 2 5 2" xfId="32069"/>
    <cellStyle name="Note 2 2 7 2 2 5 3" xfId="49287"/>
    <cellStyle name="Note 2 2 7 2 2 6" xfId="21375"/>
    <cellStyle name="Note 2 2 7 2 2 7" xfId="38675"/>
    <cellStyle name="Note 2 2 7 2 3" xfId="4026"/>
    <cellStyle name="Note 2 2 7 2 3 2" xfId="5942"/>
    <cellStyle name="Note 2 2 7 2 3 2 2" xfId="12862"/>
    <cellStyle name="Note 2 2 7 2 3 2 2 2" xfId="19589"/>
    <cellStyle name="Note 2 2 7 2 3 2 2 2 2" xfId="37253"/>
    <cellStyle name="Note 2 2 7 2 3 2 2 2 3" xfId="54430"/>
    <cellStyle name="Note 2 2 7 2 3 2 2 3" xfId="30526"/>
    <cellStyle name="Note 2 2 7 2 3 2 2 4" xfId="47753"/>
    <cellStyle name="Note 2 2 7 2 3 2 3" xfId="9578"/>
    <cellStyle name="Note 2 2 7 2 3 2 3 2" xfId="27243"/>
    <cellStyle name="Note 2 2 7 2 3 2 3 3" xfId="44496"/>
    <cellStyle name="Note 2 2 7 2 3 2 4" xfId="16522"/>
    <cellStyle name="Note 2 2 7 2 3 2 4 2" xfId="34186"/>
    <cellStyle name="Note 2 2 7 2 3 2 4 3" xfId="51389"/>
    <cellStyle name="Note 2 2 7 2 3 2 5" xfId="23607"/>
    <cellStyle name="Note 2 2 7 2 3 2 6" xfId="40885"/>
    <cellStyle name="Note 2 2 7 2 3 3" xfId="7723"/>
    <cellStyle name="Note 2 2 7 2 3 3 2" xfId="25388"/>
    <cellStyle name="Note 2 2 7 2 3 3 3" xfId="42653"/>
    <cellStyle name="Note 2 2 7 2 3 4" xfId="14775"/>
    <cellStyle name="Note 2 2 7 2 3 4 2" xfId="32439"/>
    <cellStyle name="Note 2 2 7 2 3 4 3" xfId="49654"/>
    <cellStyle name="Note 2 2 7 2 3 5" xfId="21745"/>
    <cellStyle name="Note 2 2 7 2 3 6" xfId="39042"/>
    <cellStyle name="Note 2 2 7 2 4" xfId="4909"/>
    <cellStyle name="Note 2 2 7 2 4 2" xfId="11829"/>
    <cellStyle name="Note 2 2 7 2 4 2 2" xfId="18610"/>
    <cellStyle name="Note 2 2 7 2 4 2 2 2" xfId="36274"/>
    <cellStyle name="Note 2 2 7 2 4 2 2 3" xfId="53460"/>
    <cellStyle name="Note 2 2 7 2 4 2 3" xfId="29493"/>
    <cellStyle name="Note 2 2 7 2 4 2 4" xfId="46729"/>
    <cellStyle name="Note 2 2 7 2 4 3" xfId="8545"/>
    <cellStyle name="Note 2 2 7 2 4 3 2" xfId="26210"/>
    <cellStyle name="Note 2 2 7 2 4 3 3" xfId="43472"/>
    <cellStyle name="Note 2 2 7 2 4 4" xfId="15543"/>
    <cellStyle name="Note 2 2 7 2 4 4 2" xfId="33207"/>
    <cellStyle name="Note 2 2 7 2 4 4 3" xfId="50419"/>
    <cellStyle name="Note 2 2 7 2 4 5" xfId="22574"/>
    <cellStyle name="Note 2 2 7 2 4 6" xfId="39861"/>
    <cellStyle name="Note 2 2 7 2 5" xfId="10515"/>
    <cellStyle name="Note 2 2 7 2 5 2" xfId="17404"/>
    <cellStyle name="Note 2 2 7 2 5 2 2" xfId="35068"/>
    <cellStyle name="Note 2 2 7 2 5 2 3" xfId="52266"/>
    <cellStyle name="Note 2 2 7 2 5 3" xfId="28179"/>
    <cellStyle name="Note 2 2 7 2 5 4" xfId="45427"/>
    <cellStyle name="Note 2 2 7 2 6" xfId="6765"/>
    <cellStyle name="Note 2 2 7 2 6 2" xfId="24430"/>
    <cellStyle name="Note 2 2 7 2 6 3" xfId="41704"/>
    <cellStyle name="Note 2 2 7 2 7" xfId="13796"/>
    <cellStyle name="Note 2 2 7 2 7 2" xfId="31460"/>
    <cellStyle name="Note 2 2 7 2 7 3" xfId="48684"/>
    <cellStyle name="Note 2 2 7 2 8" xfId="20712"/>
    <cellStyle name="Note 2 2 7 2 9" xfId="38018"/>
    <cellStyle name="Note 2 2 7 3" xfId="3089"/>
    <cellStyle name="Note 2 2 7 3 2" xfId="3752"/>
    <cellStyle name="Note 2 2 7 3 2 2" xfId="5668"/>
    <cellStyle name="Note 2 2 7 3 2 2 2" xfId="12588"/>
    <cellStyle name="Note 2 2 7 3 2 2 2 2" xfId="19315"/>
    <cellStyle name="Note 2 2 7 3 2 2 2 2 2" xfId="36979"/>
    <cellStyle name="Note 2 2 7 3 2 2 2 2 3" xfId="54156"/>
    <cellStyle name="Note 2 2 7 3 2 2 2 3" xfId="30252"/>
    <cellStyle name="Note 2 2 7 3 2 2 2 4" xfId="47479"/>
    <cellStyle name="Note 2 2 7 3 2 2 3" xfId="9304"/>
    <cellStyle name="Note 2 2 7 3 2 2 3 2" xfId="26969"/>
    <cellStyle name="Note 2 2 7 3 2 2 3 3" xfId="44222"/>
    <cellStyle name="Note 2 2 7 3 2 2 4" xfId="16248"/>
    <cellStyle name="Note 2 2 7 3 2 2 4 2" xfId="33912"/>
    <cellStyle name="Note 2 2 7 3 2 2 4 3" xfId="51115"/>
    <cellStyle name="Note 2 2 7 3 2 2 5" xfId="23333"/>
    <cellStyle name="Note 2 2 7 3 2 2 6" xfId="40611"/>
    <cellStyle name="Note 2 2 7 3 2 3" xfId="11212"/>
    <cellStyle name="Note 2 2 7 3 2 3 2" xfId="18047"/>
    <cellStyle name="Note 2 2 7 3 2 3 2 2" xfId="35711"/>
    <cellStyle name="Note 2 2 7 3 2 3 2 3" xfId="52900"/>
    <cellStyle name="Note 2 2 7 3 2 3 3" xfId="28876"/>
    <cellStyle name="Note 2 2 7 3 2 3 4" xfId="46115"/>
    <cellStyle name="Note 2 2 7 3 2 4" xfId="7449"/>
    <cellStyle name="Note 2 2 7 3 2 4 2" xfId="25114"/>
    <cellStyle name="Note 2 2 7 3 2 4 3" xfId="42379"/>
    <cellStyle name="Note 2 2 7 3 2 5" xfId="14501"/>
    <cellStyle name="Note 2 2 7 3 2 5 2" xfId="32165"/>
    <cellStyle name="Note 2 2 7 3 2 5 3" xfId="49380"/>
    <cellStyle name="Note 2 2 7 3 2 6" xfId="21471"/>
    <cellStyle name="Note 2 2 7 3 2 7" xfId="38768"/>
    <cellStyle name="Note 2 2 7 3 3" xfId="4119"/>
    <cellStyle name="Note 2 2 7 3 3 2" xfId="6035"/>
    <cellStyle name="Note 2 2 7 3 3 2 2" xfId="12955"/>
    <cellStyle name="Note 2 2 7 3 3 2 2 2" xfId="19682"/>
    <cellStyle name="Note 2 2 7 3 3 2 2 2 2" xfId="37346"/>
    <cellStyle name="Note 2 2 7 3 3 2 2 2 3" xfId="54523"/>
    <cellStyle name="Note 2 2 7 3 3 2 2 3" xfId="30619"/>
    <cellStyle name="Note 2 2 7 3 3 2 2 4" xfId="47846"/>
    <cellStyle name="Note 2 2 7 3 3 2 3" xfId="9671"/>
    <cellStyle name="Note 2 2 7 3 3 2 3 2" xfId="27336"/>
    <cellStyle name="Note 2 2 7 3 3 2 3 3" xfId="44589"/>
    <cellStyle name="Note 2 2 7 3 3 2 4" xfId="16615"/>
    <cellStyle name="Note 2 2 7 3 3 2 4 2" xfId="34279"/>
    <cellStyle name="Note 2 2 7 3 3 2 4 3" xfId="51482"/>
    <cellStyle name="Note 2 2 7 3 3 2 5" xfId="23700"/>
    <cellStyle name="Note 2 2 7 3 3 2 6" xfId="40978"/>
    <cellStyle name="Note 2 2 7 3 3 3" xfId="7816"/>
    <cellStyle name="Note 2 2 7 3 3 3 2" xfId="25481"/>
    <cellStyle name="Note 2 2 7 3 3 3 3" xfId="42746"/>
    <cellStyle name="Note 2 2 7 3 3 4" xfId="14868"/>
    <cellStyle name="Note 2 2 7 3 3 4 2" xfId="32532"/>
    <cellStyle name="Note 2 2 7 3 3 4 3" xfId="49747"/>
    <cellStyle name="Note 2 2 7 3 3 5" xfId="21838"/>
    <cellStyle name="Note 2 2 7 3 3 6" xfId="39135"/>
    <cellStyle name="Note 2 2 7 3 4" xfId="5005"/>
    <cellStyle name="Note 2 2 7 3 4 2" xfId="11925"/>
    <cellStyle name="Note 2 2 7 3 4 2 2" xfId="18706"/>
    <cellStyle name="Note 2 2 7 3 4 2 2 2" xfId="36370"/>
    <cellStyle name="Note 2 2 7 3 4 2 2 3" xfId="53553"/>
    <cellStyle name="Note 2 2 7 3 4 2 3" xfId="29589"/>
    <cellStyle name="Note 2 2 7 3 4 2 4" xfId="46822"/>
    <cellStyle name="Note 2 2 7 3 4 3" xfId="8641"/>
    <cellStyle name="Note 2 2 7 3 4 3 2" xfId="26306"/>
    <cellStyle name="Note 2 2 7 3 4 3 3" xfId="43565"/>
    <cellStyle name="Note 2 2 7 3 4 4" xfId="15639"/>
    <cellStyle name="Note 2 2 7 3 4 4 2" xfId="33303"/>
    <cellStyle name="Note 2 2 7 3 4 4 3" xfId="50512"/>
    <cellStyle name="Note 2 2 7 3 4 5" xfId="22670"/>
    <cellStyle name="Note 2 2 7 3 4 6" xfId="39954"/>
    <cellStyle name="Note 2 2 7 3 5" xfId="10611"/>
    <cellStyle name="Note 2 2 7 3 5 2" xfId="17500"/>
    <cellStyle name="Note 2 2 7 3 5 2 2" xfId="35164"/>
    <cellStyle name="Note 2 2 7 3 5 2 3" xfId="52359"/>
    <cellStyle name="Note 2 2 7 3 5 3" xfId="28275"/>
    <cellStyle name="Note 2 2 7 3 5 4" xfId="45520"/>
    <cellStyle name="Note 2 2 7 3 6" xfId="6861"/>
    <cellStyle name="Note 2 2 7 3 6 2" xfId="24526"/>
    <cellStyle name="Note 2 2 7 3 6 3" xfId="41797"/>
    <cellStyle name="Note 2 2 7 3 7" xfId="13892"/>
    <cellStyle name="Note 2 2 7 3 7 2" xfId="31556"/>
    <cellStyle name="Note 2 2 7 3 7 3" xfId="48777"/>
    <cellStyle name="Note 2 2 7 3 8" xfId="20808"/>
    <cellStyle name="Note 2 2 7 3 9" xfId="38111"/>
    <cellStyle name="Note 2 2 7 4" xfId="3201"/>
    <cellStyle name="Note 2 2 7 4 2" xfId="4231"/>
    <cellStyle name="Note 2 2 7 4 2 2" xfId="6147"/>
    <cellStyle name="Note 2 2 7 4 2 2 2" xfId="13067"/>
    <cellStyle name="Note 2 2 7 4 2 2 2 2" xfId="19794"/>
    <cellStyle name="Note 2 2 7 4 2 2 2 2 2" xfId="37458"/>
    <cellStyle name="Note 2 2 7 4 2 2 2 2 3" xfId="54635"/>
    <cellStyle name="Note 2 2 7 4 2 2 2 3" xfId="30731"/>
    <cellStyle name="Note 2 2 7 4 2 2 2 4" xfId="47958"/>
    <cellStyle name="Note 2 2 7 4 2 2 3" xfId="9783"/>
    <cellStyle name="Note 2 2 7 4 2 2 3 2" xfId="27448"/>
    <cellStyle name="Note 2 2 7 4 2 2 3 3" xfId="44701"/>
    <cellStyle name="Note 2 2 7 4 2 2 4" xfId="16727"/>
    <cellStyle name="Note 2 2 7 4 2 2 4 2" xfId="34391"/>
    <cellStyle name="Note 2 2 7 4 2 2 4 3" xfId="51594"/>
    <cellStyle name="Note 2 2 7 4 2 2 5" xfId="23812"/>
    <cellStyle name="Note 2 2 7 4 2 2 6" xfId="41090"/>
    <cellStyle name="Note 2 2 7 4 2 3" xfId="7928"/>
    <cellStyle name="Note 2 2 7 4 2 3 2" xfId="25593"/>
    <cellStyle name="Note 2 2 7 4 2 3 3" xfId="42858"/>
    <cellStyle name="Note 2 2 7 4 2 4" xfId="14980"/>
    <cellStyle name="Note 2 2 7 4 2 4 2" xfId="32644"/>
    <cellStyle name="Note 2 2 7 4 2 4 3" xfId="49859"/>
    <cellStyle name="Note 2 2 7 4 2 5" xfId="21950"/>
    <cellStyle name="Note 2 2 7 4 2 6" xfId="39247"/>
    <cellStyle name="Note 2 2 7 4 3" xfId="5117"/>
    <cellStyle name="Note 2 2 7 4 3 2" xfId="12037"/>
    <cellStyle name="Note 2 2 7 4 3 2 2" xfId="18818"/>
    <cellStyle name="Note 2 2 7 4 3 2 2 2" xfId="36482"/>
    <cellStyle name="Note 2 2 7 4 3 2 2 3" xfId="53665"/>
    <cellStyle name="Note 2 2 7 4 3 2 3" xfId="29701"/>
    <cellStyle name="Note 2 2 7 4 3 2 4" xfId="46934"/>
    <cellStyle name="Note 2 2 7 4 3 3" xfId="8753"/>
    <cellStyle name="Note 2 2 7 4 3 3 2" xfId="26418"/>
    <cellStyle name="Note 2 2 7 4 3 3 3" xfId="43677"/>
    <cellStyle name="Note 2 2 7 4 3 4" xfId="15751"/>
    <cellStyle name="Note 2 2 7 4 3 4 2" xfId="33415"/>
    <cellStyle name="Note 2 2 7 4 3 4 3" xfId="50624"/>
    <cellStyle name="Note 2 2 7 4 3 5" xfId="22782"/>
    <cellStyle name="Note 2 2 7 4 3 6" xfId="40066"/>
    <cellStyle name="Note 2 2 7 4 4" xfId="10723"/>
    <cellStyle name="Note 2 2 7 4 4 2" xfId="17612"/>
    <cellStyle name="Note 2 2 7 4 4 2 2" xfId="35276"/>
    <cellStyle name="Note 2 2 7 4 4 2 3" xfId="52471"/>
    <cellStyle name="Note 2 2 7 4 4 3" xfId="28387"/>
    <cellStyle name="Note 2 2 7 4 4 4" xfId="45632"/>
    <cellStyle name="Note 2 2 7 4 5" xfId="6973"/>
    <cellStyle name="Note 2 2 7 4 5 2" xfId="24638"/>
    <cellStyle name="Note 2 2 7 4 5 3" xfId="41909"/>
    <cellStyle name="Note 2 2 7 4 6" xfId="14004"/>
    <cellStyle name="Note 2 2 7 4 6 2" xfId="31668"/>
    <cellStyle name="Note 2 2 7 4 6 3" xfId="48889"/>
    <cellStyle name="Note 2 2 7 4 7" xfId="20920"/>
    <cellStyle name="Note 2 2 7 4 8" xfId="38223"/>
    <cellStyle name="Note 2 2 7 5" xfId="3429"/>
    <cellStyle name="Note 2 2 7 5 2" xfId="5345"/>
    <cellStyle name="Note 2 2 7 5 2 2" xfId="12265"/>
    <cellStyle name="Note 2 2 7 5 2 2 2" xfId="18992"/>
    <cellStyle name="Note 2 2 7 5 2 2 2 2" xfId="36656"/>
    <cellStyle name="Note 2 2 7 5 2 2 2 3" xfId="53839"/>
    <cellStyle name="Note 2 2 7 5 2 2 3" xfId="29929"/>
    <cellStyle name="Note 2 2 7 5 2 2 4" xfId="47162"/>
    <cellStyle name="Note 2 2 7 5 2 3" xfId="8981"/>
    <cellStyle name="Note 2 2 7 5 2 3 2" xfId="26646"/>
    <cellStyle name="Note 2 2 7 5 2 3 3" xfId="43905"/>
    <cellStyle name="Note 2 2 7 5 2 4" xfId="15925"/>
    <cellStyle name="Note 2 2 7 5 2 4 2" xfId="33589"/>
    <cellStyle name="Note 2 2 7 5 2 4 3" xfId="50798"/>
    <cellStyle name="Note 2 2 7 5 2 5" xfId="23010"/>
    <cellStyle name="Note 2 2 7 5 2 6" xfId="40294"/>
    <cellStyle name="Note 2 2 7 5 3" xfId="10889"/>
    <cellStyle name="Note 2 2 7 5 3 2" xfId="17724"/>
    <cellStyle name="Note 2 2 7 5 3 2 2" xfId="35388"/>
    <cellStyle name="Note 2 2 7 5 3 2 3" xfId="52583"/>
    <cellStyle name="Note 2 2 7 5 3 3" xfId="28553"/>
    <cellStyle name="Note 2 2 7 5 3 4" xfId="45798"/>
    <cellStyle name="Note 2 2 7 5 4" xfId="14178"/>
    <cellStyle name="Note 2 2 7 5 4 2" xfId="31842"/>
    <cellStyle name="Note 2 2 7 5 4 3" xfId="49063"/>
    <cellStyle name="Note 2 2 7 5 5" xfId="21148"/>
    <cellStyle name="Note 2 2 7 5 6" xfId="38451"/>
    <cellStyle name="Note 2 2 7 6" xfId="3802"/>
    <cellStyle name="Note 2 2 7 6 2" xfId="5718"/>
    <cellStyle name="Note 2 2 7 6 2 2" xfId="12638"/>
    <cellStyle name="Note 2 2 7 6 2 2 2" xfId="19365"/>
    <cellStyle name="Note 2 2 7 6 2 2 2 2" xfId="37029"/>
    <cellStyle name="Note 2 2 7 6 2 2 2 3" xfId="54206"/>
    <cellStyle name="Note 2 2 7 6 2 2 3" xfId="30302"/>
    <cellStyle name="Note 2 2 7 6 2 2 4" xfId="47529"/>
    <cellStyle name="Note 2 2 7 6 2 3" xfId="9354"/>
    <cellStyle name="Note 2 2 7 6 2 3 2" xfId="27019"/>
    <cellStyle name="Note 2 2 7 6 2 3 3" xfId="44272"/>
    <cellStyle name="Note 2 2 7 6 2 4" xfId="16298"/>
    <cellStyle name="Note 2 2 7 6 2 4 2" xfId="33962"/>
    <cellStyle name="Note 2 2 7 6 2 4 3" xfId="51165"/>
    <cellStyle name="Note 2 2 7 6 2 5" xfId="23383"/>
    <cellStyle name="Note 2 2 7 6 2 6" xfId="40661"/>
    <cellStyle name="Note 2 2 7 6 3" xfId="7499"/>
    <cellStyle name="Note 2 2 7 6 3 2" xfId="25164"/>
    <cellStyle name="Note 2 2 7 6 3 3" xfId="42429"/>
    <cellStyle name="Note 2 2 7 6 4" xfId="14551"/>
    <cellStyle name="Note 2 2 7 6 4 2" xfId="32215"/>
    <cellStyle name="Note 2 2 7 6 4 3" xfId="49430"/>
    <cellStyle name="Note 2 2 7 6 5" xfId="21521"/>
    <cellStyle name="Note 2 2 7 6 6" xfId="38818"/>
    <cellStyle name="Note 2 2 7 7" xfId="4682"/>
    <cellStyle name="Note 2 2 7 7 2" xfId="11602"/>
    <cellStyle name="Note 2 2 7 7 2 2" xfId="18383"/>
    <cellStyle name="Note 2 2 7 7 2 2 2" xfId="36047"/>
    <cellStyle name="Note 2 2 7 7 2 2 3" xfId="53236"/>
    <cellStyle name="Note 2 2 7 7 2 3" xfId="29266"/>
    <cellStyle name="Note 2 2 7 7 2 4" xfId="46505"/>
    <cellStyle name="Note 2 2 7 7 3" xfId="8318"/>
    <cellStyle name="Note 2 2 7 7 3 2" xfId="25983"/>
    <cellStyle name="Note 2 2 7 7 3 3" xfId="43248"/>
    <cellStyle name="Note 2 2 7 7 4" xfId="15316"/>
    <cellStyle name="Note 2 2 7 7 4 2" xfId="32980"/>
    <cellStyle name="Note 2 2 7 7 4 3" xfId="50195"/>
    <cellStyle name="Note 2 2 7 7 5" xfId="22347"/>
    <cellStyle name="Note 2 2 7 7 6" xfId="39637"/>
    <cellStyle name="Note 2 2 7 8" xfId="10288"/>
    <cellStyle name="Note 2 2 7 8 2" xfId="17177"/>
    <cellStyle name="Note 2 2 7 8 2 2" xfId="34841"/>
    <cellStyle name="Note 2 2 7 8 2 3" xfId="52042"/>
    <cellStyle name="Note 2 2 7 8 3" xfId="27952"/>
    <cellStyle name="Note 2 2 7 8 4" xfId="45203"/>
    <cellStyle name="Note 2 2 7 9" xfId="6538"/>
    <cellStyle name="Note 2 2 7 9 2" xfId="24203"/>
    <cellStyle name="Note 2 2 7 9 3" xfId="41480"/>
    <cellStyle name="Note 2 2 8" xfId="2808"/>
    <cellStyle name="Note 2 2 8 2" xfId="3471"/>
    <cellStyle name="Note 2 2 8 2 2" xfId="5387"/>
    <cellStyle name="Note 2 2 8 2 2 2" xfId="12307"/>
    <cellStyle name="Note 2 2 8 2 2 2 2" xfId="19034"/>
    <cellStyle name="Note 2 2 8 2 2 2 2 2" xfId="36698"/>
    <cellStyle name="Note 2 2 8 2 2 2 2 3" xfId="53878"/>
    <cellStyle name="Note 2 2 8 2 2 2 3" xfId="29971"/>
    <cellStyle name="Note 2 2 8 2 2 2 4" xfId="47201"/>
    <cellStyle name="Note 2 2 8 2 2 3" xfId="9023"/>
    <cellStyle name="Note 2 2 8 2 2 3 2" xfId="26688"/>
    <cellStyle name="Note 2 2 8 2 2 3 3" xfId="43944"/>
    <cellStyle name="Note 2 2 8 2 2 4" xfId="15967"/>
    <cellStyle name="Note 2 2 8 2 2 4 2" xfId="33631"/>
    <cellStyle name="Note 2 2 8 2 2 4 3" xfId="50837"/>
    <cellStyle name="Note 2 2 8 2 2 5" xfId="23052"/>
    <cellStyle name="Note 2 2 8 2 2 6" xfId="40333"/>
    <cellStyle name="Note 2 2 8 2 3" xfId="10931"/>
    <cellStyle name="Note 2 2 8 2 3 2" xfId="17766"/>
    <cellStyle name="Note 2 2 8 2 3 2 2" xfId="35430"/>
    <cellStyle name="Note 2 2 8 2 3 2 3" xfId="52622"/>
    <cellStyle name="Note 2 2 8 2 3 3" xfId="28595"/>
    <cellStyle name="Note 2 2 8 2 3 4" xfId="45837"/>
    <cellStyle name="Note 2 2 8 2 4" xfId="7168"/>
    <cellStyle name="Note 2 2 8 2 4 2" xfId="24833"/>
    <cellStyle name="Note 2 2 8 2 4 3" xfId="42101"/>
    <cellStyle name="Note 2 2 8 2 5" xfId="14220"/>
    <cellStyle name="Note 2 2 8 2 5 2" xfId="31884"/>
    <cellStyle name="Note 2 2 8 2 5 3" xfId="49102"/>
    <cellStyle name="Note 2 2 8 2 6" xfId="21190"/>
    <cellStyle name="Note 2 2 8 2 7" xfId="38490"/>
    <cellStyle name="Note 2 2 8 3" xfId="3841"/>
    <cellStyle name="Note 2 2 8 3 2" xfId="5757"/>
    <cellStyle name="Note 2 2 8 3 2 2" xfId="12677"/>
    <cellStyle name="Note 2 2 8 3 2 2 2" xfId="19404"/>
    <cellStyle name="Note 2 2 8 3 2 2 2 2" xfId="37068"/>
    <cellStyle name="Note 2 2 8 3 2 2 2 3" xfId="54245"/>
    <cellStyle name="Note 2 2 8 3 2 2 3" xfId="30341"/>
    <cellStyle name="Note 2 2 8 3 2 2 4" xfId="47568"/>
    <cellStyle name="Note 2 2 8 3 2 3" xfId="9393"/>
    <cellStyle name="Note 2 2 8 3 2 3 2" xfId="27058"/>
    <cellStyle name="Note 2 2 8 3 2 3 3" xfId="44311"/>
    <cellStyle name="Note 2 2 8 3 2 4" xfId="16337"/>
    <cellStyle name="Note 2 2 8 3 2 4 2" xfId="34001"/>
    <cellStyle name="Note 2 2 8 3 2 4 3" xfId="51204"/>
    <cellStyle name="Note 2 2 8 3 2 5" xfId="23422"/>
    <cellStyle name="Note 2 2 8 3 2 6" xfId="40700"/>
    <cellStyle name="Note 2 2 8 3 3" xfId="7538"/>
    <cellStyle name="Note 2 2 8 3 3 2" xfId="25203"/>
    <cellStyle name="Note 2 2 8 3 3 3" xfId="42468"/>
    <cellStyle name="Note 2 2 8 3 4" xfId="14590"/>
    <cellStyle name="Note 2 2 8 3 4 2" xfId="32254"/>
    <cellStyle name="Note 2 2 8 3 4 3" xfId="49469"/>
    <cellStyle name="Note 2 2 8 3 5" xfId="21560"/>
    <cellStyle name="Note 2 2 8 3 6" xfId="38857"/>
    <cellStyle name="Note 2 2 8 4" xfId="4724"/>
    <cellStyle name="Note 2 2 8 4 2" xfId="11644"/>
    <cellStyle name="Note 2 2 8 4 2 2" xfId="18425"/>
    <cellStyle name="Note 2 2 8 4 2 2 2" xfId="36089"/>
    <cellStyle name="Note 2 2 8 4 2 2 3" xfId="53275"/>
    <cellStyle name="Note 2 2 8 4 2 3" xfId="29308"/>
    <cellStyle name="Note 2 2 8 4 2 4" xfId="46544"/>
    <cellStyle name="Note 2 2 8 4 3" xfId="8360"/>
    <cellStyle name="Note 2 2 8 4 3 2" xfId="26025"/>
    <cellStyle name="Note 2 2 8 4 3 3" xfId="43287"/>
    <cellStyle name="Note 2 2 8 4 4" xfId="15358"/>
    <cellStyle name="Note 2 2 8 4 4 2" xfId="33022"/>
    <cellStyle name="Note 2 2 8 4 4 3" xfId="50234"/>
    <cellStyle name="Note 2 2 8 4 5" xfId="22389"/>
    <cellStyle name="Note 2 2 8 4 6" xfId="39676"/>
    <cellStyle name="Note 2 2 8 5" xfId="10330"/>
    <cellStyle name="Note 2 2 8 5 2" xfId="17219"/>
    <cellStyle name="Note 2 2 8 5 2 2" xfId="34883"/>
    <cellStyle name="Note 2 2 8 5 2 3" xfId="52081"/>
    <cellStyle name="Note 2 2 8 5 3" xfId="27994"/>
    <cellStyle name="Note 2 2 8 5 4" xfId="45242"/>
    <cellStyle name="Note 2 2 8 6" xfId="6580"/>
    <cellStyle name="Note 2 2 8 6 2" xfId="24245"/>
    <cellStyle name="Note 2 2 8 6 3" xfId="41519"/>
    <cellStyle name="Note 2 2 8 7" xfId="13611"/>
    <cellStyle name="Note 2 2 8 7 2" xfId="31275"/>
    <cellStyle name="Note 2 2 8 7 3" xfId="48499"/>
    <cellStyle name="Note 2 2 8 8" xfId="20527"/>
    <cellStyle name="Note 2 2 8 9" xfId="37833"/>
    <cellStyle name="Note 2 2 9" xfId="4460"/>
    <cellStyle name="Note 2 2 9 2" xfId="6324"/>
    <cellStyle name="Note 2 2 9 2 2" xfId="13243"/>
    <cellStyle name="Note 2 2 9 2 2 2" xfId="19916"/>
    <cellStyle name="Note 2 2 9 2 2 2 2" xfId="37580"/>
    <cellStyle name="Note 2 2 9 2 2 2 3" xfId="54757"/>
    <cellStyle name="Note 2 2 9 2 2 3" xfId="30907"/>
    <cellStyle name="Note 2 2 9 2 2 4" xfId="48134"/>
    <cellStyle name="Note 2 2 9 2 3" xfId="9959"/>
    <cellStyle name="Note 2 2 9 2 3 2" xfId="27624"/>
    <cellStyle name="Note 2 2 9 2 3 3" xfId="44877"/>
    <cellStyle name="Note 2 2 9 2 4" xfId="16849"/>
    <cellStyle name="Note 2 2 9 2 4 2" xfId="34513"/>
    <cellStyle name="Note 2 2 9 2 4 3" xfId="51716"/>
    <cellStyle name="Note 2 2 9 2 5" xfId="23989"/>
    <cellStyle name="Note 2 2 9 2 6" xfId="41266"/>
    <cellStyle name="Note 2 2 9 3" xfId="11388"/>
    <cellStyle name="Note 2 2 9 3 2" xfId="18169"/>
    <cellStyle name="Note 2 2 9 3 2 2" xfId="35833"/>
    <cellStyle name="Note 2 2 9 3 2 3" xfId="53022"/>
    <cellStyle name="Note 2 2 9 3 3" xfId="29052"/>
    <cellStyle name="Note 2 2 9 3 4" xfId="46291"/>
    <cellStyle name="Note 2 2 9 4" xfId="8104"/>
    <cellStyle name="Note 2 2 9 4 2" xfId="25769"/>
    <cellStyle name="Note 2 2 9 4 3" xfId="43034"/>
    <cellStyle name="Note 2 2 9 5" xfId="15102"/>
    <cellStyle name="Note 2 2 9 5 2" xfId="32766"/>
    <cellStyle name="Note 2 2 9 5 3" xfId="49981"/>
    <cellStyle name="Note 2 2 9 6" xfId="22133"/>
    <cellStyle name="Note 2 2 9 7" xfId="39423"/>
    <cellStyle name="Note 2 3" xfId="1831"/>
    <cellStyle name="Note 2 3 10" xfId="10119"/>
    <cellStyle name="Note 2 3 10 2" xfId="17008"/>
    <cellStyle name="Note 2 3 10 2 2" xfId="34672"/>
    <cellStyle name="Note 2 3 10 2 3" xfId="51873"/>
    <cellStyle name="Note 2 3 10 3" xfId="27783"/>
    <cellStyle name="Note 2 3 10 4" xfId="45034"/>
    <cellStyle name="Note 2 3 11" xfId="13400"/>
    <cellStyle name="Note 2 3 11 2" xfId="31064"/>
    <cellStyle name="Note 2 3 11 3" xfId="48291"/>
    <cellStyle name="Note 2 3 12" xfId="20226"/>
    <cellStyle name="Note 2 3 13" xfId="20367"/>
    <cellStyle name="Note 2 3 14" xfId="55183"/>
    <cellStyle name="Note 2 3 2" xfId="1832"/>
    <cellStyle name="Note 2 3 2 10" xfId="20227"/>
    <cellStyle name="Note 2 3 2 11" xfId="20361"/>
    <cellStyle name="Note 2 3 2 12" xfId="55184"/>
    <cellStyle name="Note 2 3 2 2" xfId="1833"/>
    <cellStyle name="Note 2 3 2 2 10" xfId="20360"/>
    <cellStyle name="Note 2 3 2 2 11" xfId="55185"/>
    <cellStyle name="Note 2 3 2 2 2" xfId="1834"/>
    <cellStyle name="Note 2 3 2 2 2 2" xfId="2746"/>
    <cellStyle name="Note 2 3 2 2 2 2 10" xfId="13551"/>
    <cellStyle name="Note 2 3 2 2 2 2 10 2" xfId="31215"/>
    <cellStyle name="Note 2 3 2 2 2 2 10 3" xfId="48442"/>
    <cellStyle name="Note 2 3 2 2 2 2 11" xfId="20467"/>
    <cellStyle name="Note 2 3 2 2 2 2 12" xfId="37776"/>
    <cellStyle name="Note 2 3 2 2 2 2 2" xfId="2975"/>
    <cellStyle name="Note 2 3 2 2 2 2 2 2" xfId="3638"/>
    <cellStyle name="Note 2 3 2 2 2 2 2 2 2" xfId="5554"/>
    <cellStyle name="Note 2 3 2 2 2 2 2 2 2 2" xfId="12474"/>
    <cellStyle name="Note 2 3 2 2 2 2 2 2 2 2 2" xfId="19201"/>
    <cellStyle name="Note 2 3 2 2 2 2 2 2 2 2 2 2" xfId="36865"/>
    <cellStyle name="Note 2 3 2 2 2 2 2 2 2 2 2 3" xfId="54045"/>
    <cellStyle name="Note 2 3 2 2 2 2 2 2 2 2 3" xfId="30138"/>
    <cellStyle name="Note 2 3 2 2 2 2 2 2 2 2 4" xfId="47368"/>
    <cellStyle name="Note 2 3 2 2 2 2 2 2 2 3" xfId="9190"/>
    <cellStyle name="Note 2 3 2 2 2 2 2 2 2 3 2" xfId="26855"/>
    <cellStyle name="Note 2 3 2 2 2 2 2 2 2 3 3" xfId="44111"/>
    <cellStyle name="Note 2 3 2 2 2 2 2 2 2 4" xfId="16134"/>
    <cellStyle name="Note 2 3 2 2 2 2 2 2 2 4 2" xfId="33798"/>
    <cellStyle name="Note 2 3 2 2 2 2 2 2 2 4 3" xfId="51004"/>
    <cellStyle name="Note 2 3 2 2 2 2 2 2 2 5" xfId="23219"/>
    <cellStyle name="Note 2 3 2 2 2 2 2 2 2 6" xfId="40500"/>
    <cellStyle name="Note 2 3 2 2 2 2 2 2 3" xfId="11098"/>
    <cellStyle name="Note 2 3 2 2 2 2 2 2 3 2" xfId="17933"/>
    <cellStyle name="Note 2 3 2 2 2 2 2 2 3 2 2" xfId="35597"/>
    <cellStyle name="Note 2 3 2 2 2 2 2 2 3 2 3" xfId="52789"/>
    <cellStyle name="Note 2 3 2 2 2 2 2 2 3 3" xfId="28762"/>
    <cellStyle name="Note 2 3 2 2 2 2 2 2 3 4" xfId="46004"/>
    <cellStyle name="Note 2 3 2 2 2 2 2 2 4" xfId="7335"/>
    <cellStyle name="Note 2 3 2 2 2 2 2 2 4 2" xfId="25000"/>
    <cellStyle name="Note 2 3 2 2 2 2 2 2 4 3" xfId="42268"/>
    <cellStyle name="Note 2 3 2 2 2 2 2 2 5" xfId="14387"/>
    <cellStyle name="Note 2 3 2 2 2 2 2 2 5 2" xfId="32051"/>
    <cellStyle name="Note 2 3 2 2 2 2 2 2 5 3" xfId="49269"/>
    <cellStyle name="Note 2 3 2 2 2 2 2 2 6" xfId="21357"/>
    <cellStyle name="Note 2 3 2 2 2 2 2 2 7" xfId="38657"/>
    <cellStyle name="Note 2 3 2 2 2 2 2 3" xfId="4008"/>
    <cellStyle name="Note 2 3 2 2 2 2 2 3 2" xfId="5924"/>
    <cellStyle name="Note 2 3 2 2 2 2 2 3 2 2" xfId="12844"/>
    <cellStyle name="Note 2 3 2 2 2 2 2 3 2 2 2" xfId="19571"/>
    <cellStyle name="Note 2 3 2 2 2 2 2 3 2 2 2 2" xfId="37235"/>
    <cellStyle name="Note 2 3 2 2 2 2 2 3 2 2 2 3" xfId="54412"/>
    <cellStyle name="Note 2 3 2 2 2 2 2 3 2 2 3" xfId="30508"/>
    <cellStyle name="Note 2 3 2 2 2 2 2 3 2 2 4" xfId="47735"/>
    <cellStyle name="Note 2 3 2 2 2 2 2 3 2 3" xfId="9560"/>
    <cellStyle name="Note 2 3 2 2 2 2 2 3 2 3 2" xfId="27225"/>
    <cellStyle name="Note 2 3 2 2 2 2 2 3 2 3 3" xfId="44478"/>
    <cellStyle name="Note 2 3 2 2 2 2 2 3 2 4" xfId="16504"/>
    <cellStyle name="Note 2 3 2 2 2 2 2 3 2 4 2" xfId="34168"/>
    <cellStyle name="Note 2 3 2 2 2 2 2 3 2 4 3" xfId="51371"/>
    <cellStyle name="Note 2 3 2 2 2 2 2 3 2 5" xfId="23589"/>
    <cellStyle name="Note 2 3 2 2 2 2 2 3 2 6" xfId="40867"/>
    <cellStyle name="Note 2 3 2 2 2 2 2 3 3" xfId="7705"/>
    <cellStyle name="Note 2 3 2 2 2 2 2 3 3 2" xfId="25370"/>
    <cellStyle name="Note 2 3 2 2 2 2 2 3 3 3" xfId="42635"/>
    <cellStyle name="Note 2 3 2 2 2 2 2 3 4" xfId="14757"/>
    <cellStyle name="Note 2 3 2 2 2 2 2 3 4 2" xfId="32421"/>
    <cellStyle name="Note 2 3 2 2 2 2 2 3 4 3" xfId="49636"/>
    <cellStyle name="Note 2 3 2 2 2 2 2 3 5" xfId="21727"/>
    <cellStyle name="Note 2 3 2 2 2 2 2 3 6" xfId="39024"/>
    <cellStyle name="Note 2 3 2 2 2 2 2 4" xfId="4891"/>
    <cellStyle name="Note 2 3 2 2 2 2 2 4 2" xfId="11811"/>
    <cellStyle name="Note 2 3 2 2 2 2 2 4 2 2" xfId="18592"/>
    <cellStyle name="Note 2 3 2 2 2 2 2 4 2 2 2" xfId="36256"/>
    <cellStyle name="Note 2 3 2 2 2 2 2 4 2 2 3" xfId="53442"/>
    <cellStyle name="Note 2 3 2 2 2 2 2 4 2 3" xfId="29475"/>
    <cellStyle name="Note 2 3 2 2 2 2 2 4 2 4" xfId="46711"/>
    <cellStyle name="Note 2 3 2 2 2 2 2 4 3" xfId="8527"/>
    <cellStyle name="Note 2 3 2 2 2 2 2 4 3 2" xfId="26192"/>
    <cellStyle name="Note 2 3 2 2 2 2 2 4 3 3" xfId="43454"/>
    <cellStyle name="Note 2 3 2 2 2 2 2 4 4" xfId="15525"/>
    <cellStyle name="Note 2 3 2 2 2 2 2 4 4 2" xfId="33189"/>
    <cellStyle name="Note 2 3 2 2 2 2 2 4 4 3" xfId="50401"/>
    <cellStyle name="Note 2 3 2 2 2 2 2 4 5" xfId="22556"/>
    <cellStyle name="Note 2 3 2 2 2 2 2 4 6" xfId="39843"/>
    <cellStyle name="Note 2 3 2 2 2 2 2 5" xfId="10497"/>
    <cellStyle name="Note 2 3 2 2 2 2 2 5 2" xfId="17386"/>
    <cellStyle name="Note 2 3 2 2 2 2 2 5 2 2" xfId="35050"/>
    <cellStyle name="Note 2 3 2 2 2 2 2 5 2 3" xfId="52248"/>
    <cellStyle name="Note 2 3 2 2 2 2 2 5 3" xfId="28161"/>
    <cellStyle name="Note 2 3 2 2 2 2 2 5 4" xfId="45409"/>
    <cellStyle name="Note 2 3 2 2 2 2 2 6" xfId="6747"/>
    <cellStyle name="Note 2 3 2 2 2 2 2 6 2" xfId="24412"/>
    <cellStyle name="Note 2 3 2 2 2 2 2 6 3" xfId="41686"/>
    <cellStyle name="Note 2 3 2 2 2 2 2 7" xfId="13778"/>
    <cellStyle name="Note 2 3 2 2 2 2 2 7 2" xfId="31442"/>
    <cellStyle name="Note 2 3 2 2 2 2 2 7 3" xfId="48666"/>
    <cellStyle name="Note 2 3 2 2 2 2 2 8" xfId="20694"/>
    <cellStyle name="Note 2 3 2 2 2 2 2 9" xfId="38000"/>
    <cellStyle name="Note 2 3 2 2 2 2 3" xfId="3071"/>
    <cellStyle name="Note 2 3 2 2 2 2 3 2" xfId="3734"/>
    <cellStyle name="Note 2 3 2 2 2 2 3 2 2" xfId="5650"/>
    <cellStyle name="Note 2 3 2 2 2 2 3 2 2 2" xfId="12570"/>
    <cellStyle name="Note 2 3 2 2 2 2 3 2 2 2 2" xfId="19297"/>
    <cellStyle name="Note 2 3 2 2 2 2 3 2 2 2 2 2" xfId="36961"/>
    <cellStyle name="Note 2 3 2 2 2 2 3 2 2 2 2 3" xfId="54138"/>
    <cellStyle name="Note 2 3 2 2 2 2 3 2 2 2 3" xfId="30234"/>
    <cellStyle name="Note 2 3 2 2 2 2 3 2 2 2 4" xfId="47461"/>
    <cellStyle name="Note 2 3 2 2 2 2 3 2 2 3" xfId="9286"/>
    <cellStyle name="Note 2 3 2 2 2 2 3 2 2 3 2" xfId="26951"/>
    <cellStyle name="Note 2 3 2 2 2 2 3 2 2 3 3" xfId="44204"/>
    <cellStyle name="Note 2 3 2 2 2 2 3 2 2 4" xfId="16230"/>
    <cellStyle name="Note 2 3 2 2 2 2 3 2 2 4 2" xfId="33894"/>
    <cellStyle name="Note 2 3 2 2 2 2 3 2 2 4 3" xfId="51097"/>
    <cellStyle name="Note 2 3 2 2 2 2 3 2 2 5" xfId="23315"/>
    <cellStyle name="Note 2 3 2 2 2 2 3 2 2 6" xfId="40593"/>
    <cellStyle name="Note 2 3 2 2 2 2 3 2 3" xfId="11194"/>
    <cellStyle name="Note 2 3 2 2 2 2 3 2 3 2" xfId="18029"/>
    <cellStyle name="Note 2 3 2 2 2 2 3 2 3 2 2" xfId="35693"/>
    <cellStyle name="Note 2 3 2 2 2 2 3 2 3 2 3" xfId="52882"/>
    <cellStyle name="Note 2 3 2 2 2 2 3 2 3 3" xfId="28858"/>
    <cellStyle name="Note 2 3 2 2 2 2 3 2 3 4" xfId="46097"/>
    <cellStyle name="Note 2 3 2 2 2 2 3 2 4" xfId="7431"/>
    <cellStyle name="Note 2 3 2 2 2 2 3 2 4 2" xfId="25096"/>
    <cellStyle name="Note 2 3 2 2 2 2 3 2 4 3" xfId="42361"/>
    <cellStyle name="Note 2 3 2 2 2 2 3 2 5" xfId="14483"/>
    <cellStyle name="Note 2 3 2 2 2 2 3 2 5 2" xfId="32147"/>
    <cellStyle name="Note 2 3 2 2 2 2 3 2 5 3" xfId="49362"/>
    <cellStyle name="Note 2 3 2 2 2 2 3 2 6" xfId="21453"/>
    <cellStyle name="Note 2 3 2 2 2 2 3 2 7" xfId="38750"/>
    <cellStyle name="Note 2 3 2 2 2 2 3 3" xfId="4101"/>
    <cellStyle name="Note 2 3 2 2 2 2 3 3 2" xfId="6017"/>
    <cellStyle name="Note 2 3 2 2 2 2 3 3 2 2" xfId="12937"/>
    <cellStyle name="Note 2 3 2 2 2 2 3 3 2 2 2" xfId="19664"/>
    <cellStyle name="Note 2 3 2 2 2 2 3 3 2 2 2 2" xfId="37328"/>
    <cellStyle name="Note 2 3 2 2 2 2 3 3 2 2 2 3" xfId="54505"/>
    <cellStyle name="Note 2 3 2 2 2 2 3 3 2 2 3" xfId="30601"/>
    <cellStyle name="Note 2 3 2 2 2 2 3 3 2 2 4" xfId="47828"/>
    <cellStyle name="Note 2 3 2 2 2 2 3 3 2 3" xfId="9653"/>
    <cellStyle name="Note 2 3 2 2 2 2 3 3 2 3 2" xfId="27318"/>
    <cellStyle name="Note 2 3 2 2 2 2 3 3 2 3 3" xfId="44571"/>
    <cellStyle name="Note 2 3 2 2 2 2 3 3 2 4" xfId="16597"/>
    <cellStyle name="Note 2 3 2 2 2 2 3 3 2 4 2" xfId="34261"/>
    <cellStyle name="Note 2 3 2 2 2 2 3 3 2 4 3" xfId="51464"/>
    <cellStyle name="Note 2 3 2 2 2 2 3 3 2 5" xfId="23682"/>
    <cellStyle name="Note 2 3 2 2 2 2 3 3 2 6" xfId="40960"/>
    <cellStyle name="Note 2 3 2 2 2 2 3 3 3" xfId="7798"/>
    <cellStyle name="Note 2 3 2 2 2 2 3 3 3 2" xfId="25463"/>
    <cellStyle name="Note 2 3 2 2 2 2 3 3 3 3" xfId="42728"/>
    <cellStyle name="Note 2 3 2 2 2 2 3 3 4" xfId="14850"/>
    <cellStyle name="Note 2 3 2 2 2 2 3 3 4 2" xfId="32514"/>
    <cellStyle name="Note 2 3 2 2 2 2 3 3 4 3" xfId="49729"/>
    <cellStyle name="Note 2 3 2 2 2 2 3 3 5" xfId="21820"/>
    <cellStyle name="Note 2 3 2 2 2 2 3 3 6" xfId="39117"/>
    <cellStyle name="Note 2 3 2 2 2 2 3 4" xfId="4987"/>
    <cellStyle name="Note 2 3 2 2 2 2 3 4 2" xfId="11907"/>
    <cellStyle name="Note 2 3 2 2 2 2 3 4 2 2" xfId="18688"/>
    <cellStyle name="Note 2 3 2 2 2 2 3 4 2 2 2" xfId="36352"/>
    <cellStyle name="Note 2 3 2 2 2 2 3 4 2 2 3" xfId="53535"/>
    <cellStyle name="Note 2 3 2 2 2 2 3 4 2 3" xfId="29571"/>
    <cellStyle name="Note 2 3 2 2 2 2 3 4 2 4" xfId="46804"/>
    <cellStyle name="Note 2 3 2 2 2 2 3 4 3" xfId="8623"/>
    <cellStyle name="Note 2 3 2 2 2 2 3 4 3 2" xfId="26288"/>
    <cellStyle name="Note 2 3 2 2 2 2 3 4 3 3" xfId="43547"/>
    <cellStyle name="Note 2 3 2 2 2 2 3 4 4" xfId="15621"/>
    <cellStyle name="Note 2 3 2 2 2 2 3 4 4 2" xfId="33285"/>
    <cellStyle name="Note 2 3 2 2 2 2 3 4 4 3" xfId="50494"/>
    <cellStyle name="Note 2 3 2 2 2 2 3 4 5" xfId="22652"/>
    <cellStyle name="Note 2 3 2 2 2 2 3 4 6" xfId="39936"/>
    <cellStyle name="Note 2 3 2 2 2 2 3 5" xfId="10593"/>
    <cellStyle name="Note 2 3 2 2 2 2 3 5 2" xfId="17482"/>
    <cellStyle name="Note 2 3 2 2 2 2 3 5 2 2" xfId="35146"/>
    <cellStyle name="Note 2 3 2 2 2 2 3 5 2 3" xfId="52341"/>
    <cellStyle name="Note 2 3 2 2 2 2 3 5 3" xfId="28257"/>
    <cellStyle name="Note 2 3 2 2 2 2 3 5 4" xfId="45502"/>
    <cellStyle name="Note 2 3 2 2 2 2 3 6" xfId="6843"/>
    <cellStyle name="Note 2 3 2 2 2 2 3 6 2" xfId="24508"/>
    <cellStyle name="Note 2 3 2 2 2 2 3 6 3" xfId="41779"/>
    <cellStyle name="Note 2 3 2 2 2 2 3 7" xfId="13874"/>
    <cellStyle name="Note 2 3 2 2 2 2 3 7 2" xfId="31538"/>
    <cellStyle name="Note 2 3 2 2 2 2 3 7 3" xfId="48759"/>
    <cellStyle name="Note 2 3 2 2 2 2 3 8" xfId="20790"/>
    <cellStyle name="Note 2 3 2 2 2 2 3 9" xfId="38093"/>
    <cellStyle name="Note 2 3 2 2 2 2 4" xfId="3183"/>
    <cellStyle name="Note 2 3 2 2 2 2 4 2" xfId="4213"/>
    <cellStyle name="Note 2 3 2 2 2 2 4 2 2" xfId="6129"/>
    <cellStyle name="Note 2 3 2 2 2 2 4 2 2 2" xfId="13049"/>
    <cellStyle name="Note 2 3 2 2 2 2 4 2 2 2 2" xfId="19776"/>
    <cellStyle name="Note 2 3 2 2 2 2 4 2 2 2 2 2" xfId="37440"/>
    <cellStyle name="Note 2 3 2 2 2 2 4 2 2 2 2 3" xfId="54617"/>
    <cellStyle name="Note 2 3 2 2 2 2 4 2 2 2 3" xfId="30713"/>
    <cellStyle name="Note 2 3 2 2 2 2 4 2 2 2 4" xfId="47940"/>
    <cellStyle name="Note 2 3 2 2 2 2 4 2 2 3" xfId="9765"/>
    <cellStyle name="Note 2 3 2 2 2 2 4 2 2 3 2" xfId="27430"/>
    <cellStyle name="Note 2 3 2 2 2 2 4 2 2 3 3" xfId="44683"/>
    <cellStyle name="Note 2 3 2 2 2 2 4 2 2 4" xfId="16709"/>
    <cellStyle name="Note 2 3 2 2 2 2 4 2 2 4 2" xfId="34373"/>
    <cellStyle name="Note 2 3 2 2 2 2 4 2 2 4 3" xfId="51576"/>
    <cellStyle name="Note 2 3 2 2 2 2 4 2 2 5" xfId="23794"/>
    <cellStyle name="Note 2 3 2 2 2 2 4 2 2 6" xfId="41072"/>
    <cellStyle name="Note 2 3 2 2 2 2 4 2 3" xfId="7910"/>
    <cellStyle name="Note 2 3 2 2 2 2 4 2 3 2" xfId="25575"/>
    <cellStyle name="Note 2 3 2 2 2 2 4 2 3 3" xfId="42840"/>
    <cellStyle name="Note 2 3 2 2 2 2 4 2 4" xfId="14962"/>
    <cellStyle name="Note 2 3 2 2 2 2 4 2 4 2" xfId="32626"/>
    <cellStyle name="Note 2 3 2 2 2 2 4 2 4 3" xfId="49841"/>
    <cellStyle name="Note 2 3 2 2 2 2 4 2 5" xfId="21932"/>
    <cellStyle name="Note 2 3 2 2 2 2 4 2 6" xfId="39229"/>
    <cellStyle name="Note 2 3 2 2 2 2 4 3" xfId="5099"/>
    <cellStyle name="Note 2 3 2 2 2 2 4 3 2" xfId="12019"/>
    <cellStyle name="Note 2 3 2 2 2 2 4 3 2 2" xfId="18800"/>
    <cellStyle name="Note 2 3 2 2 2 2 4 3 2 2 2" xfId="36464"/>
    <cellStyle name="Note 2 3 2 2 2 2 4 3 2 2 3" xfId="53647"/>
    <cellStyle name="Note 2 3 2 2 2 2 4 3 2 3" xfId="29683"/>
    <cellStyle name="Note 2 3 2 2 2 2 4 3 2 4" xfId="46916"/>
    <cellStyle name="Note 2 3 2 2 2 2 4 3 3" xfId="8735"/>
    <cellStyle name="Note 2 3 2 2 2 2 4 3 3 2" xfId="26400"/>
    <cellStyle name="Note 2 3 2 2 2 2 4 3 3 3" xfId="43659"/>
    <cellStyle name="Note 2 3 2 2 2 2 4 3 4" xfId="15733"/>
    <cellStyle name="Note 2 3 2 2 2 2 4 3 4 2" xfId="33397"/>
    <cellStyle name="Note 2 3 2 2 2 2 4 3 4 3" xfId="50606"/>
    <cellStyle name="Note 2 3 2 2 2 2 4 3 5" xfId="22764"/>
    <cellStyle name="Note 2 3 2 2 2 2 4 3 6" xfId="40048"/>
    <cellStyle name="Note 2 3 2 2 2 2 4 4" xfId="10705"/>
    <cellStyle name="Note 2 3 2 2 2 2 4 4 2" xfId="17594"/>
    <cellStyle name="Note 2 3 2 2 2 2 4 4 2 2" xfId="35258"/>
    <cellStyle name="Note 2 3 2 2 2 2 4 4 2 3" xfId="52453"/>
    <cellStyle name="Note 2 3 2 2 2 2 4 4 3" xfId="28369"/>
    <cellStyle name="Note 2 3 2 2 2 2 4 4 4" xfId="45614"/>
    <cellStyle name="Note 2 3 2 2 2 2 4 5" xfId="6955"/>
    <cellStyle name="Note 2 3 2 2 2 2 4 5 2" xfId="24620"/>
    <cellStyle name="Note 2 3 2 2 2 2 4 5 3" xfId="41891"/>
    <cellStyle name="Note 2 3 2 2 2 2 4 6" xfId="13986"/>
    <cellStyle name="Note 2 3 2 2 2 2 4 6 2" xfId="31650"/>
    <cellStyle name="Note 2 3 2 2 2 2 4 6 3" xfId="48871"/>
    <cellStyle name="Note 2 3 2 2 2 2 4 7" xfId="20902"/>
    <cellStyle name="Note 2 3 2 2 2 2 4 8" xfId="38205"/>
    <cellStyle name="Note 2 3 2 2 2 2 5" xfId="3411"/>
    <cellStyle name="Note 2 3 2 2 2 2 5 2" xfId="5327"/>
    <cellStyle name="Note 2 3 2 2 2 2 5 2 2" xfId="12247"/>
    <cellStyle name="Note 2 3 2 2 2 2 5 2 2 2" xfId="18974"/>
    <cellStyle name="Note 2 3 2 2 2 2 5 2 2 2 2" xfId="36638"/>
    <cellStyle name="Note 2 3 2 2 2 2 5 2 2 2 3" xfId="53821"/>
    <cellStyle name="Note 2 3 2 2 2 2 5 2 2 3" xfId="29911"/>
    <cellStyle name="Note 2 3 2 2 2 2 5 2 2 4" xfId="47144"/>
    <cellStyle name="Note 2 3 2 2 2 2 5 2 3" xfId="8963"/>
    <cellStyle name="Note 2 3 2 2 2 2 5 2 3 2" xfId="26628"/>
    <cellStyle name="Note 2 3 2 2 2 2 5 2 3 3" xfId="43887"/>
    <cellStyle name="Note 2 3 2 2 2 2 5 2 4" xfId="15907"/>
    <cellStyle name="Note 2 3 2 2 2 2 5 2 4 2" xfId="33571"/>
    <cellStyle name="Note 2 3 2 2 2 2 5 2 4 3" xfId="50780"/>
    <cellStyle name="Note 2 3 2 2 2 2 5 2 5" xfId="22992"/>
    <cellStyle name="Note 2 3 2 2 2 2 5 2 6" xfId="40276"/>
    <cellStyle name="Note 2 3 2 2 2 2 5 3" xfId="10871"/>
    <cellStyle name="Note 2 3 2 2 2 2 5 3 2" xfId="17706"/>
    <cellStyle name="Note 2 3 2 2 2 2 5 3 2 2" xfId="35370"/>
    <cellStyle name="Note 2 3 2 2 2 2 5 3 2 3" xfId="52565"/>
    <cellStyle name="Note 2 3 2 2 2 2 5 3 3" xfId="28535"/>
    <cellStyle name="Note 2 3 2 2 2 2 5 3 4" xfId="45780"/>
    <cellStyle name="Note 2 3 2 2 2 2 5 4" xfId="14160"/>
    <cellStyle name="Note 2 3 2 2 2 2 5 4 2" xfId="31824"/>
    <cellStyle name="Note 2 3 2 2 2 2 5 4 3" xfId="49045"/>
    <cellStyle name="Note 2 3 2 2 2 2 5 5" xfId="21130"/>
    <cellStyle name="Note 2 3 2 2 2 2 5 6" xfId="38433"/>
    <cellStyle name="Note 2 3 2 2 2 2 6" xfId="3784"/>
    <cellStyle name="Note 2 3 2 2 2 2 6 2" xfId="5700"/>
    <cellStyle name="Note 2 3 2 2 2 2 6 2 2" xfId="12620"/>
    <cellStyle name="Note 2 3 2 2 2 2 6 2 2 2" xfId="19347"/>
    <cellStyle name="Note 2 3 2 2 2 2 6 2 2 2 2" xfId="37011"/>
    <cellStyle name="Note 2 3 2 2 2 2 6 2 2 2 3" xfId="54188"/>
    <cellStyle name="Note 2 3 2 2 2 2 6 2 2 3" xfId="30284"/>
    <cellStyle name="Note 2 3 2 2 2 2 6 2 2 4" xfId="47511"/>
    <cellStyle name="Note 2 3 2 2 2 2 6 2 3" xfId="9336"/>
    <cellStyle name="Note 2 3 2 2 2 2 6 2 3 2" xfId="27001"/>
    <cellStyle name="Note 2 3 2 2 2 2 6 2 3 3" xfId="44254"/>
    <cellStyle name="Note 2 3 2 2 2 2 6 2 4" xfId="16280"/>
    <cellStyle name="Note 2 3 2 2 2 2 6 2 4 2" xfId="33944"/>
    <cellStyle name="Note 2 3 2 2 2 2 6 2 4 3" xfId="51147"/>
    <cellStyle name="Note 2 3 2 2 2 2 6 2 5" xfId="23365"/>
    <cellStyle name="Note 2 3 2 2 2 2 6 2 6" xfId="40643"/>
    <cellStyle name="Note 2 3 2 2 2 2 6 3" xfId="7481"/>
    <cellStyle name="Note 2 3 2 2 2 2 6 3 2" xfId="25146"/>
    <cellStyle name="Note 2 3 2 2 2 2 6 3 3" xfId="42411"/>
    <cellStyle name="Note 2 3 2 2 2 2 6 4" xfId="14533"/>
    <cellStyle name="Note 2 3 2 2 2 2 6 4 2" xfId="32197"/>
    <cellStyle name="Note 2 3 2 2 2 2 6 4 3" xfId="49412"/>
    <cellStyle name="Note 2 3 2 2 2 2 6 5" xfId="21503"/>
    <cellStyle name="Note 2 3 2 2 2 2 6 6" xfId="38800"/>
    <cellStyle name="Note 2 3 2 2 2 2 7" xfId="4664"/>
    <cellStyle name="Note 2 3 2 2 2 2 7 2" xfId="11584"/>
    <cellStyle name="Note 2 3 2 2 2 2 7 2 2" xfId="18365"/>
    <cellStyle name="Note 2 3 2 2 2 2 7 2 2 2" xfId="36029"/>
    <cellStyle name="Note 2 3 2 2 2 2 7 2 2 3" xfId="53218"/>
    <cellStyle name="Note 2 3 2 2 2 2 7 2 3" xfId="29248"/>
    <cellStyle name="Note 2 3 2 2 2 2 7 2 4" xfId="46487"/>
    <cellStyle name="Note 2 3 2 2 2 2 7 3" xfId="8300"/>
    <cellStyle name="Note 2 3 2 2 2 2 7 3 2" xfId="25965"/>
    <cellStyle name="Note 2 3 2 2 2 2 7 3 3" xfId="43230"/>
    <cellStyle name="Note 2 3 2 2 2 2 7 4" xfId="15298"/>
    <cellStyle name="Note 2 3 2 2 2 2 7 4 2" xfId="32962"/>
    <cellStyle name="Note 2 3 2 2 2 2 7 4 3" xfId="50177"/>
    <cellStyle name="Note 2 3 2 2 2 2 7 5" xfId="22329"/>
    <cellStyle name="Note 2 3 2 2 2 2 7 6" xfId="39619"/>
    <cellStyle name="Note 2 3 2 2 2 2 8" xfId="10270"/>
    <cellStyle name="Note 2 3 2 2 2 2 8 2" xfId="17159"/>
    <cellStyle name="Note 2 3 2 2 2 2 8 2 2" xfId="34823"/>
    <cellStyle name="Note 2 3 2 2 2 2 8 2 3" xfId="52024"/>
    <cellStyle name="Note 2 3 2 2 2 2 8 3" xfId="27934"/>
    <cellStyle name="Note 2 3 2 2 2 2 8 4" xfId="45185"/>
    <cellStyle name="Note 2 3 2 2 2 2 9" xfId="6520"/>
    <cellStyle name="Note 2 3 2 2 2 2 9 2" xfId="24185"/>
    <cellStyle name="Note 2 3 2 2 2 2 9 3" xfId="41462"/>
    <cellStyle name="Note 2 3 2 2 2 3" xfId="2827"/>
    <cellStyle name="Note 2 3 2 2 2 3 2" xfId="3490"/>
    <cellStyle name="Note 2 3 2 2 2 3 2 2" xfId="5406"/>
    <cellStyle name="Note 2 3 2 2 2 3 2 2 2" xfId="12326"/>
    <cellStyle name="Note 2 3 2 2 2 3 2 2 2 2" xfId="19053"/>
    <cellStyle name="Note 2 3 2 2 2 3 2 2 2 2 2" xfId="36717"/>
    <cellStyle name="Note 2 3 2 2 2 3 2 2 2 2 3" xfId="53897"/>
    <cellStyle name="Note 2 3 2 2 2 3 2 2 2 3" xfId="29990"/>
    <cellStyle name="Note 2 3 2 2 2 3 2 2 2 4" xfId="47220"/>
    <cellStyle name="Note 2 3 2 2 2 3 2 2 3" xfId="9042"/>
    <cellStyle name="Note 2 3 2 2 2 3 2 2 3 2" xfId="26707"/>
    <cellStyle name="Note 2 3 2 2 2 3 2 2 3 3" xfId="43963"/>
    <cellStyle name="Note 2 3 2 2 2 3 2 2 4" xfId="15986"/>
    <cellStyle name="Note 2 3 2 2 2 3 2 2 4 2" xfId="33650"/>
    <cellStyle name="Note 2 3 2 2 2 3 2 2 4 3" xfId="50856"/>
    <cellStyle name="Note 2 3 2 2 2 3 2 2 5" xfId="23071"/>
    <cellStyle name="Note 2 3 2 2 2 3 2 2 6" xfId="40352"/>
    <cellStyle name="Note 2 3 2 2 2 3 2 3" xfId="10950"/>
    <cellStyle name="Note 2 3 2 2 2 3 2 3 2" xfId="17785"/>
    <cellStyle name="Note 2 3 2 2 2 3 2 3 2 2" xfId="35449"/>
    <cellStyle name="Note 2 3 2 2 2 3 2 3 2 3" xfId="52641"/>
    <cellStyle name="Note 2 3 2 2 2 3 2 3 3" xfId="28614"/>
    <cellStyle name="Note 2 3 2 2 2 3 2 3 4" xfId="45856"/>
    <cellStyle name="Note 2 3 2 2 2 3 2 4" xfId="7187"/>
    <cellStyle name="Note 2 3 2 2 2 3 2 4 2" xfId="24852"/>
    <cellStyle name="Note 2 3 2 2 2 3 2 4 3" xfId="42120"/>
    <cellStyle name="Note 2 3 2 2 2 3 2 5" xfId="14239"/>
    <cellStyle name="Note 2 3 2 2 2 3 2 5 2" xfId="31903"/>
    <cellStyle name="Note 2 3 2 2 2 3 2 5 3" xfId="49121"/>
    <cellStyle name="Note 2 3 2 2 2 3 2 6" xfId="21209"/>
    <cellStyle name="Note 2 3 2 2 2 3 2 7" xfId="38509"/>
    <cellStyle name="Note 2 3 2 2 2 3 3" xfId="3860"/>
    <cellStyle name="Note 2 3 2 2 2 3 3 2" xfId="5776"/>
    <cellStyle name="Note 2 3 2 2 2 3 3 2 2" xfId="12696"/>
    <cellStyle name="Note 2 3 2 2 2 3 3 2 2 2" xfId="19423"/>
    <cellStyle name="Note 2 3 2 2 2 3 3 2 2 2 2" xfId="37087"/>
    <cellStyle name="Note 2 3 2 2 2 3 3 2 2 2 3" xfId="54264"/>
    <cellStyle name="Note 2 3 2 2 2 3 3 2 2 3" xfId="30360"/>
    <cellStyle name="Note 2 3 2 2 2 3 3 2 2 4" xfId="47587"/>
    <cellStyle name="Note 2 3 2 2 2 3 3 2 3" xfId="9412"/>
    <cellStyle name="Note 2 3 2 2 2 3 3 2 3 2" xfId="27077"/>
    <cellStyle name="Note 2 3 2 2 2 3 3 2 3 3" xfId="44330"/>
    <cellStyle name="Note 2 3 2 2 2 3 3 2 4" xfId="16356"/>
    <cellStyle name="Note 2 3 2 2 2 3 3 2 4 2" xfId="34020"/>
    <cellStyle name="Note 2 3 2 2 2 3 3 2 4 3" xfId="51223"/>
    <cellStyle name="Note 2 3 2 2 2 3 3 2 5" xfId="23441"/>
    <cellStyle name="Note 2 3 2 2 2 3 3 2 6" xfId="40719"/>
    <cellStyle name="Note 2 3 2 2 2 3 3 3" xfId="7557"/>
    <cellStyle name="Note 2 3 2 2 2 3 3 3 2" xfId="25222"/>
    <cellStyle name="Note 2 3 2 2 2 3 3 3 3" xfId="42487"/>
    <cellStyle name="Note 2 3 2 2 2 3 3 4" xfId="14609"/>
    <cellStyle name="Note 2 3 2 2 2 3 3 4 2" xfId="32273"/>
    <cellStyle name="Note 2 3 2 2 2 3 3 4 3" xfId="49488"/>
    <cellStyle name="Note 2 3 2 2 2 3 3 5" xfId="21579"/>
    <cellStyle name="Note 2 3 2 2 2 3 3 6" xfId="38876"/>
    <cellStyle name="Note 2 3 2 2 2 3 4" xfId="4743"/>
    <cellStyle name="Note 2 3 2 2 2 3 4 2" xfId="11663"/>
    <cellStyle name="Note 2 3 2 2 2 3 4 2 2" xfId="18444"/>
    <cellStyle name="Note 2 3 2 2 2 3 4 2 2 2" xfId="36108"/>
    <cellStyle name="Note 2 3 2 2 2 3 4 2 2 3" xfId="53294"/>
    <cellStyle name="Note 2 3 2 2 2 3 4 2 3" xfId="29327"/>
    <cellStyle name="Note 2 3 2 2 2 3 4 2 4" xfId="46563"/>
    <cellStyle name="Note 2 3 2 2 2 3 4 3" xfId="8379"/>
    <cellStyle name="Note 2 3 2 2 2 3 4 3 2" xfId="26044"/>
    <cellStyle name="Note 2 3 2 2 2 3 4 3 3" xfId="43306"/>
    <cellStyle name="Note 2 3 2 2 2 3 4 4" xfId="15377"/>
    <cellStyle name="Note 2 3 2 2 2 3 4 4 2" xfId="33041"/>
    <cellStyle name="Note 2 3 2 2 2 3 4 4 3" xfId="50253"/>
    <cellStyle name="Note 2 3 2 2 2 3 4 5" xfId="22408"/>
    <cellStyle name="Note 2 3 2 2 2 3 4 6" xfId="39695"/>
    <cellStyle name="Note 2 3 2 2 2 3 5" xfId="10349"/>
    <cellStyle name="Note 2 3 2 2 2 3 5 2" xfId="17238"/>
    <cellStyle name="Note 2 3 2 2 2 3 5 2 2" xfId="34902"/>
    <cellStyle name="Note 2 3 2 2 2 3 5 2 3" xfId="52100"/>
    <cellStyle name="Note 2 3 2 2 2 3 5 3" xfId="28013"/>
    <cellStyle name="Note 2 3 2 2 2 3 5 4" xfId="45261"/>
    <cellStyle name="Note 2 3 2 2 2 3 6" xfId="6599"/>
    <cellStyle name="Note 2 3 2 2 2 3 6 2" xfId="24264"/>
    <cellStyle name="Note 2 3 2 2 2 3 6 3" xfId="41538"/>
    <cellStyle name="Note 2 3 2 2 2 3 7" xfId="13630"/>
    <cellStyle name="Note 2 3 2 2 2 3 7 2" xfId="31294"/>
    <cellStyle name="Note 2 3 2 2 2 3 7 3" xfId="48518"/>
    <cellStyle name="Note 2 3 2 2 2 3 8" xfId="20546"/>
    <cellStyle name="Note 2 3 2 2 2 3 9" xfId="37852"/>
    <cellStyle name="Note 2 3 2 2 2 4" xfId="4479"/>
    <cellStyle name="Note 2 3 2 2 2 4 2" xfId="6343"/>
    <cellStyle name="Note 2 3 2 2 2 4 2 2" xfId="13262"/>
    <cellStyle name="Note 2 3 2 2 2 4 2 2 2" xfId="19935"/>
    <cellStyle name="Note 2 3 2 2 2 4 2 2 2 2" xfId="37599"/>
    <cellStyle name="Note 2 3 2 2 2 4 2 2 2 3" xfId="54776"/>
    <cellStyle name="Note 2 3 2 2 2 4 2 2 3" xfId="30926"/>
    <cellStyle name="Note 2 3 2 2 2 4 2 2 4" xfId="48153"/>
    <cellStyle name="Note 2 3 2 2 2 4 2 3" xfId="9978"/>
    <cellStyle name="Note 2 3 2 2 2 4 2 3 2" xfId="27643"/>
    <cellStyle name="Note 2 3 2 2 2 4 2 3 3" xfId="44896"/>
    <cellStyle name="Note 2 3 2 2 2 4 2 4" xfId="16868"/>
    <cellStyle name="Note 2 3 2 2 2 4 2 4 2" xfId="34532"/>
    <cellStyle name="Note 2 3 2 2 2 4 2 4 3" xfId="51735"/>
    <cellStyle name="Note 2 3 2 2 2 4 2 5" xfId="24008"/>
    <cellStyle name="Note 2 3 2 2 2 4 2 6" xfId="41285"/>
    <cellStyle name="Note 2 3 2 2 2 4 3" xfId="11407"/>
    <cellStyle name="Note 2 3 2 2 2 4 3 2" xfId="18188"/>
    <cellStyle name="Note 2 3 2 2 2 4 3 2 2" xfId="35852"/>
    <cellStyle name="Note 2 3 2 2 2 4 3 2 3" xfId="53041"/>
    <cellStyle name="Note 2 3 2 2 2 4 3 3" xfId="29071"/>
    <cellStyle name="Note 2 3 2 2 2 4 3 4" xfId="46310"/>
    <cellStyle name="Note 2 3 2 2 2 4 4" xfId="8123"/>
    <cellStyle name="Note 2 3 2 2 2 4 4 2" xfId="25788"/>
    <cellStyle name="Note 2 3 2 2 2 4 4 3" xfId="43053"/>
    <cellStyle name="Note 2 3 2 2 2 4 5" xfId="15121"/>
    <cellStyle name="Note 2 3 2 2 2 4 5 2" xfId="32785"/>
    <cellStyle name="Note 2 3 2 2 2 4 5 3" xfId="50000"/>
    <cellStyle name="Note 2 3 2 2 2 4 6" xfId="22152"/>
    <cellStyle name="Note 2 3 2 2 2 4 7" xfId="39442"/>
    <cellStyle name="Note 2 3 2 2 2 5" xfId="4436"/>
    <cellStyle name="Note 2 3 2 2 2 5 2" xfId="6300"/>
    <cellStyle name="Note 2 3 2 2 2 5 2 2" xfId="13219"/>
    <cellStyle name="Note 2 3 2 2 2 5 2 2 2" xfId="19892"/>
    <cellStyle name="Note 2 3 2 2 2 5 2 2 2 2" xfId="37556"/>
    <cellStyle name="Note 2 3 2 2 2 5 2 2 2 3" xfId="54733"/>
    <cellStyle name="Note 2 3 2 2 2 5 2 2 3" xfId="30883"/>
    <cellStyle name="Note 2 3 2 2 2 5 2 2 4" xfId="48110"/>
    <cellStyle name="Note 2 3 2 2 2 5 2 3" xfId="9935"/>
    <cellStyle name="Note 2 3 2 2 2 5 2 3 2" xfId="27600"/>
    <cellStyle name="Note 2 3 2 2 2 5 2 3 3" xfId="44853"/>
    <cellStyle name="Note 2 3 2 2 2 5 2 4" xfId="16825"/>
    <cellStyle name="Note 2 3 2 2 2 5 2 4 2" xfId="34489"/>
    <cellStyle name="Note 2 3 2 2 2 5 2 4 3" xfId="51692"/>
    <cellStyle name="Note 2 3 2 2 2 5 2 5" xfId="23965"/>
    <cellStyle name="Note 2 3 2 2 2 5 2 6" xfId="41242"/>
    <cellStyle name="Note 2 3 2 2 2 5 3" xfId="11364"/>
    <cellStyle name="Note 2 3 2 2 2 5 3 2" xfId="18145"/>
    <cellStyle name="Note 2 3 2 2 2 5 3 2 2" xfId="35809"/>
    <cellStyle name="Note 2 3 2 2 2 5 3 2 3" xfId="52998"/>
    <cellStyle name="Note 2 3 2 2 2 5 3 3" xfId="29028"/>
    <cellStyle name="Note 2 3 2 2 2 5 3 4" xfId="46267"/>
    <cellStyle name="Note 2 3 2 2 2 5 4" xfId="8080"/>
    <cellStyle name="Note 2 3 2 2 2 5 4 2" xfId="25745"/>
    <cellStyle name="Note 2 3 2 2 2 5 4 3" xfId="43010"/>
    <cellStyle name="Note 2 3 2 2 2 5 5" xfId="15078"/>
    <cellStyle name="Note 2 3 2 2 2 5 5 2" xfId="32742"/>
    <cellStyle name="Note 2 3 2 2 2 5 5 3" xfId="49957"/>
    <cellStyle name="Note 2 3 2 2 2 5 6" xfId="22109"/>
    <cellStyle name="Note 2 3 2 2 2 5 7" xfId="39399"/>
    <cellStyle name="Note 2 3 2 2 2 6" xfId="10122"/>
    <cellStyle name="Note 2 3 2 2 2 6 2" xfId="17011"/>
    <cellStyle name="Note 2 3 2 2 2 6 2 2" xfId="34675"/>
    <cellStyle name="Note 2 3 2 2 2 6 2 3" xfId="51876"/>
    <cellStyle name="Note 2 3 2 2 2 6 3" xfId="27786"/>
    <cellStyle name="Note 2 3 2 2 2 6 4" xfId="45037"/>
    <cellStyle name="Note 2 3 2 2 2 7" xfId="13403"/>
    <cellStyle name="Note 2 3 2 2 2 7 2" xfId="31067"/>
    <cellStyle name="Note 2 3 2 2 2 7 3" xfId="48294"/>
    <cellStyle name="Note 2 3 2 2 2 8" xfId="20229"/>
    <cellStyle name="Note 2 3 2 2 2 9" xfId="20178"/>
    <cellStyle name="Note 2 3 2 2 3" xfId="2747"/>
    <cellStyle name="Note 2 3 2 2 3 10" xfId="13552"/>
    <cellStyle name="Note 2 3 2 2 3 10 2" xfId="31216"/>
    <cellStyle name="Note 2 3 2 2 3 10 3" xfId="48443"/>
    <cellStyle name="Note 2 3 2 2 3 11" xfId="20468"/>
    <cellStyle name="Note 2 3 2 2 3 12" xfId="37777"/>
    <cellStyle name="Note 2 3 2 2 3 2" xfId="2976"/>
    <cellStyle name="Note 2 3 2 2 3 2 2" xfId="3639"/>
    <cellStyle name="Note 2 3 2 2 3 2 2 2" xfId="5555"/>
    <cellStyle name="Note 2 3 2 2 3 2 2 2 2" xfId="12475"/>
    <cellStyle name="Note 2 3 2 2 3 2 2 2 2 2" xfId="19202"/>
    <cellStyle name="Note 2 3 2 2 3 2 2 2 2 2 2" xfId="36866"/>
    <cellStyle name="Note 2 3 2 2 3 2 2 2 2 2 3" xfId="54046"/>
    <cellStyle name="Note 2 3 2 2 3 2 2 2 2 3" xfId="30139"/>
    <cellStyle name="Note 2 3 2 2 3 2 2 2 2 4" xfId="47369"/>
    <cellStyle name="Note 2 3 2 2 3 2 2 2 3" xfId="9191"/>
    <cellStyle name="Note 2 3 2 2 3 2 2 2 3 2" xfId="26856"/>
    <cellStyle name="Note 2 3 2 2 3 2 2 2 3 3" xfId="44112"/>
    <cellStyle name="Note 2 3 2 2 3 2 2 2 4" xfId="16135"/>
    <cellStyle name="Note 2 3 2 2 3 2 2 2 4 2" xfId="33799"/>
    <cellStyle name="Note 2 3 2 2 3 2 2 2 4 3" xfId="51005"/>
    <cellStyle name="Note 2 3 2 2 3 2 2 2 5" xfId="23220"/>
    <cellStyle name="Note 2 3 2 2 3 2 2 2 6" xfId="40501"/>
    <cellStyle name="Note 2 3 2 2 3 2 2 3" xfId="11099"/>
    <cellStyle name="Note 2 3 2 2 3 2 2 3 2" xfId="17934"/>
    <cellStyle name="Note 2 3 2 2 3 2 2 3 2 2" xfId="35598"/>
    <cellStyle name="Note 2 3 2 2 3 2 2 3 2 3" xfId="52790"/>
    <cellStyle name="Note 2 3 2 2 3 2 2 3 3" xfId="28763"/>
    <cellStyle name="Note 2 3 2 2 3 2 2 3 4" xfId="46005"/>
    <cellStyle name="Note 2 3 2 2 3 2 2 4" xfId="7336"/>
    <cellStyle name="Note 2 3 2 2 3 2 2 4 2" xfId="25001"/>
    <cellStyle name="Note 2 3 2 2 3 2 2 4 3" xfId="42269"/>
    <cellStyle name="Note 2 3 2 2 3 2 2 5" xfId="14388"/>
    <cellStyle name="Note 2 3 2 2 3 2 2 5 2" xfId="32052"/>
    <cellStyle name="Note 2 3 2 2 3 2 2 5 3" xfId="49270"/>
    <cellStyle name="Note 2 3 2 2 3 2 2 6" xfId="21358"/>
    <cellStyle name="Note 2 3 2 2 3 2 2 7" xfId="38658"/>
    <cellStyle name="Note 2 3 2 2 3 2 3" xfId="4009"/>
    <cellStyle name="Note 2 3 2 2 3 2 3 2" xfId="5925"/>
    <cellStyle name="Note 2 3 2 2 3 2 3 2 2" xfId="12845"/>
    <cellStyle name="Note 2 3 2 2 3 2 3 2 2 2" xfId="19572"/>
    <cellStyle name="Note 2 3 2 2 3 2 3 2 2 2 2" xfId="37236"/>
    <cellStyle name="Note 2 3 2 2 3 2 3 2 2 2 3" xfId="54413"/>
    <cellStyle name="Note 2 3 2 2 3 2 3 2 2 3" xfId="30509"/>
    <cellStyle name="Note 2 3 2 2 3 2 3 2 2 4" xfId="47736"/>
    <cellStyle name="Note 2 3 2 2 3 2 3 2 3" xfId="9561"/>
    <cellStyle name="Note 2 3 2 2 3 2 3 2 3 2" xfId="27226"/>
    <cellStyle name="Note 2 3 2 2 3 2 3 2 3 3" xfId="44479"/>
    <cellStyle name="Note 2 3 2 2 3 2 3 2 4" xfId="16505"/>
    <cellStyle name="Note 2 3 2 2 3 2 3 2 4 2" xfId="34169"/>
    <cellStyle name="Note 2 3 2 2 3 2 3 2 4 3" xfId="51372"/>
    <cellStyle name="Note 2 3 2 2 3 2 3 2 5" xfId="23590"/>
    <cellStyle name="Note 2 3 2 2 3 2 3 2 6" xfId="40868"/>
    <cellStyle name="Note 2 3 2 2 3 2 3 3" xfId="7706"/>
    <cellStyle name="Note 2 3 2 2 3 2 3 3 2" xfId="25371"/>
    <cellStyle name="Note 2 3 2 2 3 2 3 3 3" xfId="42636"/>
    <cellStyle name="Note 2 3 2 2 3 2 3 4" xfId="14758"/>
    <cellStyle name="Note 2 3 2 2 3 2 3 4 2" xfId="32422"/>
    <cellStyle name="Note 2 3 2 2 3 2 3 4 3" xfId="49637"/>
    <cellStyle name="Note 2 3 2 2 3 2 3 5" xfId="21728"/>
    <cellStyle name="Note 2 3 2 2 3 2 3 6" xfId="39025"/>
    <cellStyle name="Note 2 3 2 2 3 2 4" xfId="4892"/>
    <cellStyle name="Note 2 3 2 2 3 2 4 2" xfId="11812"/>
    <cellStyle name="Note 2 3 2 2 3 2 4 2 2" xfId="18593"/>
    <cellStyle name="Note 2 3 2 2 3 2 4 2 2 2" xfId="36257"/>
    <cellStyle name="Note 2 3 2 2 3 2 4 2 2 3" xfId="53443"/>
    <cellStyle name="Note 2 3 2 2 3 2 4 2 3" xfId="29476"/>
    <cellStyle name="Note 2 3 2 2 3 2 4 2 4" xfId="46712"/>
    <cellStyle name="Note 2 3 2 2 3 2 4 3" xfId="8528"/>
    <cellStyle name="Note 2 3 2 2 3 2 4 3 2" xfId="26193"/>
    <cellStyle name="Note 2 3 2 2 3 2 4 3 3" xfId="43455"/>
    <cellStyle name="Note 2 3 2 2 3 2 4 4" xfId="15526"/>
    <cellStyle name="Note 2 3 2 2 3 2 4 4 2" xfId="33190"/>
    <cellStyle name="Note 2 3 2 2 3 2 4 4 3" xfId="50402"/>
    <cellStyle name="Note 2 3 2 2 3 2 4 5" xfId="22557"/>
    <cellStyle name="Note 2 3 2 2 3 2 4 6" xfId="39844"/>
    <cellStyle name="Note 2 3 2 2 3 2 5" xfId="10498"/>
    <cellStyle name="Note 2 3 2 2 3 2 5 2" xfId="17387"/>
    <cellStyle name="Note 2 3 2 2 3 2 5 2 2" xfId="35051"/>
    <cellStyle name="Note 2 3 2 2 3 2 5 2 3" xfId="52249"/>
    <cellStyle name="Note 2 3 2 2 3 2 5 3" xfId="28162"/>
    <cellStyle name="Note 2 3 2 2 3 2 5 4" xfId="45410"/>
    <cellStyle name="Note 2 3 2 2 3 2 6" xfId="6748"/>
    <cellStyle name="Note 2 3 2 2 3 2 6 2" xfId="24413"/>
    <cellStyle name="Note 2 3 2 2 3 2 6 3" xfId="41687"/>
    <cellStyle name="Note 2 3 2 2 3 2 7" xfId="13779"/>
    <cellStyle name="Note 2 3 2 2 3 2 7 2" xfId="31443"/>
    <cellStyle name="Note 2 3 2 2 3 2 7 3" xfId="48667"/>
    <cellStyle name="Note 2 3 2 2 3 2 8" xfId="20695"/>
    <cellStyle name="Note 2 3 2 2 3 2 9" xfId="38001"/>
    <cellStyle name="Note 2 3 2 2 3 3" xfId="3072"/>
    <cellStyle name="Note 2 3 2 2 3 3 2" xfId="3735"/>
    <cellStyle name="Note 2 3 2 2 3 3 2 2" xfId="5651"/>
    <cellStyle name="Note 2 3 2 2 3 3 2 2 2" xfId="12571"/>
    <cellStyle name="Note 2 3 2 2 3 3 2 2 2 2" xfId="19298"/>
    <cellStyle name="Note 2 3 2 2 3 3 2 2 2 2 2" xfId="36962"/>
    <cellStyle name="Note 2 3 2 2 3 3 2 2 2 2 3" xfId="54139"/>
    <cellStyle name="Note 2 3 2 2 3 3 2 2 2 3" xfId="30235"/>
    <cellStyle name="Note 2 3 2 2 3 3 2 2 2 4" xfId="47462"/>
    <cellStyle name="Note 2 3 2 2 3 3 2 2 3" xfId="9287"/>
    <cellStyle name="Note 2 3 2 2 3 3 2 2 3 2" xfId="26952"/>
    <cellStyle name="Note 2 3 2 2 3 3 2 2 3 3" xfId="44205"/>
    <cellStyle name="Note 2 3 2 2 3 3 2 2 4" xfId="16231"/>
    <cellStyle name="Note 2 3 2 2 3 3 2 2 4 2" xfId="33895"/>
    <cellStyle name="Note 2 3 2 2 3 3 2 2 4 3" xfId="51098"/>
    <cellStyle name="Note 2 3 2 2 3 3 2 2 5" xfId="23316"/>
    <cellStyle name="Note 2 3 2 2 3 3 2 2 6" xfId="40594"/>
    <cellStyle name="Note 2 3 2 2 3 3 2 3" xfId="11195"/>
    <cellStyle name="Note 2 3 2 2 3 3 2 3 2" xfId="18030"/>
    <cellStyle name="Note 2 3 2 2 3 3 2 3 2 2" xfId="35694"/>
    <cellStyle name="Note 2 3 2 2 3 3 2 3 2 3" xfId="52883"/>
    <cellStyle name="Note 2 3 2 2 3 3 2 3 3" xfId="28859"/>
    <cellStyle name="Note 2 3 2 2 3 3 2 3 4" xfId="46098"/>
    <cellStyle name="Note 2 3 2 2 3 3 2 4" xfId="7432"/>
    <cellStyle name="Note 2 3 2 2 3 3 2 4 2" xfId="25097"/>
    <cellStyle name="Note 2 3 2 2 3 3 2 4 3" xfId="42362"/>
    <cellStyle name="Note 2 3 2 2 3 3 2 5" xfId="14484"/>
    <cellStyle name="Note 2 3 2 2 3 3 2 5 2" xfId="32148"/>
    <cellStyle name="Note 2 3 2 2 3 3 2 5 3" xfId="49363"/>
    <cellStyle name="Note 2 3 2 2 3 3 2 6" xfId="21454"/>
    <cellStyle name="Note 2 3 2 2 3 3 2 7" xfId="38751"/>
    <cellStyle name="Note 2 3 2 2 3 3 3" xfId="4102"/>
    <cellStyle name="Note 2 3 2 2 3 3 3 2" xfId="6018"/>
    <cellStyle name="Note 2 3 2 2 3 3 3 2 2" xfId="12938"/>
    <cellStyle name="Note 2 3 2 2 3 3 3 2 2 2" xfId="19665"/>
    <cellStyle name="Note 2 3 2 2 3 3 3 2 2 2 2" xfId="37329"/>
    <cellStyle name="Note 2 3 2 2 3 3 3 2 2 2 3" xfId="54506"/>
    <cellStyle name="Note 2 3 2 2 3 3 3 2 2 3" xfId="30602"/>
    <cellStyle name="Note 2 3 2 2 3 3 3 2 2 4" xfId="47829"/>
    <cellStyle name="Note 2 3 2 2 3 3 3 2 3" xfId="9654"/>
    <cellStyle name="Note 2 3 2 2 3 3 3 2 3 2" xfId="27319"/>
    <cellStyle name="Note 2 3 2 2 3 3 3 2 3 3" xfId="44572"/>
    <cellStyle name="Note 2 3 2 2 3 3 3 2 4" xfId="16598"/>
    <cellStyle name="Note 2 3 2 2 3 3 3 2 4 2" xfId="34262"/>
    <cellStyle name="Note 2 3 2 2 3 3 3 2 4 3" xfId="51465"/>
    <cellStyle name="Note 2 3 2 2 3 3 3 2 5" xfId="23683"/>
    <cellStyle name="Note 2 3 2 2 3 3 3 2 6" xfId="40961"/>
    <cellStyle name="Note 2 3 2 2 3 3 3 3" xfId="7799"/>
    <cellStyle name="Note 2 3 2 2 3 3 3 3 2" xfId="25464"/>
    <cellStyle name="Note 2 3 2 2 3 3 3 3 3" xfId="42729"/>
    <cellStyle name="Note 2 3 2 2 3 3 3 4" xfId="14851"/>
    <cellStyle name="Note 2 3 2 2 3 3 3 4 2" xfId="32515"/>
    <cellStyle name="Note 2 3 2 2 3 3 3 4 3" xfId="49730"/>
    <cellStyle name="Note 2 3 2 2 3 3 3 5" xfId="21821"/>
    <cellStyle name="Note 2 3 2 2 3 3 3 6" xfId="39118"/>
    <cellStyle name="Note 2 3 2 2 3 3 4" xfId="4988"/>
    <cellStyle name="Note 2 3 2 2 3 3 4 2" xfId="11908"/>
    <cellStyle name="Note 2 3 2 2 3 3 4 2 2" xfId="18689"/>
    <cellStyle name="Note 2 3 2 2 3 3 4 2 2 2" xfId="36353"/>
    <cellStyle name="Note 2 3 2 2 3 3 4 2 2 3" xfId="53536"/>
    <cellStyle name="Note 2 3 2 2 3 3 4 2 3" xfId="29572"/>
    <cellStyle name="Note 2 3 2 2 3 3 4 2 4" xfId="46805"/>
    <cellStyle name="Note 2 3 2 2 3 3 4 3" xfId="8624"/>
    <cellStyle name="Note 2 3 2 2 3 3 4 3 2" xfId="26289"/>
    <cellStyle name="Note 2 3 2 2 3 3 4 3 3" xfId="43548"/>
    <cellStyle name="Note 2 3 2 2 3 3 4 4" xfId="15622"/>
    <cellStyle name="Note 2 3 2 2 3 3 4 4 2" xfId="33286"/>
    <cellStyle name="Note 2 3 2 2 3 3 4 4 3" xfId="50495"/>
    <cellStyle name="Note 2 3 2 2 3 3 4 5" xfId="22653"/>
    <cellStyle name="Note 2 3 2 2 3 3 4 6" xfId="39937"/>
    <cellStyle name="Note 2 3 2 2 3 3 5" xfId="10594"/>
    <cellStyle name="Note 2 3 2 2 3 3 5 2" xfId="17483"/>
    <cellStyle name="Note 2 3 2 2 3 3 5 2 2" xfId="35147"/>
    <cellStyle name="Note 2 3 2 2 3 3 5 2 3" xfId="52342"/>
    <cellStyle name="Note 2 3 2 2 3 3 5 3" xfId="28258"/>
    <cellStyle name="Note 2 3 2 2 3 3 5 4" xfId="45503"/>
    <cellStyle name="Note 2 3 2 2 3 3 6" xfId="6844"/>
    <cellStyle name="Note 2 3 2 2 3 3 6 2" xfId="24509"/>
    <cellStyle name="Note 2 3 2 2 3 3 6 3" xfId="41780"/>
    <cellStyle name="Note 2 3 2 2 3 3 7" xfId="13875"/>
    <cellStyle name="Note 2 3 2 2 3 3 7 2" xfId="31539"/>
    <cellStyle name="Note 2 3 2 2 3 3 7 3" xfId="48760"/>
    <cellStyle name="Note 2 3 2 2 3 3 8" xfId="20791"/>
    <cellStyle name="Note 2 3 2 2 3 3 9" xfId="38094"/>
    <cellStyle name="Note 2 3 2 2 3 4" xfId="3184"/>
    <cellStyle name="Note 2 3 2 2 3 4 2" xfId="4214"/>
    <cellStyle name="Note 2 3 2 2 3 4 2 2" xfId="6130"/>
    <cellStyle name="Note 2 3 2 2 3 4 2 2 2" xfId="13050"/>
    <cellStyle name="Note 2 3 2 2 3 4 2 2 2 2" xfId="19777"/>
    <cellStyle name="Note 2 3 2 2 3 4 2 2 2 2 2" xfId="37441"/>
    <cellStyle name="Note 2 3 2 2 3 4 2 2 2 2 3" xfId="54618"/>
    <cellStyle name="Note 2 3 2 2 3 4 2 2 2 3" xfId="30714"/>
    <cellStyle name="Note 2 3 2 2 3 4 2 2 2 4" xfId="47941"/>
    <cellStyle name="Note 2 3 2 2 3 4 2 2 3" xfId="9766"/>
    <cellStyle name="Note 2 3 2 2 3 4 2 2 3 2" xfId="27431"/>
    <cellStyle name="Note 2 3 2 2 3 4 2 2 3 3" xfId="44684"/>
    <cellStyle name="Note 2 3 2 2 3 4 2 2 4" xfId="16710"/>
    <cellStyle name="Note 2 3 2 2 3 4 2 2 4 2" xfId="34374"/>
    <cellStyle name="Note 2 3 2 2 3 4 2 2 4 3" xfId="51577"/>
    <cellStyle name="Note 2 3 2 2 3 4 2 2 5" xfId="23795"/>
    <cellStyle name="Note 2 3 2 2 3 4 2 2 6" xfId="41073"/>
    <cellStyle name="Note 2 3 2 2 3 4 2 3" xfId="7911"/>
    <cellStyle name="Note 2 3 2 2 3 4 2 3 2" xfId="25576"/>
    <cellStyle name="Note 2 3 2 2 3 4 2 3 3" xfId="42841"/>
    <cellStyle name="Note 2 3 2 2 3 4 2 4" xfId="14963"/>
    <cellStyle name="Note 2 3 2 2 3 4 2 4 2" xfId="32627"/>
    <cellStyle name="Note 2 3 2 2 3 4 2 4 3" xfId="49842"/>
    <cellStyle name="Note 2 3 2 2 3 4 2 5" xfId="21933"/>
    <cellStyle name="Note 2 3 2 2 3 4 2 6" xfId="39230"/>
    <cellStyle name="Note 2 3 2 2 3 4 3" xfId="5100"/>
    <cellStyle name="Note 2 3 2 2 3 4 3 2" xfId="12020"/>
    <cellStyle name="Note 2 3 2 2 3 4 3 2 2" xfId="18801"/>
    <cellStyle name="Note 2 3 2 2 3 4 3 2 2 2" xfId="36465"/>
    <cellStyle name="Note 2 3 2 2 3 4 3 2 2 3" xfId="53648"/>
    <cellStyle name="Note 2 3 2 2 3 4 3 2 3" xfId="29684"/>
    <cellStyle name="Note 2 3 2 2 3 4 3 2 4" xfId="46917"/>
    <cellStyle name="Note 2 3 2 2 3 4 3 3" xfId="8736"/>
    <cellStyle name="Note 2 3 2 2 3 4 3 3 2" xfId="26401"/>
    <cellStyle name="Note 2 3 2 2 3 4 3 3 3" xfId="43660"/>
    <cellStyle name="Note 2 3 2 2 3 4 3 4" xfId="15734"/>
    <cellStyle name="Note 2 3 2 2 3 4 3 4 2" xfId="33398"/>
    <cellStyle name="Note 2 3 2 2 3 4 3 4 3" xfId="50607"/>
    <cellStyle name="Note 2 3 2 2 3 4 3 5" xfId="22765"/>
    <cellStyle name="Note 2 3 2 2 3 4 3 6" xfId="40049"/>
    <cellStyle name="Note 2 3 2 2 3 4 4" xfId="10706"/>
    <cellStyle name="Note 2 3 2 2 3 4 4 2" xfId="17595"/>
    <cellStyle name="Note 2 3 2 2 3 4 4 2 2" xfId="35259"/>
    <cellStyle name="Note 2 3 2 2 3 4 4 2 3" xfId="52454"/>
    <cellStyle name="Note 2 3 2 2 3 4 4 3" xfId="28370"/>
    <cellStyle name="Note 2 3 2 2 3 4 4 4" xfId="45615"/>
    <cellStyle name="Note 2 3 2 2 3 4 5" xfId="6956"/>
    <cellStyle name="Note 2 3 2 2 3 4 5 2" xfId="24621"/>
    <cellStyle name="Note 2 3 2 2 3 4 5 3" xfId="41892"/>
    <cellStyle name="Note 2 3 2 2 3 4 6" xfId="13987"/>
    <cellStyle name="Note 2 3 2 2 3 4 6 2" xfId="31651"/>
    <cellStyle name="Note 2 3 2 2 3 4 6 3" xfId="48872"/>
    <cellStyle name="Note 2 3 2 2 3 4 7" xfId="20903"/>
    <cellStyle name="Note 2 3 2 2 3 4 8" xfId="38206"/>
    <cellStyle name="Note 2 3 2 2 3 5" xfId="3412"/>
    <cellStyle name="Note 2 3 2 2 3 5 2" xfId="5328"/>
    <cellStyle name="Note 2 3 2 2 3 5 2 2" xfId="12248"/>
    <cellStyle name="Note 2 3 2 2 3 5 2 2 2" xfId="18975"/>
    <cellStyle name="Note 2 3 2 2 3 5 2 2 2 2" xfId="36639"/>
    <cellStyle name="Note 2 3 2 2 3 5 2 2 2 3" xfId="53822"/>
    <cellStyle name="Note 2 3 2 2 3 5 2 2 3" xfId="29912"/>
    <cellStyle name="Note 2 3 2 2 3 5 2 2 4" xfId="47145"/>
    <cellStyle name="Note 2 3 2 2 3 5 2 3" xfId="8964"/>
    <cellStyle name="Note 2 3 2 2 3 5 2 3 2" xfId="26629"/>
    <cellStyle name="Note 2 3 2 2 3 5 2 3 3" xfId="43888"/>
    <cellStyle name="Note 2 3 2 2 3 5 2 4" xfId="15908"/>
    <cellStyle name="Note 2 3 2 2 3 5 2 4 2" xfId="33572"/>
    <cellStyle name="Note 2 3 2 2 3 5 2 4 3" xfId="50781"/>
    <cellStyle name="Note 2 3 2 2 3 5 2 5" xfId="22993"/>
    <cellStyle name="Note 2 3 2 2 3 5 2 6" xfId="40277"/>
    <cellStyle name="Note 2 3 2 2 3 5 3" xfId="10872"/>
    <cellStyle name="Note 2 3 2 2 3 5 3 2" xfId="17707"/>
    <cellStyle name="Note 2 3 2 2 3 5 3 2 2" xfId="35371"/>
    <cellStyle name="Note 2 3 2 2 3 5 3 2 3" xfId="52566"/>
    <cellStyle name="Note 2 3 2 2 3 5 3 3" xfId="28536"/>
    <cellStyle name="Note 2 3 2 2 3 5 3 4" xfId="45781"/>
    <cellStyle name="Note 2 3 2 2 3 5 4" xfId="14161"/>
    <cellStyle name="Note 2 3 2 2 3 5 4 2" xfId="31825"/>
    <cellStyle name="Note 2 3 2 2 3 5 4 3" xfId="49046"/>
    <cellStyle name="Note 2 3 2 2 3 5 5" xfId="21131"/>
    <cellStyle name="Note 2 3 2 2 3 5 6" xfId="38434"/>
    <cellStyle name="Note 2 3 2 2 3 6" xfId="3785"/>
    <cellStyle name="Note 2 3 2 2 3 6 2" xfId="5701"/>
    <cellStyle name="Note 2 3 2 2 3 6 2 2" xfId="12621"/>
    <cellStyle name="Note 2 3 2 2 3 6 2 2 2" xfId="19348"/>
    <cellStyle name="Note 2 3 2 2 3 6 2 2 2 2" xfId="37012"/>
    <cellStyle name="Note 2 3 2 2 3 6 2 2 2 3" xfId="54189"/>
    <cellStyle name="Note 2 3 2 2 3 6 2 2 3" xfId="30285"/>
    <cellStyle name="Note 2 3 2 2 3 6 2 2 4" xfId="47512"/>
    <cellStyle name="Note 2 3 2 2 3 6 2 3" xfId="9337"/>
    <cellStyle name="Note 2 3 2 2 3 6 2 3 2" xfId="27002"/>
    <cellStyle name="Note 2 3 2 2 3 6 2 3 3" xfId="44255"/>
    <cellStyle name="Note 2 3 2 2 3 6 2 4" xfId="16281"/>
    <cellStyle name="Note 2 3 2 2 3 6 2 4 2" xfId="33945"/>
    <cellStyle name="Note 2 3 2 2 3 6 2 4 3" xfId="51148"/>
    <cellStyle name="Note 2 3 2 2 3 6 2 5" xfId="23366"/>
    <cellStyle name="Note 2 3 2 2 3 6 2 6" xfId="40644"/>
    <cellStyle name="Note 2 3 2 2 3 6 3" xfId="7482"/>
    <cellStyle name="Note 2 3 2 2 3 6 3 2" xfId="25147"/>
    <cellStyle name="Note 2 3 2 2 3 6 3 3" xfId="42412"/>
    <cellStyle name="Note 2 3 2 2 3 6 4" xfId="14534"/>
    <cellStyle name="Note 2 3 2 2 3 6 4 2" xfId="32198"/>
    <cellStyle name="Note 2 3 2 2 3 6 4 3" xfId="49413"/>
    <cellStyle name="Note 2 3 2 2 3 6 5" xfId="21504"/>
    <cellStyle name="Note 2 3 2 2 3 6 6" xfId="38801"/>
    <cellStyle name="Note 2 3 2 2 3 7" xfId="4665"/>
    <cellStyle name="Note 2 3 2 2 3 7 2" xfId="11585"/>
    <cellStyle name="Note 2 3 2 2 3 7 2 2" xfId="18366"/>
    <cellStyle name="Note 2 3 2 2 3 7 2 2 2" xfId="36030"/>
    <cellStyle name="Note 2 3 2 2 3 7 2 2 3" xfId="53219"/>
    <cellStyle name="Note 2 3 2 2 3 7 2 3" xfId="29249"/>
    <cellStyle name="Note 2 3 2 2 3 7 2 4" xfId="46488"/>
    <cellStyle name="Note 2 3 2 2 3 7 3" xfId="8301"/>
    <cellStyle name="Note 2 3 2 2 3 7 3 2" xfId="25966"/>
    <cellStyle name="Note 2 3 2 2 3 7 3 3" xfId="43231"/>
    <cellStyle name="Note 2 3 2 2 3 7 4" xfId="15299"/>
    <cellStyle name="Note 2 3 2 2 3 7 4 2" xfId="32963"/>
    <cellStyle name="Note 2 3 2 2 3 7 4 3" xfId="50178"/>
    <cellStyle name="Note 2 3 2 2 3 7 5" xfId="22330"/>
    <cellStyle name="Note 2 3 2 2 3 7 6" xfId="39620"/>
    <cellStyle name="Note 2 3 2 2 3 8" xfId="10271"/>
    <cellStyle name="Note 2 3 2 2 3 8 2" xfId="17160"/>
    <cellStyle name="Note 2 3 2 2 3 8 2 2" xfId="34824"/>
    <cellStyle name="Note 2 3 2 2 3 8 2 3" xfId="52025"/>
    <cellStyle name="Note 2 3 2 2 3 8 3" xfId="27935"/>
    <cellStyle name="Note 2 3 2 2 3 8 4" xfId="45186"/>
    <cellStyle name="Note 2 3 2 2 3 9" xfId="6521"/>
    <cellStyle name="Note 2 3 2 2 3 9 2" xfId="24186"/>
    <cellStyle name="Note 2 3 2 2 3 9 3" xfId="41463"/>
    <cellStyle name="Note 2 3 2 2 4" xfId="2826"/>
    <cellStyle name="Note 2 3 2 2 4 2" xfId="3489"/>
    <cellStyle name="Note 2 3 2 2 4 2 2" xfId="5405"/>
    <cellStyle name="Note 2 3 2 2 4 2 2 2" xfId="12325"/>
    <cellStyle name="Note 2 3 2 2 4 2 2 2 2" xfId="19052"/>
    <cellStyle name="Note 2 3 2 2 4 2 2 2 2 2" xfId="36716"/>
    <cellStyle name="Note 2 3 2 2 4 2 2 2 2 3" xfId="53896"/>
    <cellStyle name="Note 2 3 2 2 4 2 2 2 3" xfId="29989"/>
    <cellStyle name="Note 2 3 2 2 4 2 2 2 4" xfId="47219"/>
    <cellStyle name="Note 2 3 2 2 4 2 2 3" xfId="9041"/>
    <cellStyle name="Note 2 3 2 2 4 2 2 3 2" xfId="26706"/>
    <cellStyle name="Note 2 3 2 2 4 2 2 3 3" xfId="43962"/>
    <cellStyle name="Note 2 3 2 2 4 2 2 4" xfId="15985"/>
    <cellStyle name="Note 2 3 2 2 4 2 2 4 2" xfId="33649"/>
    <cellStyle name="Note 2 3 2 2 4 2 2 4 3" xfId="50855"/>
    <cellStyle name="Note 2 3 2 2 4 2 2 5" xfId="23070"/>
    <cellStyle name="Note 2 3 2 2 4 2 2 6" xfId="40351"/>
    <cellStyle name="Note 2 3 2 2 4 2 3" xfId="10949"/>
    <cellStyle name="Note 2 3 2 2 4 2 3 2" xfId="17784"/>
    <cellStyle name="Note 2 3 2 2 4 2 3 2 2" xfId="35448"/>
    <cellStyle name="Note 2 3 2 2 4 2 3 2 3" xfId="52640"/>
    <cellStyle name="Note 2 3 2 2 4 2 3 3" xfId="28613"/>
    <cellStyle name="Note 2 3 2 2 4 2 3 4" xfId="45855"/>
    <cellStyle name="Note 2 3 2 2 4 2 4" xfId="7186"/>
    <cellStyle name="Note 2 3 2 2 4 2 4 2" xfId="24851"/>
    <cellStyle name="Note 2 3 2 2 4 2 4 3" xfId="42119"/>
    <cellStyle name="Note 2 3 2 2 4 2 5" xfId="14238"/>
    <cellStyle name="Note 2 3 2 2 4 2 5 2" xfId="31902"/>
    <cellStyle name="Note 2 3 2 2 4 2 5 3" xfId="49120"/>
    <cellStyle name="Note 2 3 2 2 4 2 6" xfId="21208"/>
    <cellStyle name="Note 2 3 2 2 4 2 7" xfId="38508"/>
    <cellStyle name="Note 2 3 2 2 4 3" xfId="3859"/>
    <cellStyle name="Note 2 3 2 2 4 3 2" xfId="5775"/>
    <cellStyle name="Note 2 3 2 2 4 3 2 2" xfId="12695"/>
    <cellStyle name="Note 2 3 2 2 4 3 2 2 2" xfId="19422"/>
    <cellStyle name="Note 2 3 2 2 4 3 2 2 2 2" xfId="37086"/>
    <cellStyle name="Note 2 3 2 2 4 3 2 2 2 3" xfId="54263"/>
    <cellStyle name="Note 2 3 2 2 4 3 2 2 3" xfId="30359"/>
    <cellStyle name="Note 2 3 2 2 4 3 2 2 4" xfId="47586"/>
    <cellStyle name="Note 2 3 2 2 4 3 2 3" xfId="9411"/>
    <cellStyle name="Note 2 3 2 2 4 3 2 3 2" xfId="27076"/>
    <cellStyle name="Note 2 3 2 2 4 3 2 3 3" xfId="44329"/>
    <cellStyle name="Note 2 3 2 2 4 3 2 4" xfId="16355"/>
    <cellStyle name="Note 2 3 2 2 4 3 2 4 2" xfId="34019"/>
    <cellStyle name="Note 2 3 2 2 4 3 2 4 3" xfId="51222"/>
    <cellStyle name="Note 2 3 2 2 4 3 2 5" xfId="23440"/>
    <cellStyle name="Note 2 3 2 2 4 3 2 6" xfId="40718"/>
    <cellStyle name="Note 2 3 2 2 4 3 3" xfId="7556"/>
    <cellStyle name="Note 2 3 2 2 4 3 3 2" xfId="25221"/>
    <cellStyle name="Note 2 3 2 2 4 3 3 3" xfId="42486"/>
    <cellStyle name="Note 2 3 2 2 4 3 4" xfId="14608"/>
    <cellStyle name="Note 2 3 2 2 4 3 4 2" xfId="32272"/>
    <cellStyle name="Note 2 3 2 2 4 3 4 3" xfId="49487"/>
    <cellStyle name="Note 2 3 2 2 4 3 5" xfId="21578"/>
    <cellStyle name="Note 2 3 2 2 4 3 6" xfId="38875"/>
    <cellStyle name="Note 2 3 2 2 4 4" xfId="4742"/>
    <cellStyle name="Note 2 3 2 2 4 4 2" xfId="11662"/>
    <cellStyle name="Note 2 3 2 2 4 4 2 2" xfId="18443"/>
    <cellStyle name="Note 2 3 2 2 4 4 2 2 2" xfId="36107"/>
    <cellStyle name="Note 2 3 2 2 4 4 2 2 3" xfId="53293"/>
    <cellStyle name="Note 2 3 2 2 4 4 2 3" xfId="29326"/>
    <cellStyle name="Note 2 3 2 2 4 4 2 4" xfId="46562"/>
    <cellStyle name="Note 2 3 2 2 4 4 3" xfId="8378"/>
    <cellStyle name="Note 2 3 2 2 4 4 3 2" xfId="26043"/>
    <cellStyle name="Note 2 3 2 2 4 4 3 3" xfId="43305"/>
    <cellStyle name="Note 2 3 2 2 4 4 4" xfId="15376"/>
    <cellStyle name="Note 2 3 2 2 4 4 4 2" xfId="33040"/>
    <cellStyle name="Note 2 3 2 2 4 4 4 3" xfId="50252"/>
    <cellStyle name="Note 2 3 2 2 4 4 5" xfId="22407"/>
    <cellStyle name="Note 2 3 2 2 4 4 6" xfId="39694"/>
    <cellStyle name="Note 2 3 2 2 4 5" xfId="10348"/>
    <cellStyle name="Note 2 3 2 2 4 5 2" xfId="17237"/>
    <cellStyle name="Note 2 3 2 2 4 5 2 2" xfId="34901"/>
    <cellStyle name="Note 2 3 2 2 4 5 2 3" xfId="52099"/>
    <cellStyle name="Note 2 3 2 2 4 5 3" xfId="28012"/>
    <cellStyle name="Note 2 3 2 2 4 5 4" xfId="45260"/>
    <cellStyle name="Note 2 3 2 2 4 6" xfId="6598"/>
    <cellStyle name="Note 2 3 2 2 4 6 2" xfId="24263"/>
    <cellStyle name="Note 2 3 2 2 4 6 3" xfId="41537"/>
    <cellStyle name="Note 2 3 2 2 4 7" xfId="13629"/>
    <cellStyle name="Note 2 3 2 2 4 7 2" xfId="31293"/>
    <cellStyle name="Note 2 3 2 2 4 7 3" xfId="48517"/>
    <cellStyle name="Note 2 3 2 2 4 8" xfId="20545"/>
    <cellStyle name="Note 2 3 2 2 4 9" xfId="37851"/>
    <cellStyle name="Note 2 3 2 2 5" xfId="4478"/>
    <cellStyle name="Note 2 3 2 2 5 2" xfId="6342"/>
    <cellStyle name="Note 2 3 2 2 5 2 2" xfId="13261"/>
    <cellStyle name="Note 2 3 2 2 5 2 2 2" xfId="19934"/>
    <cellStyle name="Note 2 3 2 2 5 2 2 2 2" xfId="37598"/>
    <cellStyle name="Note 2 3 2 2 5 2 2 2 3" xfId="54775"/>
    <cellStyle name="Note 2 3 2 2 5 2 2 3" xfId="30925"/>
    <cellStyle name="Note 2 3 2 2 5 2 2 4" xfId="48152"/>
    <cellStyle name="Note 2 3 2 2 5 2 3" xfId="9977"/>
    <cellStyle name="Note 2 3 2 2 5 2 3 2" xfId="27642"/>
    <cellStyle name="Note 2 3 2 2 5 2 3 3" xfId="44895"/>
    <cellStyle name="Note 2 3 2 2 5 2 4" xfId="16867"/>
    <cellStyle name="Note 2 3 2 2 5 2 4 2" xfId="34531"/>
    <cellStyle name="Note 2 3 2 2 5 2 4 3" xfId="51734"/>
    <cellStyle name="Note 2 3 2 2 5 2 5" xfId="24007"/>
    <cellStyle name="Note 2 3 2 2 5 2 6" xfId="41284"/>
    <cellStyle name="Note 2 3 2 2 5 3" xfId="11406"/>
    <cellStyle name="Note 2 3 2 2 5 3 2" xfId="18187"/>
    <cellStyle name="Note 2 3 2 2 5 3 2 2" xfId="35851"/>
    <cellStyle name="Note 2 3 2 2 5 3 2 3" xfId="53040"/>
    <cellStyle name="Note 2 3 2 2 5 3 3" xfId="29070"/>
    <cellStyle name="Note 2 3 2 2 5 3 4" xfId="46309"/>
    <cellStyle name="Note 2 3 2 2 5 4" xfId="8122"/>
    <cellStyle name="Note 2 3 2 2 5 4 2" xfId="25787"/>
    <cellStyle name="Note 2 3 2 2 5 4 3" xfId="43052"/>
    <cellStyle name="Note 2 3 2 2 5 5" xfId="15120"/>
    <cellStyle name="Note 2 3 2 2 5 5 2" xfId="32784"/>
    <cellStyle name="Note 2 3 2 2 5 5 3" xfId="49999"/>
    <cellStyle name="Note 2 3 2 2 5 6" xfId="22151"/>
    <cellStyle name="Note 2 3 2 2 5 7" xfId="39441"/>
    <cellStyle name="Note 2 3 2 2 6" xfId="4435"/>
    <cellStyle name="Note 2 3 2 2 6 2" xfId="6299"/>
    <cellStyle name="Note 2 3 2 2 6 2 2" xfId="13218"/>
    <cellStyle name="Note 2 3 2 2 6 2 2 2" xfId="19891"/>
    <cellStyle name="Note 2 3 2 2 6 2 2 2 2" xfId="37555"/>
    <cellStyle name="Note 2 3 2 2 6 2 2 2 3" xfId="54732"/>
    <cellStyle name="Note 2 3 2 2 6 2 2 3" xfId="30882"/>
    <cellStyle name="Note 2 3 2 2 6 2 2 4" xfId="48109"/>
    <cellStyle name="Note 2 3 2 2 6 2 3" xfId="9934"/>
    <cellStyle name="Note 2 3 2 2 6 2 3 2" xfId="27599"/>
    <cellStyle name="Note 2 3 2 2 6 2 3 3" xfId="44852"/>
    <cellStyle name="Note 2 3 2 2 6 2 4" xfId="16824"/>
    <cellStyle name="Note 2 3 2 2 6 2 4 2" xfId="34488"/>
    <cellStyle name="Note 2 3 2 2 6 2 4 3" xfId="51691"/>
    <cellStyle name="Note 2 3 2 2 6 2 5" xfId="23964"/>
    <cellStyle name="Note 2 3 2 2 6 2 6" xfId="41241"/>
    <cellStyle name="Note 2 3 2 2 6 3" xfId="11363"/>
    <cellStyle name="Note 2 3 2 2 6 3 2" xfId="18144"/>
    <cellStyle name="Note 2 3 2 2 6 3 2 2" xfId="35808"/>
    <cellStyle name="Note 2 3 2 2 6 3 2 3" xfId="52997"/>
    <cellStyle name="Note 2 3 2 2 6 3 3" xfId="29027"/>
    <cellStyle name="Note 2 3 2 2 6 3 4" xfId="46266"/>
    <cellStyle name="Note 2 3 2 2 6 4" xfId="8079"/>
    <cellStyle name="Note 2 3 2 2 6 4 2" xfId="25744"/>
    <cellStyle name="Note 2 3 2 2 6 4 3" xfId="43009"/>
    <cellStyle name="Note 2 3 2 2 6 5" xfId="15077"/>
    <cellStyle name="Note 2 3 2 2 6 5 2" xfId="32741"/>
    <cellStyle name="Note 2 3 2 2 6 5 3" xfId="49956"/>
    <cellStyle name="Note 2 3 2 2 6 6" xfId="22108"/>
    <cellStyle name="Note 2 3 2 2 6 7" xfId="39398"/>
    <cellStyle name="Note 2 3 2 2 7" xfId="10121"/>
    <cellStyle name="Note 2 3 2 2 7 2" xfId="17010"/>
    <cellStyle name="Note 2 3 2 2 7 2 2" xfId="34674"/>
    <cellStyle name="Note 2 3 2 2 7 2 3" xfId="51875"/>
    <cellStyle name="Note 2 3 2 2 7 3" xfId="27785"/>
    <cellStyle name="Note 2 3 2 2 7 4" xfId="45036"/>
    <cellStyle name="Note 2 3 2 2 8" xfId="13402"/>
    <cellStyle name="Note 2 3 2 2 8 2" xfId="31066"/>
    <cellStyle name="Note 2 3 2 2 8 3" xfId="48293"/>
    <cellStyle name="Note 2 3 2 2 9" xfId="20228"/>
    <cellStyle name="Note 2 3 2 3" xfId="1835"/>
    <cellStyle name="Note 2 3 2 3 2" xfId="2745"/>
    <cellStyle name="Note 2 3 2 3 2 10" xfId="13550"/>
    <cellStyle name="Note 2 3 2 3 2 10 2" xfId="31214"/>
    <cellStyle name="Note 2 3 2 3 2 10 3" xfId="48441"/>
    <cellStyle name="Note 2 3 2 3 2 11" xfId="20466"/>
    <cellStyle name="Note 2 3 2 3 2 12" xfId="37775"/>
    <cellStyle name="Note 2 3 2 3 2 2" xfId="2974"/>
    <cellStyle name="Note 2 3 2 3 2 2 2" xfId="3637"/>
    <cellStyle name="Note 2 3 2 3 2 2 2 2" xfId="5553"/>
    <cellStyle name="Note 2 3 2 3 2 2 2 2 2" xfId="12473"/>
    <cellStyle name="Note 2 3 2 3 2 2 2 2 2 2" xfId="19200"/>
    <cellStyle name="Note 2 3 2 3 2 2 2 2 2 2 2" xfId="36864"/>
    <cellStyle name="Note 2 3 2 3 2 2 2 2 2 2 3" xfId="54044"/>
    <cellStyle name="Note 2 3 2 3 2 2 2 2 2 3" xfId="30137"/>
    <cellStyle name="Note 2 3 2 3 2 2 2 2 2 4" xfId="47367"/>
    <cellStyle name="Note 2 3 2 3 2 2 2 2 3" xfId="9189"/>
    <cellStyle name="Note 2 3 2 3 2 2 2 2 3 2" xfId="26854"/>
    <cellStyle name="Note 2 3 2 3 2 2 2 2 3 3" xfId="44110"/>
    <cellStyle name="Note 2 3 2 3 2 2 2 2 4" xfId="16133"/>
    <cellStyle name="Note 2 3 2 3 2 2 2 2 4 2" xfId="33797"/>
    <cellStyle name="Note 2 3 2 3 2 2 2 2 4 3" xfId="51003"/>
    <cellStyle name="Note 2 3 2 3 2 2 2 2 5" xfId="23218"/>
    <cellStyle name="Note 2 3 2 3 2 2 2 2 6" xfId="40499"/>
    <cellStyle name="Note 2 3 2 3 2 2 2 3" xfId="11097"/>
    <cellStyle name="Note 2 3 2 3 2 2 2 3 2" xfId="17932"/>
    <cellStyle name="Note 2 3 2 3 2 2 2 3 2 2" xfId="35596"/>
    <cellStyle name="Note 2 3 2 3 2 2 2 3 2 3" xfId="52788"/>
    <cellStyle name="Note 2 3 2 3 2 2 2 3 3" xfId="28761"/>
    <cellStyle name="Note 2 3 2 3 2 2 2 3 4" xfId="46003"/>
    <cellStyle name="Note 2 3 2 3 2 2 2 4" xfId="7334"/>
    <cellStyle name="Note 2 3 2 3 2 2 2 4 2" xfId="24999"/>
    <cellStyle name="Note 2 3 2 3 2 2 2 4 3" xfId="42267"/>
    <cellStyle name="Note 2 3 2 3 2 2 2 5" xfId="14386"/>
    <cellStyle name="Note 2 3 2 3 2 2 2 5 2" xfId="32050"/>
    <cellStyle name="Note 2 3 2 3 2 2 2 5 3" xfId="49268"/>
    <cellStyle name="Note 2 3 2 3 2 2 2 6" xfId="21356"/>
    <cellStyle name="Note 2 3 2 3 2 2 2 7" xfId="38656"/>
    <cellStyle name="Note 2 3 2 3 2 2 3" xfId="4007"/>
    <cellStyle name="Note 2 3 2 3 2 2 3 2" xfId="5923"/>
    <cellStyle name="Note 2 3 2 3 2 2 3 2 2" xfId="12843"/>
    <cellStyle name="Note 2 3 2 3 2 2 3 2 2 2" xfId="19570"/>
    <cellStyle name="Note 2 3 2 3 2 2 3 2 2 2 2" xfId="37234"/>
    <cellStyle name="Note 2 3 2 3 2 2 3 2 2 2 3" xfId="54411"/>
    <cellStyle name="Note 2 3 2 3 2 2 3 2 2 3" xfId="30507"/>
    <cellStyle name="Note 2 3 2 3 2 2 3 2 2 4" xfId="47734"/>
    <cellStyle name="Note 2 3 2 3 2 2 3 2 3" xfId="9559"/>
    <cellStyle name="Note 2 3 2 3 2 2 3 2 3 2" xfId="27224"/>
    <cellStyle name="Note 2 3 2 3 2 2 3 2 3 3" xfId="44477"/>
    <cellStyle name="Note 2 3 2 3 2 2 3 2 4" xfId="16503"/>
    <cellStyle name="Note 2 3 2 3 2 2 3 2 4 2" xfId="34167"/>
    <cellStyle name="Note 2 3 2 3 2 2 3 2 4 3" xfId="51370"/>
    <cellStyle name="Note 2 3 2 3 2 2 3 2 5" xfId="23588"/>
    <cellStyle name="Note 2 3 2 3 2 2 3 2 6" xfId="40866"/>
    <cellStyle name="Note 2 3 2 3 2 2 3 3" xfId="7704"/>
    <cellStyle name="Note 2 3 2 3 2 2 3 3 2" xfId="25369"/>
    <cellStyle name="Note 2 3 2 3 2 2 3 3 3" xfId="42634"/>
    <cellStyle name="Note 2 3 2 3 2 2 3 4" xfId="14756"/>
    <cellStyle name="Note 2 3 2 3 2 2 3 4 2" xfId="32420"/>
    <cellStyle name="Note 2 3 2 3 2 2 3 4 3" xfId="49635"/>
    <cellStyle name="Note 2 3 2 3 2 2 3 5" xfId="21726"/>
    <cellStyle name="Note 2 3 2 3 2 2 3 6" xfId="39023"/>
    <cellStyle name="Note 2 3 2 3 2 2 4" xfId="4890"/>
    <cellStyle name="Note 2 3 2 3 2 2 4 2" xfId="11810"/>
    <cellStyle name="Note 2 3 2 3 2 2 4 2 2" xfId="18591"/>
    <cellStyle name="Note 2 3 2 3 2 2 4 2 2 2" xfId="36255"/>
    <cellStyle name="Note 2 3 2 3 2 2 4 2 2 3" xfId="53441"/>
    <cellStyle name="Note 2 3 2 3 2 2 4 2 3" xfId="29474"/>
    <cellStyle name="Note 2 3 2 3 2 2 4 2 4" xfId="46710"/>
    <cellStyle name="Note 2 3 2 3 2 2 4 3" xfId="8526"/>
    <cellStyle name="Note 2 3 2 3 2 2 4 3 2" xfId="26191"/>
    <cellStyle name="Note 2 3 2 3 2 2 4 3 3" xfId="43453"/>
    <cellStyle name="Note 2 3 2 3 2 2 4 4" xfId="15524"/>
    <cellStyle name="Note 2 3 2 3 2 2 4 4 2" xfId="33188"/>
    <cellStyle name="Note 2 3 2 3 2 2 4 4 3" xfId="50400"/>
    <cellStyle name="Note 2 3 2 3 2 2 4 5" xfId="22555"/>
    <cellStyle name="Note 2 3 2 3 2 2 4 6" xfId="39842"/>
    <cellStyle name="Note 2 3 2 3 2 2 5" xfId="10496"/>
    <cellStyle name="Note 2 3 2 3 2 2 5 2" xfId="17385"/>
    <cellStyle name="Note 2 3 2 3 2 2 5 2 2" xfId="35049"/>
    <cellStyle name="Note 2 3 2 3 2 2 5 2 3" xfId="52247"/>
    <cellStyle name="Note 2 3 2 3 2 2 5 3" xfId="28160"/>
    <cellStyle name="Note 2 3 2 3 2 2 5 4" xfId="45408"/>
    <cellStyle name="Note 2 3 2 3 2 2 6" xfId="6746"/>
    <cellStyle name="Note 2 3 2 3 2 2 6 2" xfId="24411"/>
    <cellStyle name="Note 2 3 2 3 2 2 6 3" xfId="41685"/>
    <cellStyle name="Note 2 3 2 3 2 2 7" xfId="13777"/>
    <cellStyle name="Note 2 3 2 3 2 2 7 2" xfId="31441"/>
    <cellStyle name="Note 2 3 2 3 2 2 7 3" xfId="48665"/>
    <cellStyle name="Note 2 3 2 3 2 2 8" xfId="20693"/>
    <cellStyle name="Note 2 3 2 3 2 2 9" xfId="37999"/>
    <cellStyle name="Note 2 3 2 3 2 3" xfId="3070"/>
    <cellStyle name="Note 2 3 2 3 2 3 2" xfId="3733"/>
    <cellStyle name="Note 2 3 2 3 2 3 2 2" xfId="5649"/>
    <cellStyle name="Note 2 3 2 3 2 3 2 2 2" xfId="12569"/>
    <cellStyle name="Note 2 3 2 3 2 3 2 2 2 2" xfId="19296"/>
    <cellStyle name="Note 2 3 2 3 2 3 2 2 2 2 2" xfId="36960"/>
    <cellStyle name="Note 2 3 2 3 2 3 2 2 2 2 3" xfId="54137"/>
    <cellStyle name="Note 2 3 2 3 2 3 2 2 2 3" xfId="30233"/>
    <cellStyle name="Note 2 3 2 3 2 3 2 2 2 4" xfId="47460"/>
    <cellStyle name="Note 2 3 2 3 2 3 2 2 3" xfId="9285"/>
    <cellStyle name="Note 2 3 2 3 2 3 2 2 3 2" xfId="26950"/>
    <cellStyle name="Note 2 3 2 3 2 3 2 2 3 3" xfId="44203"/>
    <cellStyle name="Note 2 3 2 3 2 3 2 2 4" xfId="16229"/>
    <cellStyle name="Note 2 3 2 3 2 3 2 2 4 2" xfId="33893"/>
    <cellStyle name="Note 2 3 2 3 2 3 2 2 4 3" xfId="51096"/>
    <cellStyle name="Note 2 3 2 3 2 3 2 2 5" xfId="23314"/>
    <cellStyle name="Note 2 3 2 3 2 3 2 2 6" xfId="40592"/>
    <cellStyle name="Note 2 3 2 3 2 3 2 3" xfId="11193"/>
    <cellStyle name="Note 2 3 2 3 2 3 2 3 2" xfId="18028"/>
    <cellStyle name="Note 2 3 2 3 2 3 2 3 2 2" xfId="35692"/>
    <cellStyle name="Note 2 3 2 3 2 3 2 3 2 3" xfId="52881"/>
    <cellStyle name="Note 2 3 2 3 2 3 2 3 3" xfId="28857"/>
    <cellStyle name="Note 2 3 2 3 2 3 2 3 4" xfId="46096"/>
    <cellStyle name="Note 2 3 2 3 2 3 2 4" xfId="7430"/>
    <cellStyle name="Note 2 3 2 3 2 3 2 4 2" xfId="25095"/>
    <cellStyle name="Note 2 3 2 3 2 3 2 4 3" xfId="42360"/>
    <cellStyle name="Note 2 3 2 3 2 3 2 5" xfId="14482"/>
    <cellStyle name="Note 2 3 2 3 2 3 2 5 2" xfId="32146"/>
    <cellStyle name="Note 2 3 2 3 2 3 2 5 3" xfId="49361"/>
    <cellStyle name="Note 2 3 2 3 2 3 2 6" xfId="21452"/>
    <cellStyle name="Note 2 3 2 3 2 3 2 7" xfId="38749"/>
    <cellStyle name="Note 2 3 2 3 2 3 3" xfId="4100"/>
    <cellStyle name="Note 2 3 2 3 2 3 3 2" xfId="6016"/>
    <cellStyle name="Note 2 3 2 3 2 3 3 2 2" xfId="12936"/>
    <cellStyle name="Note 2 3 2 3 2 3 3 2 2 2" xfId="19663"/>
    <cellStyle name="Note 2 3 2 3 2 3 3 2 2 2 2" xfId="37327"/>
    <cellStyle name="Note 2 3 2 3 2 3 3 2 2 2 3" xfId="54504"/>
    <cellStyle name="Note 2 3 2 3 2 3 3 2 2 3" xfId="30600"/>
    <cellStyle name="Note 2 3 2 3 2 3 3 2 2 4" xfId="47827"/>
    <cellStyle name="Note 2 3 2 3 2 3 3 2 3" xfId="9652"/>
    <cellStyle name="Note 2 3 2 3 2 3 3 2 3 2" xfId="27317"/>
    <cellStyle name="Note 2 3 2 3 2 3 3 2 3 3" xfId="44570"/>
    <cellStyle name="Note 2 3 2 3 2 3 3 2 4" xfId="16596"/>
    <cellStyle name="Note 2 3 2 3 2 3 3 2 4 2" xfId="34260"/>
    <cellStyle name="Note 2 3 2 3 2 3 3 2 4 3" xfId="51463"/>
    <cellStyle name="Note 2 3 2 3 2 3 3 2 5" xfId="23681"/>
    <cellStyle name="Note 2 3 2 3 2 3 3 2 6" xfId="40959"/>
    <cellStyle name="Note 2 3 2 3 2 3 3 3" xfId="7797"/>
    <cellStyle name="Note 2 3 2 3 2 3 3 3 2" xfId="25462"/>
    <cellStyle name="Note 2 3 2 3 2 3 3 3 3" xfId="42727"/>
    <cellStyle name="Note 2 3 2 3 2 3 3 4" xfId="14849"/>
    <cellStyle name="Note 2 3 2 3 2 3 3 4 2" xfId="32513"/>
    <cellStyle name="Note 2 3 2 3 2 3 3 4 3" xfId="49728"/>
    <cellStyle name="Note 2 3 2 3 2 3 3 5" xfId="21819"/>
    <cellStyle name="Note 2 3 2 3 2 3 3 6" xfId="39116"/>
    <cellStyle name="Note 2 3 2 3 2 3 4" xfId="4986"/>
    <cellStyle name="Note 2 3 2 3 2 3 4 2" xfId="11906"/>
    <cellStyle name="Note 2 3 2 3 2 3 4 2 2" xfId="18687"/>
    <cellStyle name="Note 2 3 2 3 2 3 4 2 2 2" xfId="36351"/>
    <cellStyle name="Note 2 3 2 3 2 3 4 2 2 3" xfId="53534"/>
    <cellStyle name="Note 2 3 2 3 2 3 4 2 3" xfId="29570"/>
    <cellStyle name="Note 2 3 2 3 2 3 4 2 4" xfId="46803"/>
    <cellStyle name="Note 2 3 2 3 2 3 4 3" xfId="8622"/>
    <cellStyle name="Note 2 3 2 3 2 3 4 3 2" xfId="26287"/>
    <cellStyle name="Note 2 3 2 3 2 3 4 3 3" xfId="43546"/>
    <cellStyle name="Note 2 3 2 3 2 3 4 4" xfId="15620"/>
    <cellStyle name="Note 2 3 2 3 2 3 4 4 2" xfId="33284"/>
    <cellStyle name="Note 2 3 2 3 2 3 4 4 3" xfId="50493"/>
    <cellStyle name="Note 2 3 2 3 2 3 4 5" xfId="22651"/>
    <cellStyle name="Note 2 3 2 3 2 3 4 6" xfId="39935"/>
    <cellStyle name="Note 2 3 2 3 2 3 5" xfId="10592"/>
    <cellStyle name="Note 2 3 2 3 2 3 5 2" xfId="17481"/>
    <cellStyle name="Note 2 3 2 3 2 3 5 2 2" xfId="35145"/>
    <cellStyle name="Note 2 3 2 3 2 3 5 2 3" xfId="52340"/>
    <cellStyle name="Note 2 3 2 3 2 3 5 3" xfId="28256"/>
    <cellStyle name="Note 2 3 2 3 2 3 5 4" xfId="45501"/>
    <cellStyle name="Note 2 3 2 3 2 3 6" xfId="6842"/>
    <cellStyle name="Note 2 3 2 3 2 3 6 2" xfId="24507"/>
    <cellStyle name="Note 2 3 2 3 2 3 6 3" xfId="41778"/>
    <cellStyle name="Note 2 3 2 3 2 3 7" xfId="13873"/>
    <cellStyle name="Note 2 3 2 3 2 3 7 2" xfId="31537"/>
    <cellStyle name="Note 2 3 2 3 2 3 7 3" xfId="48758"/>
    <cellStyle name="Note 2 3 2 3 2 3 8" xfId="20789"/>
    <cellStyle name="Note 2 3 2 3 2 3 9" xfId="38092"/>
    <cellStyle name="Note 2 3 2 3 2 4" xfId="3182"/>
    <cellStyle name="Note 2 3 2 3 2 4 2" xfId="4212"/>
    <cellStyle name="Note 2 3 2 3 2 4 2 2" xfId="6128"/>
    <cellStyle name="Note 2 3 2 3 2 4 2 2 2" xfId="13048"/>
    <cellStyle name="Note 2 3 2 3 2 4 2 2 2 2" xfId="19775"/>
    <cellStyle name="Note 2 3 2 3 2 4 2 2 2 2 2" xfId="37439"/>
    <cellStyle name="Note 2 3 2 3 2 4 2 2 2 2 3" xfId="54616"/>
    <cellStyle name="Note 2 3 2 3 2 4 2 2 2 3" xfId="30712"/>
    <cellStyle name="Note 2 3 2 3 2 4 2 2 2 4" xfId="47939"/>
    <cellStyle name="Note 2 3 2 3 2 4 2 2 3" xfId="9764"/>
    <cellStyle name="Note 2 3 2 3 2 4 2 2 3 2" xfId="27429"/>
    <cellStyle name="Note 2 3 2 3 2 4 2 2 3 3" xfId="44682"/>
    <cellStyle name="Note 2 3 2 3 2 4 2 2 4" xfId="16708"/>
    <cellStyle name="Note 2 3 2 3 2 4 2 2 4 2" xfId="34372"/>
    <cellStyle name="Note 2 3 2 3 2 4 2 2 4 3" xfId="51575"/>
    <cellStyle name="Note 2 3 2 3 2 4 2 2 5" xfId="23793"/>
    <cellStyle name="Note 2 3 2 3 2 4 2 2 6" xfId="41071"/>
    <cellStyle name="Note 2 3 2 3 2 4 2 3" xfId="7909"/>
    <cellStyle name="Note 2 3 2 3 2 4 2 3 2" xfId="25574"/>
    <cellStyle name="Note 2 3 2 3 2 4 2 3 3" xfId="42839"/>
    <cellStyle name="Note 2 3 2 3 2 4 2 4" xfId="14961"/>
    <cellStyle name="Note 2 3 2 3 2 4 2 4 2" xfId="32625"/>
    <cellStyle name="Note 2 3 2 3 2 4 2 4 3" xfId="49840"/>
    <cellStyle name="Note 2 3 2 3 2 4 2 5" xfId="21931"/>
    <cellStyle name="Note 2 3 2 3 2 4 2 6" xfId="39228"/>
    <cellStyle name="Note 2 3 2 3 2 4 3" xfId="5098"/>
    <cellStyle name="Note 2 3 2 3 2 4 3 2" xfId="12018"/>
    <cellStyle name="Note 2 3 2 3 2 4 3 2 2" xfId="18799"/>
    <cellStyle name="Note 2 3 2 3 2 4 3 2 2 2" xfId="36463"/>
    <cellStyle name="Note 2 3 2 3 2 4 3 2 2 3" xfId="53646"/>
    <cellStyle name="Note 2 3 2 3 2 4 3 2 3" xfId="29682"/>
    <cellStyle name="Note 2 3 2 3 2 4 3 2 4" xfId="46915"/>
    <cellStyle name="Note 2 3 2 3 2 4 3 3" xfId="8734"/>
    <cellStyle name="Note 2 3 2 3 2 4 3 3 2" xfId="26399"/>
    <cellStyle name="Note 2 3 2 3 2 4 3 3 3" xfId="43658"/>
    <cellStyle name="Note 2 3 2 3 2 4 3 4" xfId="15732"/>
    <cellStyle name="Note 2 3 2 3 2 4 3 4 2" xfId="33396"/>
    <cellStyle name="Note 2 3 2 3 2 4 3 4 3" xfId="50605"/>
    <cellStyle name="Note 2 3 2 3 2 4 3 5" xfId="22763"/>
    <cellStyle name="Note 2 3 2 3 2 4 3 6" xfId="40047"/>
    <cellStyle name="Note 2 3 2 3 2 4 4" xfId="10704"/>
    <cellStyle name="Note 2 3 2 3 2 4 4 2" xfId="17593"/>
    <cellStyle name="Note 2 3 2 3 2 4 4 2 2" xfId="35257"/>
    <cellStyle name="Note 2 3 2 3 2 4 4 2 3" xfId="52452"/>
    <cellStyle name="Note 2 3 2 3 2 4 4 3" xfId="28368"/>
    <cellStyle name="Note 2 3 2 3 2 4 4 4" xfId="45613"/>
    <cellStyle name="Note 2 3 2 3 2 4 5" xfId="6954"/>
    <cellStyle name="Note 2 3 2 3 2 4 5 2" xfId="24619"/>
    <cellStyle name="Note 2 3 2 3 2 4 5 3" xfId="41890"/>
    <cellStyle name="Note 2 3 2 3 2 4 6" xfId="13985"/>
    <cellStyle name="Note 2 3 2 3 2 4 6 2" xfId="31649"/>
    <cellStyle name="Note 2 3 2 3 2 4 6 3" xfId="48870"/>
    <cellStyle name="Note 2 3 2 3 2 4 7" xfId="20901"/>
    <cellStyle name="Note 2 3 2 3 2 4 8" xfId="38204"/>
    <cellStyle name="Note 2 3 2 3 2 5" xfId="3410"/>
    <cellStyle name="Note 2 3 2 3 2 5 2" xfId="5326"/>
    <cellStyle name="Note 2 3 2 3 2 5 2 2" xfId="12246"/>
    <cellStyle name="Note 2 3 2 3 2 5 2 2 2" xfId="18973"/>
    <cellStyle name="Note 2 3 2 3 2 5 2 2 2 2" xfId="36637"/>
    <cellStyle name="Note 2 3 2 3 2 5 2 2 2 3" xfId="53820"/>
    <cellStyle name="Note 2 3 2 3 2 5 2 2 3" xfId="29910"/>
    <cellStyle name="Note 2 3 2 3 2 5 2 2 4" xfId="47143"/>
    <cellStyle name="Note 2 3 2 3 2 5 2 3" xfId="8962"/>
    <cellStyle name="Note 2 3 2 3 2 5 2 3 2" xfId="26627"/>
    <cellStyle name="Note 2 3 2 3 2 5 2 3 3" xfId="43886"/>
    <cellStyle name="Note 2 3 2 3 2 5 2 4" xfId="15906"/>
    <cellStyle name="Note 2 3 2 3 2 5 2 4 2" xfId="33570"/>
    <cellStyle name="Note 2 3 2 3 2 5 2 4 3" xfId="50779"/>
    <cellStyle name="Note 2 3 2 3 2 5 2 5" xfId="22991"/>
    <cellStyle name="Note 2 3 2 3 2 5 2 6" xfId="40275"/>
    <cellStyle name="Note 2 3 2 3 2 5 3" xfId="10870"/>
    <cellStyle name="Note 2 3 2 3 2 5 3 2" xfId="17705"/>
    <cellStyle name="Note 2 3 2 3 2 5 3 2 2" xfId="35369"/>
    <cellStyle name="Note 2 3 2 3 2 5 3 2 3" xfId="52564"/>
    <cellStyle name="Note 2 3 2 3 2 5 3 3" xfId="28534"/>
    <cellStyle name="Note 2 3 2 3 2 5 3 4" xfId="45779"/>
    <cellStyle name="Note 2 3 2 3 2 5 4" xfId="14159"/>
    <cellStyle name="Note 2 3 2 3 2 5 4 2" xfId="31823"/>
    <cellStyle name="Note 2 3 2 3 2 5 4 3" xfId="49044"/>
    <cellStyle name="Note 2 3 2 3 2 5 5" xfId="21129"/>
    <cellStyle name="Note 2 3 2 3 2 5 6" xfId="38432"/>
    <cellStyle name="Note 2 3 2 3 2 6" xfId="3783"/>
    <cellStyle name="Note 2 3 2 3 2 6 2" xfId="5699"/>
    <cellStyle name="Note 2 3 2 3 2 6 2 2" xfId="12619"/>
    <cellStyle name="Note 2 3 2 3 2 6 2 2 2" xfId="19346"/>
    <cellStyle name="Note 2 3 2 3 2 6 2 2 2 2" xfId="37010"/>
    <cellStyle name="Note 2 3 2 3 2 6 2 2 2 3" xfId="54187"/>
    <cellStyle name="Note 2 3 2 3 2 6 2 2 3" xfId="30283"/>
    <cellStyle name="Note 2 3 2 3 2 6 2 2 4" xfId="47510"/>
    <cellStyle name="Note 2 3 2 3 2 6 2 3" xfId="9335"/>
    <cellStyle name="Note 2 3 2 3 2 6 2 3 2" xfId="27000"/>
    <cellStyle name="Note 2 3 2 3 2 6 2 3 3" xfId="44253"/>
    <cellStyle name="Note 2 3 2 3 2 6 2 4" xfId="16279"/>
    <cellStyle name="Note 2 3 2 3 2 6 2 4 2" xfId="33943"/>
    <cellStyle name="Note 2 3 2 3 2 6 2 4 3" xfId="51146"/>
    <cellStyle name="Note 2 3 2 3 2 6 2 5" xfId="23364"/>
    <cellStyle name="Note 2 3 2 3 2 6 2 6" xfId="40642"/>
    <cellStyle name="Note 2 3 2 3 2 6 3" xfId="7480"/>
    <cellStyle name="Note 2 3 2 3 2 6 3 2" xfId="25145"/>
    <cellStyle name="Note 2 3 2 3 2 6 3 3" xfId="42410"/>
    <cellStyle name="Note 2 3 2 3 2 6 4" xfId="14532"/>
    <cellStyle name="Note 2 3 2 3 2 6 4 2" xfId="32196"/>
    <cellStyle name="Note 2 3 2 3 2 6 4 3" xfId="49411"/>
    <cellStyle name="Note 2 3 2 3 2 6 5" xfId="21502"/>
    <cellStyle name="Note 2 3 2 3 2 6 6" xfId="38799"/>
    <cellStyle name="Note 2 3 2 3 2 7" xfId="4663"/>
    <cellStyle name="Note 2 3 2 3 2 7 2" xfId="11583"/>
    <cellStyle name="Note 2 3 2 3 2 7 2 2" xfId="18364"/>
    <cellStyle name="Note 2 3 2 3 2 7 2 2 2" xfId="36028"/>
    <cellStyle name="Note 2 3 2 3 2 7 2 2 3" xfId="53217"/>
    <cellStyle name="Note 2 3 2 3 2 7 2 3" xfId="29247"/>
    <cellStyle name="Note 2 3 2 3 2 7 2 4" xfId="46486"/>
    <cellStyle name="Note 2 3 2 3 2 7 3" xfId="8299"/>
    <cellStyle name="Note 2 3 2 3 2 7 3 2" xfId="25964"/>
    <cellStyle name="Note 2 3 2 3 2 7 3 3" xfId="43229"/>
    <cellStyle name="Note 2 3 2 3 2 7 4" xfId="15297"/>
    <cellStyle name="Note 2 3 2 3 2 7 4 2" xfId="32961"/>
    <cellStyle name="Note 2 3 2 3 2 7 4 3" xfId="50176"/>
    <cellStyle name="Note 2 3 2 3 2 7 5" xfId="22328"/>
    <cellStyle name="Note 2 3 2 3 2 7 6" xfId="39618"/>
    <cellStyle name="Note 2 3 2 3 2 8" xfId="10269"/>
    <cellStyle name="Note 2 3 2 3 2 8 2" xfId="17158"/>
    <cellStyle name="Note 2 3 2 3 2 8 2 2" xfId="34822"/>
    <cellStyle name="Note 2 3 2 3 2 8 2 3" xfId="52023"/>
    <cellStyle name="Note 2 3 2 3 2 8 3" xfId="27933"/>
    <cellStyle name="Note 2 3 2 3 2 8 4" xfId="45184"/>
    <cellStyle name="Note 2 3 2 3 2 9" xfId="6519"/>
    <cellStyle name="Note 2 3 2 3 2 9 2" xfId="24184"/>
    <cellStyle name="Note 2 3 2 3 2 9 3" xfId="41461"/>
    <cellStyle name="Note 2 3 2 3 3" xfId="2828"/>
    <cellStyle name="Note 2 3 2 3 3 2" xfId="3491"/>
    <cellStyle name="Note 2 3 2 3 3 2 2" xfId="5407"/>
    <cellStyle name="Note 2 3 2 3 3 2 2 2" xfId="12327"/>
    <cellStyle name="Note 2 3 2 3 3 2 2 2 2" xfId="19054"/>
    <cellStyle name="Note 2 3 2 3 3 2 2 2 2 2" xfId="36718"/>
    <cellStyle name="Note 2 3 2 3 3 2 2 2 2 3" xfId="53898"/>
    <cellStyle name="Note 2 3 2 3 3 2 2 2 3" xfId="29991"/>
    <cellStyle name="Note 2 3 2 3 3 2 2 2 4" xfId="47221"/>
    <cellStyle name="Note 2 3 2 3 3 2 2 3" xfId="9043"/>
    <cellStyle name="Note 2 3 2 3 3 2 2 3 2" xfId="26708"/>
    <cellStyle name="Note 2 3 2 3 3 2 2 3 3" xfId="43964"/>
    <cellStyle name="Note 2 3 2 3 3 2 2 4" xfId="15987"/>
    <cellStyle name="Note 2 3 2 3 3 2 2 4 2" xfId="33651"/>
    <cellStyle name="Note 2 3 2 3 3 2 2 4 3" xfId="50857"/>
    <cellStyle name="Note 2 3 2 3 3 2 2 5" xfId="23072"/>
    <cellStyle name="Note 2 3 2 3 3 2 2 6" xfId="40353"/>
    <cellStyle name="Note 2 3 2 3 3 2 3" xfId="10951"/>
    <cellStyle name="Note 2 3 2 3 3 2 3 2" xfId="17786"/>
    <cellStyle name="Note 2 3 2 3 3 2 3 2 2" xfId="35450"/>
    <cellStyle name="Note 2 3 2 3 3 2 3 2 3" xfId="52642"/>
    <cellStyle name="Note 2 3 2 3 3 2 3 3" xfId="28615"/>
    <cellStyle name="Note 2 3 2 3 3 2 3 4" xfId="45857"/>
    <cellStyle name="Note 2 3 2 3 3 2 4" xfId="7188"/>
    <cellStyle name="Note 2 3 2 3 3 2 4 2" xfId="24853"/>
    <cellStyle name="Note 2 3 2 3 3 2 4 3" xfId="42121"/>
    <cellStyle name="Note 2 3 2 3 3 2 5" xfId="14240"/>
    <cellStyle name="Note 2 3 2 3 3 2 5 2" xfId="31904"/>
    <cellStyle name="Note 2 3 2 3 3 2 5 3" xfId="49122"/>
    <cellStyle name="Note 2 3 2 3 3 2 6" xfId="21210"/>
    <cellStyle name="Note 2 3 2 3 3 2 7" xfId="38510"/>
    <cellStyle name="Note 2 3 2 3 3 3" xfId="3861"/>
    <cellStyle name="Note 2 3 2 3 3 3 2" xfId="5777"/>
    <cellStyle name="Note 2 3 2 3 3 3 2 2" xfId="12697"/>
    <cellStyle name="Note 2 3 2 3 3 3 2 2 2" xfId="19424"/>
    <cellStyle name="Note 2 3 2 3 3 3 2 2 2 2" xfId="37088"/>
    <cellStyle name="Note 2 3 2 3 3 3 2 2 2 3" xfId="54265"/>
    <cellStyle name="Note 2 3 2 3 3 3 2 2 3" xfId="30361"/>
    <cellStyle name="Note 2 3 2 3 3 3 2 2 4" xfId="47588"/>
    <cellStyle name="Note 2 3 2 3 3 3 2 3" xfId="9413"/>
    <cellStyle name="Note 2 3 2 3 3 3 2 3 2" xfId="27078"/>
    <cellStyle name="Note 2 3 2 3 3 3 2 3 3" xfId="44331"/>
    <cellStyle name="Note 2 3 2 3 3 3 2 4" xfId="16357"/>
    <cellStyle name="Note 2 3 2 3 3 3 2 4 2" xfId="34021"/>
    <cellStyle name="Note 2 3 2 3 3 3 2 4 3" xfId="51224"/>
    <cellStyle name="Note 2 3 2 3 3 3 2 5" xfId="23442"/>
    <cellStyle name="Note 2 3 2 3 3 3 2 6" xfId="40720"/>
    <cellStyle name="Note 2 3 2 3 3 3 3" xfId="7558"/>
    <cellStyle name="Note 2 3 2 3 3 3 3 2" xfId="25223"/>
    <cellStyle name="Note 2 3 2 3 3 3 3 3" xfId="42488"/>
    <cellStyle name="Note 2 3 2 3 3 3 4" xfId="14610"/>
    <cellStyle name="Note 2 3 2 3 3 3 4 2" xfId="32274"/>
    <cellStyle name="Note 2 3 2 3 3 3 4 3" xfId="49489"/>
    <cellStyle name="Note 2 3 2 3 3 3 5" xfId="21580"/>
    <cellStyle name="Note 2 3 2 3 3 3 6" xfId="38877"/>
    <cellStyle name="Note 2 3 2 3 3 4" xfId="4744"/>
    <cellStyle name="Note 2 3 2 3 3 4 2" xfId="11664"/>
    <cellStyle name="Note 2 3 2 3 3 4 2 2" xfId="18445"/>
    <cellStyle name="Note 2 3 2 3 3 4 2 2 2" xfId="36109"/>
    <cellStyle name="Note 2 3 2 3 3 4 2 2 3" xfId="53295"/>
    <cellStyle name="Note 2 3 2 3 3 4 2 3" xfId="29328"/>
    <cellStyle name="Note 2 3 2 3 3 4 2 4" xfId="46564"/>
    <cellStyle name="Note 2 3 2 3 3 4 3" xfId="8380"/>
    <cellStyle name="Note 2 3 2 3 3 4 3 2" xfId="26045"/>
    <cellStyle name="Note 2 3 2 3 3 4 3 3" xfId="43307"/>
    <cellStyle name="Note 2 3 2 3 3 4 4" xfId="15378"/>
    <cellStyle name="Note 2 3 2 3 3 4 4 2" xfId="33042"/>
    <cellStyle name="Note 2 3 2 3 3 4 4 3" xfId="50254"/>
    <cellStyle name="Note 2 3 2 3 3 4 5" xfId="22409"/>
    <cellStyle name="Note 2 3 2 3 3 4 6" xfId="39696"/>
    <cellStyle name="Note 2 3 2 3 3 5" xfId="10350"/>
    <cellStyle name="Note 2 3 2 3 3 5 2" xfId="17239"/>
    <cellStyle name="Note 2 3 2 3 3 5 2 2" xfId="34903"/>
    <cellStyle name="Note 2 3 2 3 3 5 2 3" xfId="52101"/>
    <cellStyle name="Note 2 3 2 3 3 5 3" xfId="28014"/>
    <cellStyle name="Note 2 3 2 3 3 5 4" xfId="45262"/>
    <cellStyle name="Note 2 3 2 3 3 6" xfId="6600"/>
    <cellStyle name="Note 2 3 2 3 3 6 2" xfId="24265"/>
    <cellStyle name="Note 2 3 2 3 3 6 3" xfId="41539"/>
    <cellStyle name="Note 2 3 2 3 3 7" xfId="13631"/>
    <cellStyle name="Note 2 3 2 3 3 7 2" xfId="31295"/>
    <cellStyle name="Note 2 3 2 3 3 7 3" xfId="48519"/>
    <cellStyle name="Note 2 3 2 3 3 8" xfId="20547"/>
    <cellStyle name="Note 2 3 2 3 3 9" xfId="37853"/>
    <cellStyle name="Note 2 3 2 3 4" xfId="4480"/>
    <cellStyle name="Note 2 3 2 3 4 2" xfId="6344"/>
    <cellStyle name="Note 2 3 2 3 4 2 2" xfId="13263"/>
    <cellStyle name="Note 2 3 2 3 4 2 2 2" xfId="19936"/>
    <cellStyle name="Note 2 3 2 3 4 2 2 2 2" xfId="37600"/>
    <cellStyle name="Note 2 3 2 3 4 2 2 2 3" xfId="54777"/>
    <cellStyle name="Note 2 3 2 3 4 2 2 3" xfId="30927"/>
    <cellStyle name="Note 2 3 2 3 4 2 2 4" xfId="48154"/>
    <cellStyle name="Note 2 3 2 3 4 2 3" xfId="9979"/>
    <cellStyle name="Note 2 3 2 3 4 2 3 2" xfId="27644"/>
    <cellStyle name="Note 2 3 2 3 4 2 3 3" xfId="44897"/>
    <cellStyle name="Note 2 3 2 3 4 2 4" xfId="16869"/>
    <cellStyle name="Note 2 3 2 3 4 2 4 2" xfId="34533"/>
    <cellStyle name="Note 2 3 2 3 4 2 4 3" xfId="51736"/>
    <cellStyle name="Note 2 3 2 3 4 2 5" xfId="24009"/>
    <cellStyle name="Note 2 3 2 3 4 2 6" xfId="41286"/>
    <cellStyle name="Note 2 3 2 3 4 3" xfId="11408"/>
    <cellStyle name="Note 2 3 2 3 4 3 2" xfId="18189"/>
    <cellStyle name="Note 2 3 2 3 4 3 2 2" xfId="35853"/>
    <cellStyle name="Note 2 3 2 3 4 3 2 3" xfId="53042"/>
    <cellStyle name="Note 2 3 2 3 4 3 3" xfId="29072"/>
    <cellStyle name="Note 2 3 2 3 4 3 4" xfId="46311"/>
    <cellStyle name="Note 2 3 2 3 4 4" xfId="8124"/>
    <cellStyle name="Note 2 3 2 3 4 4 2" xfId="25789"/>
    <cellStyle name="Note 2 3 2 3 4 4 3" xfId="43054"/>
    <cellStyle name="Note 2 3 2 3 4 5" xfId="15122"/>
    <cellStyle name="Note 2 3 2 3 4 5 2" xfId="32786"/>
    <cellStyle name="Note 2 3 2 3 4 5 3" xfId="50001"/>
    <cellStyle name="Note 2 3 2 3 4 6" xfId="22153"/>
    <cellStyle name="Note 2 3 2 3 4 7" xfId="39443"/>
    <cellStyle name="Note 2 3 2 3 5" xfId="4437"/>
    <cellStyle name="Note 2 3 2 3 5 2" xfId="6301"/>
    <cellStyle name="Note 2 3 2 3 5 2 2" xfId="13220"/>
    <cellStyle name="Note 2 3 2 3 5 2 2 2" xfId="19893"/>
    <cellStyle name="Note 2 3 2 3 5 2 2 2 2" xfId="37557"/>
    <cellStyle name="Note 2 3 2 3 5 2 2 2 3" xfId="54734"/>
    <cellStyle name="Note 2 3 2 3 5 2 2 3" xfId="30884"/>
    <cellStyle name="Note 2 3 2 3 5 2 2 4" xfId="48111"/>
    <cellStyle name="Note 2 3 2 3 5 2 3" xfId="9936"/>
    <cellStyle name="Note 2 3 2 3 5 2 3 2" xfId="27601"/>
    <cellStyle name="Note 2 3 2 3 5 2 3 3" xfId="44854"/>
    <cellStyle name="Note 2 3 2 3 5 2 4" xfId="16826"/>
    <cellStyle name="Note 2 3 2 3 5 2 4 2" xfId="34490"/>
    <cellStyle name="Note 2 3 2 3 5 2 4 3" xfId="51693"/>
    <cellStyle name="Note 2 3 2 3 5 2 5" xfId="23966"/>
    <cellStyle name="Note 2 3 2 3 5 2 6" xfId="41243"/>
    <cellStyle name="Note 2 3 2 3 5 3" xfId="11365"/>
    <cellStyle name="Note 2 3 2 3 5 3 2" xfId="18146"/>
    <cellStyle name="Note 2 3 2 3 5 3 2 2" xfId="35810"/>
    <cellStyle name="Note 2 3 2 3 5 3 2 3" xfId="52999"/>
    <cellStyle name="Note 2 3 2 3 5 3 3" xfId="29029"/>
    <cellStyle name="Note 2 3 2 3 5 3 4" xfId="46268"/>
    <cellStyle name="Note 2 3 2 3 5 4" xfId="8081"/>
    <cellStyle name="Note 2 3 2 3 5 4 2" xfId="25746"/>
    <cellStyle name="Note 2 3 2 3 5 4 3" xfId="43011"/>
    <cellStyle name="Note 2 3 2 3 5 5" xfId="15079"/>
    <cellStyle name="Note 2 3 2 3 5 5 2" xfId="32743"/>
    <cellStyle name="Note 2 3 2 3 5 5 3" xfId="49958"/>
    <cellStyle name="Note 2 3 2 3 5 6" xfId="22110"/>
    <cellStyle name="Note 2 3 2 3 5 7" xfId="39400"/>
    <cellStyle name="Note 2 3 2 3 6" xfId="10123"/>
    <cellStyle name="Note 2 3 2 3 6 2" xfId="17012"/>
    <cellStyle name="Note 2 3 2 3 6 2 2" xfId="34676"/>
    <cellStyle name="Note 2 3 2 3 6 2 3" xfId="51877"/>
    <cellStyle name="Note 2 3 2 3 6 3" xfId="27787"/>
    <cellStyle name="Note 2 3 2 3 6 4" xfId="45038"/>
    <cellStyle name="Note 2 3 2 3 7" xfId="13404"/>
    <cellStyle name="Note 2 3 2 3 7 2" xfId="31068"/>
    <cellStyle name="Note 2 3 2 3 7 3" xfId="48295"/>
    <cellStyle name="Note 2 3 2 3 8" xfId="20230"/>
    <cellStyle name="Note 2 3 2 3 9" xfId="20359"/>
    <cellStyle name="Note 2 3 2 4" xfId="2748"/>
    <cellStyle name="Note 2 3 2 4 10" xfId="13553"/>
    <cellStyle name="Note 2 3 2 4 10 2" xfId="31217"/>
    <cellStyle name="Note 2 3 2 4 10 3" xfId="48444"/>
    <cellStyle name="Note 2 3 2 4 11" xfId="20469"/>
    <cellStyle name="Note 2 3 2 4 12" xfId="37778"/>
    <cellStyle name="Note 2 3 2 4 2" xfId="2977"/>
    <cellStyle name="Note 2 3 2 4 2 2" xfId="3640"/>
    <cellStyle name="Note 2 3 2 4 2 2 2" xfId="5556"/>
    <cellStyle name="Note 2 3 2 4 2 2 2 2" xfId="12476"/>
    <cellStyle name="Note 2 3 2 4 2 2 2 2 2" xfId="19203"/>
    <cellStyle name="Note 2 3 2 4 2 2 2 2 2 2" xfId="36867"/>
    <cellStyle name="Note 2 3 2 4 2 2 2 2 2 3" xfId="54047"/>
    <cellStyle name="Note 2 3 2 4 2 2 2 2 3" xfId="30140"/>
    <cellStyle name="Note 2 3 2 4 2 2 2 2 4" xfId="47370"/>
    <cellStyle name="Note 2 3 2 4 2 2 2 3" xfId="9192"/>
    <cellStyle name="Note 2 3 2 4 2 2 2 3 2" xfId="26857"/>
    <cellStyle name="Note 2 3 2 4 2 2 2 3 3" xfId="44113"/>
    <cellStyle name="Note 2 3 2 4 2 2 2 4" xfId="16136"/>
    <cellStyle name="Note 2 3 2 4 2 2 2 4 2" xfId="33800"/>
    <cellStyle name="Note 2 3 2 4 2 2 2 4 3" xfId="51006"/>
    <cellStyle name="Note 2 3 2 4 2 2 2 5" xfId="23221"/>
    <cellStyle name="Note 2 3 2 4 2 2 2 6" xfId="40502"/>
    <cellStyle name="Note 2 3 2 4 2 2 3" xfId="11100"/>
    <cellStyle name="Note 2 3 2 4 2 2 3 2" xfId="17935"/>
    <cellStyle name="Note 2 3 2 4 2 2 3 2 2" xfId="35599"/>
    <cellStyle name="Note 2 3 2 4 2 2 3 2 3" xfId="52791"/>
    <cellStyle name="Note 2 3 2 4 2 2 3 3" xfId="28764"/>
    <cellStyle name="Note 2 3 2 4 2 2 3 4" xfId="46006"/>
    <cellStyle name="Note 2 3 2 4 2 2 4" xfId="7337"/>
    <cellStyle name="Note 2 3 2 4 2 2 4 2" xfId="25002"/>
    <cellStyle name="Note 2 3 2 4 2 2 4 3" xfId="42270"/>
    <cellStyle name="Note 2 3 2 4 2 2 5" xfId="14389"/>
    <cellStyle name="Note 2 3 2 4 2 2 5 2" xfId="32053"/>
    <cellStyle name="Note 2 3 2 4 2 2 5 3" xfId="49271"/>
    <cellStyle name="Note 2 3 2 4 2 2 6" xfId="21359"/>
    <cellStyle name="Note 2 3 2 4 2 2 7" xfId="38659"/>
    <cellStyle name="Note 2 3 2 4 2 3" xfId="4010"/>
    <cellStyle name="Note 2 3 2 4 2 3 2" xfId="5926"/>
    <cellStyle name="Note 2 3 2 4 2 3 2 2" xfId="12846"/>
    <cellStyle name="Note 2 3 2 4 2 3 2 2 2" xfId="19573"/>
    <cellStyle name="Note 2 3 2 4 2 3 2 2 2 2" xfId="37237"/>
    <cellStyle name="Note 2 3 2 4 2 3 2 2 2 3" xfId="54414"/>
    <cellStyle name="Note 2 3 2 4 2 3 2 2 3" xfId="30510"/>
    <cellStyle name="Note 2 3 2 4 2 3 2 2 4" xfId="47737"/>
    <cellStyle name="Note 2 3 2 4 2 3 2 3" xfId="9562"/>
    <cellStyle name="Note 2 3 2 4 2 3 2 3 2" xfId="27227"/>
    <cellStyle name="Note 2 3 2 4 2 3 2 3 3" xfId="44480"/>
    <cellStyle name="Note 2 3 2 4 2 3 2 4" xfId="16506"/>
    <cellStyle name="Note 2 3 2 4 2 3 2 4 2" xfId="34170"/>
    <cellStyle name="Note 2 3 2 4 2 3 2 4 3" xfId="51373"/>
    <cellStyle name="Note 2 3 2 4 2 3 2 5" xfId="23591"/>
    <cellStyle name="Note 2 3 2 4 2 3 2 6" xfId="40869"/>
    <cellStyle name="Note 2 3 2 4 2 3 3" xfId="7707"/>
    <cellStyle name="Note 2 3 2 4 2 3 3 2" xfId="25372"/>
    <cellStyle name="Note 2 3 2 4 2 3 3 3" xfId="42637"/>
    <cellStyle name="Note 2 3 2 4 2 3 4" xfId="14759"/>
    <cellStyle name="Note 2 3 2 4 2 3 4 2" xfId="32423"/>
    <cellStyle name="Note 2 3 2 4 2 3 4 3" xfId="49638"/>
    <cellStyle name="Note 2 3 2 4 2 3 5" xfId="21729"/>
    <cellStyle name="Note 2 3 2 4 2 3 6" xfId="39026"/>
    <cellStyle name="Note 2 3 2 4 2 4" xfId="4893"/>
    <cellStyle name="Note 2 3 2 4 2 4 2" xfId="11813"/>
    <cellStyle name="Note 2 3 2 4 2 4 2 2" xfId="18594"/>
    <cellStyle name="Note 2 3 2 4 2 4 2 2 2" xfId="36258"/>
    <cellStyle name="Note 2 3 2 4 2 4 2 2 3" xfId="53444"/>
    <cellStyle name="Note 2 3 2 4 2 4 2 3" xfId="29477"/>
    <cellStyle name="Note 2 3 2 4 2 4 2 4" xfId="46713"/>
    <cellStyle name="Note 2 3 2 4 2 4 3" xfId="8529"/>
    <cellStyle name="Note 2 3 2 4 2 4 3 2" xfId="26194"/>
    <cellStyle name="Note 2 3 2 4 2 4 3 3" xfId="43456"/>
    <cellStyle name="Note 2 3 2 4 2 4 4" xfId="15527"/>
    <cellStyle name="Note 2 3 2 4 2 4 4 2" xfId="33191"/>
    <cellStyle name="Note 2 3 2 4 2 4 4 3" xfId="50403"/>
    <cellStyle name="Note 2 3 2 4 2 4 5" xfId="22558"/>
    <cellStyle name="Note 2 3 2 4 2 4 6" xfId="39845"/>
    <cellStyle name="Note 2 3 2 4 2 5" xfId="10499"/>
    <cellStyle name="Note 2 3 2 4 2 5 2" xfId="17388"/>
    <cellStyle name="Note 2 3 2 4 2 5 2 2" xfId="35052"/>
    <cellStyle name="Note 2 3 2 4 2 5 2 3" xfId="52250"/>
    <cellStyle name="Note 2 3 2 4 2 5 3" xfId="28163"/>
    <cellStyle name="Note 2 3 2 4 2 5 4" xfId="45411"/>
    <cellStyle name="Note 2 3 2 4 2 6" xfId="6749"/>
    <cellStyle name="Note 2 3 2 4 2 6 2" xfId="24414"/>
    <cellStyle name="Note 2 3 2 4 2 6 3" xfId="41688"/>
    <cellStyle name="Note 2 3 2 4 2 7" xfId="13780"/>
    <cellStyle name="Note 2 3 2 4 2 7 2" xfId="31444"/>
    <cellStyle name="Note 2 3 2 4 2 7 3" xfId="48668"/>
    <cellStyle name="Note 2 3 2 4 2 8" xfId="20696"/>
    <cellStyle name="Note 2 3 2 4 2 9" xfId="38002"/>
    <cellStyle name="Note 2 3 2 4 3" xfId="3073"/>
    <cellStyle name="Note 2 3 2 4 3 2" xfId="3736"/>
    <cellStyle name="Note 2 3 2 4 3 2 2" xfId="5652"/>
    <cellStyle name="Note 2 3 2 4 3 2 2 2" xfId="12572"/>
    <cellStyle name="Note 2 3 2 4 3 2 2 2 2" xfId="19299"/>
    <cellStyle name="Note 2 3 2 4 3 2 2 2 2 2" xfId="36963"/>
    <cellStyle name="Note 2 3 2 4 3 2 2 2 2 3" xfId="54140"/>
    <cellStyle name="Note 2 3 2 4 3 2 2 2 3" xfId="30236"/>
    <cellStyle name="Note 2 3 2 4 3 2 2 2 4" xfId="47463"/>
    <cellStyle name="Note 2 3 2 4 3 2 2 3" xfId="9288"/>
    <cellStyle name="Note 2 3 2 4 3 2 2 3 2" xfId="26953"/>
    <cellStyle name="Note 2 3 2 4 3 2 2 3 3" xfId="44206"/>
    <cellStyle name="Note 2 3 2 4 3 2 2 4" xfId="16232"/>
    <cellStyle name="Note 2 3 2 4 3 2 2 4 2" xfId="33896"/>
    <cellStyle name="Note 2 3 2 4 3 2 2 4 3" xfId="51099"/>
    <cellStyle name="Note 2 3 2 4 3 2 2 5" xfId="23317"/>
    <cellStyle name="Note 2 3 2 4 3 2 2 6" xfId="40595"/>
    <cellStyle name="Note 2 3 2 4 3 2 3" xfId="11196"/>
    <cellStyle name="Note 2 3 2 4 3 2 3 2" xfId="18031"/>
    <cellStyle name="Note 2 3 2 4 3 2 3 2 2" xfId="35695"/>
    <cellStyle name="Note 2 3 2 4 3 2 3 2 3" xfId="52884"/>
    <cellStyle name="Note 2 3 2 4 3 2 3 3" xfId="28860"/>
    <cellStyle name="Note 2 3 2 4 3 2 3 4" xfId="46099"/>
    <cellStyle name="Note 2 3 2 4 3 2 4" xfId="7433"/>
    <cellStyle name="Note 2 3 2 4 3 2 4 2" xfId="25098"/>
    <cellStyle name="Note 2 3 2 4 3 2 4 3" xfId="42363"/>
    <cellStyle name="Note 2 3 2 4 3 2 5" xfId="14485"/>
    <cellStyle name="Note 2 3 2 4 3 2 5 2" xfId="32149"/>
    <cellStyle name="Note 2 3 2 4 3 2 5 3" xfId="49364"/>
    <cellStyle name="Note 2 3 2 4 3 2 6" xfId="21455"/>
    <cellStyle name="Note 2 3 2 4 3 2 7" xfId="38752"/>
    <cellStyle name="Note 2 3 2 4 3 3" xfId="4103"/>
    <cellStyle name="Note 2 3 2 4 3 3 2" xfId="6019"/>
    <cellStyle name="Note 2 3 2 4 3 3 2 2" xfId="12939"/>
    <cellStyle name="Note 2 3 2 4 3 3 2 2 2" xfId="19666"/>
    <cellStyle name="Note 2 3 2 4 3 3 2 2 2 2" xfId="37330"/>
    <cellStyle name="Note 2 3 2 4 3 3 2 2 2 3" xfId="54507"/>
    <cellStyle name="Note 2 3 2 4 3 3 2 2 3" xfId="30603"/>
    <cellStyle name="Note 2 3 2 4 3 3 2 2 4" xfId="47830"/>
    <cellStyle name="Note 2 3 2 4 3 3 2 3" xfId="9655"/>
    <cellStyle name="Note 2 3 2 4 3 3 2 3 2" xfId="27320"/>
    <cellStyle name="Note 2 3 2 4 3 3 2 3 3" xfId="44573"/>
    <cellStyle name="Note 2 3 2 4 3 3 2 4" xfId="16599"/>
    <cellStyle name="Note 2 3 2 4 3 3 2 4 2" xfId="34263"/>
    <cellStyle name="Note 2 3 2 4 3 3 2 4 3" xfId="51466"/>
    <cellStyle name="Note 2 3 2 4 3 3 2 5" xfId="23684"/>
    <cellStyle name="Note 2 3 2 4 3 3 2 6" xfId="40962"/>
    <cellStyle name="Note 2 3 2 4 3 3 3" xfId="7800"/>
    <cellStyle name="Note 2 3 2 4 3 3 3 2" xfId="25465"/>
    <cellStyle name="Note 2 3 2 4 3 3 3 3" xfId="42730"/>
    <cellStyle name="Note 2 3 2 4 3 3 4" xfId="14852"/>
    <cellStyle name="Note 2 3 2 4 3 3 4 2" xfId="32516"/>
    <cellStyle name="Note 2 3 2 4 3 3 4 3" xfId="49731"/>
    <cellStyle name="Note 2 3 2 4 3 3 5" xfId="21822"/>
    <cellStyle name="Note 2 3 2 4 3 3 6" xfId="39119"/>
    <cellStyle name="Note 2 3 2 4 3 4" xfId="4989"/>
    <cellStyle name="Note 2 3 2 4 3 4 2" xfId="11909"/>
    <cellStyle name="Note 2 3 2 4 3 4 2 2" xfId="18690"/>
    <cellStyle name="Note 2 3 2 4 3 4 2 2 2" xfId="36354"/>
    <cellStyle name="Note 2 3 2 4 3 4 2 2 3" xfId="53537"/>
    <cellStyle name="Note 2 3 2 4 3 4 2 3" xfId="29573"/>
    <cellStyle name="Note 2 3 2 4 3 4 2 4" xfId="46806"/>
    <cellStyle name="Note 2 3 2 4 3 4 3" xfId="8625"/>
    <cellStyle name="Note 2 3 2 4 3 4 3 2" xfId="26290"/>
    <cellStyle name="Note 2 3 2 4 3 4 3 3" xfId="43549"/>
    <cellStyle name="Note 2 3 2 4 3 4 4" xfId="15623"/>
    <cellStyle name="Note 2 3 2 4 3 4 4 2" xfId="33287"/>
    <cellStyle name="Note 2 3 2 4 3 4 4 3" xfId="50496"/>
    <cellStyle name="Note 2 3 2 4 3 4 5" xfId="22654"/>
    <cellStyle name="Note 2 3 2 4 3 4 6" xfId="39938"/>
    <cellStyle name="Note 2 3 2 4 3 5" xfId="10595"/>
    <cellStyle name="Note 2 3 2 4 3 5 2" xfId="17484"/>
    <cellStyle name="Note 2 3 2 4 3 5 2 2" xfId="35148"/>
    <cellStyle name="Note 2 3 2 4 3 5 2 3" xfId="52343"/>
    <cellStyle name="Note 2 3 2 4 3 5 3" xfId="28259"/>
    <cellStyle name="Note 2 3 2 4 3 5 4" xfId="45504"/>
    <cellStyle name="Note 2 3 2 4 3 6" xfId="6845"/>
    <cellStyle name="Note 2 3 2 4 3 6 2" xfId="24510"/>
    <cellStyle name="Note 2 3 2 4 3 6 3" xfId="41781"/>
    <cellStyle name="Note 2 3 2 4 3 7" xfId="13876"/>
    <cellStyle name="Note 2 3 2 4 3 7 2" xfId="31540"/>
    <cellStyle name="Note 2 3 2 4 3 7 3" xfId="48761"/>
    <cellStyle name="Note 2 3 2 4 3 8" xfId="20792"/>
    <cellStyle name="Note 2 3 2 4 3 9" xfId="38095"/>
    <cellStyle name="Note 2 3 2 4 4" xfId="3185"/>
    <cellStyle name="Note 2 3 2 4 4 2" xfId="4215"/>
    <cellStyle name="Note 2 3 2 4 4 2 2" xfId="6131"/>
    <cellStyle name="Note 2 3 2 4 4 2 2 2" xfId="13051"/>
    <cellStyle name="Note 2 3 2 4 4 2 2 2 2" xfId="19778"/>
    <cellStyle name="Note 2 3 2 4 4 2 2 2 2 2" xfId="37442"/>
    <cellStyle name="Note 2 3 2 4 4 2 2 2 2 3" xfId="54619"/>
    <cellStyle name="Note 2 3 2 4 4 2 2 2 3" xfId="30715"/>
    <cellStyle name="Note 2 3 2 4 4 2 2 2 4" xfId="47942"/>
    <cellStyle name="Note 2 3 2 4 4 2 2 3" xfId="9767"/>
    <cellStyle name="Note 2 3 2 4 4 2 2 3 2" xfId="27432"/>
    <cellStyle name="Note 2 3 2 4 4 2 2 3 3" xfId="44685"/>
    <cellStyle name="Note 2 3 2 4 4 2 2 4" xfId="16711"/>
    <cellStyle name="Note 2 3 2 4 4 2 2 4 2" xfId="34375"/>
    <cellStyle name="Note 2 3 2 4 4 2 2 4 3" xfId="51578"/>
    <cellStyle name="Note 2 3 2 4 4 2 2 5" xfId="23796"/>
    <cellStyle name="Note 2 3 2 4 4 2 2 6" xfId="41074"/>
    <cellStyle name="Note 2 3 2 4 4 2 3" xfId="7912"/>
    <cellStyle name="Note 2 3 2 4 4 2 3 2" xfId="25577"/>
    <cellStyle name="Note 2 3 2 4 4 2 3 3" xfId="42842"/>
    <cellStyle name="Note 2 3 2 4 4 2 4" xfId="14964"/>
    <cellStyle name="Note 2 3 2 4 4 2 4 2" xfId="32628"/>
    <cellStyle name="Note 2 3 2 4 4 2 4 3" xfId="49843"/>
    <cellStyle name="Note 2 3 2 4 4 2 5" xfId="21934"/>
    <cellStyle name="Note 2 3 2 4 4 2 6" xfId="39231"/>
    <cellStyle name="Note 2 3 2 4 4 3" xfId="5101"/>
    <cellStyle name="Note 2 3 2 4 4 3 2" xfId="12021"/>
    <cellStyle name="Note 2 3 2 4 4 3 2 2" xfId="18802"/>
    <cellStyle name="Note 2 3 2 4 4 3 2 2 2" xfId="36466"/>
    <cellStyle name="Note 2 3 2 4 4 3 2 2 3" xfId="53649"/>
    <cellStyle name="Note 2 3 2 4 4 3 2 3" xfId="29685"/>
    <cellStyle name="Note 2 3 2 4 4 3 2 4" xfId="46918"/>
    <cellStyle name="Note 2 3 2 4 4 3 3" xfId="8737"/>
    <cellStyle name="Note 2 3 2 4 4 3 3 2" xfId="26402"/>
    <cellStyle name="Note 2 3 2 4 4 3 3 3" xfId="43661"/>
    <cellStyle name="Note 2 3 2 4 4 3 4" xfId="15735"/>
    <cellStyle name="Note 2 3 2 4 4 3 4 2" xfId="33399"/>
    <cellStyle name="Note 2 3 2 4 4 3 4 3" xfId="50608"/>
    <cellStyle name="Note 2 3 2 4 4 3 5" xfId="22766"/>
    <cellStyle name="Note 2 3 2 4 4 3 6" xfId="40050"/>
    <cellStyle name="Note 2 3 2 4 4 4" xfId="10707"/>
    <cellStyle name="Note 2 3 2 4 4 4 2" xfId="17596"/>
    <cellStyle name="Note 2 3 2 4 4 4 2 2" xfId="35260"/>
    <cellStyle name="Note 2 3 2 4 4 4 2 3" xfId="52455"/>
    <cellStyle name="Note 2 3 2 4 4 4 3" xfId="28371"/>
    <cellStyle name="Note 2 3 2 4 4 4 4" xfId="45616"/>
    <cellStyle name="Note 2 3 2 4 4 5" xfId="6957"/>
    <cellStyle name="Note 2 3 2 4 4 5 2" xfId="24622"/>
    <cellStyle name="Note 2 3 2 4 4 5 3" xfId="41893"/>
    <cellStyle name="Note 2 3 2 4 4 6" xfId="13988"/>
    <cellStyle name="Note 2 3 2 4 4 6 2" xfId="31652"/>
    <cellStyle name="Note 2 3 2 4 4 6 3" xfId="48873"/>
    <cellStyle name="Note 2 3 2 4 4 7" xfId="20904"/>
    <cellStyle name="Note 2 3 2 4 4 8" xfId="38207"/>
    <cellStyle name="Note 2 3 2 4 5" xfId="3413"/>
    <cellStyle name="Note 2 3 2 4 5 2" xfId="5329"/>
    <cellStyle name="Note 2 3 2 4 5 2 2" xfId="12249"/>
    <cellStyle name="Note 2 3 2 4 5 2 2 2" xfId="18976"/>
    <cellStyle name="Note 2 3 2 4 5 2 2 2 2" xfId="36640"/>
    <cellStyle name="Note 2 3 2 4 5 2 2 2 3" xfId="53823"/>
    <cellStyle name="Note 2 3 2 4 5 2 2 3" xfId="29913"/>
    <cellStyle name="Note 2 3 2 4 5 2 2 4" xfId="47146"/>
    <cellStyle name="Note 2 3 2 4 5 2 3" xfId="8965"/>
    <cellStyle name="Note 2 3 2 4 5 2 3 2" xfId="26630"/>
    <cellStyle name="Note 2 3 2 4 5 2 3 3" xfId="43889"/>
    <cellStyle name="Note 2 3 2 4 5 2 4" xfId="15909"/>
    <cellStyle name="Note 2 3 2 4 5 2 4 2" xfId="33573"/>
    <cellStyle name="Note 2 3 2 4 5 2 4 3" xfId="50782"/>
    <cellStyle name="Note 2 3 2 4 5 2 5" xfId="22994"/>
    <cellStyle name="Note 2 3 2 4 5 2 6" xfId="40278"/>
    <cellStyle name="Note 2 3 2 4 5 3" xfId="10873"/>
    <cellStyle name="Note 2 3 2 4 5 3 2" xfId="17708"/>
    <cellStyle name="Note 2 3 2 4 5 3 2 2" xfId="35372"/>
    <cellStyle name="Note 2 3 2 4 5 3 2 3" xfId="52567"/>
    <cellStyle name="Note 2 3 2 4 5 3 3" xfId="28537"/>
    <cellStyle name="Note 2 3 2 4 5 3 4" xfId="45782"/>
    <cellStyle name="Note 2 3 2 4 5 4" xfId="14162"/>
    <cellStyle name="Note 2 3 2 4 5 4 2" xfId="31826"/>
    <cellStyle name="Note 2 3 2 4 5 4 3" xfId="49047"/>
    <cellStyle name="Note 2 3 2 4 5 5" xfId="21132"/>
    <cellStyle name="Note 2 3 2 4 5 6" xfId="38435"/>
    <cellStyle name="Note 2 3 2 4 6" xfId="3786"/>
    <cellStyle name="Note 2 3 2 4 6 2" xfId="5702"/>
    <cellStyle name="Note 2 3 2 4 6 2 2" xfId="12622"/>
    <cellStyle name="Note 2 3 2 4 6 2 2 2" xfId="19349"/>
    <cellStyle name="Note 2 3 2 4 6 2 2 2 2" xfId="37013"/>
    <cellStyle name="Note 2 3 2 4 6 2 2 2 3" xfId="54190"/>
    <cellStyle name="Note 2 3 2 4 6 2 2 3" xfId="30286"/>
    <cellStyle name="Note 2 3 2 4 6 2 2 4" xfId="47513"/>
    <cellStyle name="Note 2 3 2 4 6 2 3" xfId="9338"/>
    <cellStyle name="Note 2 3 2 4 6 2 3 2" xfId="27003"/>
    <cellStyle name="Note 2 3 2 4 6 2 3 3" xfId="44256"/>
    <cellStyle name="Note 2 3 2 4 6 2 4" xfId="16282"/>
    <cellStyle name="Note 2 3 2 4 6 2 4 2" xfId="33946"/>
    <cellStyle name="Note 2 3 2 4 6 2 4 3" xfId="51149"/>
    <cellStyle name="Note 2 3 2 4 6 2 5" xfId="23367"/>
    <cellStyle name="Note 2 3 2 4 6 2 6" xfId="40645"/>
    <cellStyle name="Note 2 3 2 4 6 3" xfId="7483"/>
    <cellStyle name="Note 2 3 2 4 6 3 2" xfId="25148"/>
    <cellStyle name="Note 2 3 2 4 6 3 3" xfId="42413"/>
    <cellStyle name="Note 2 3 2 4 6 4" xfId="14535"/>
    <cellStyle name="Note 2 3 2 4 6 4 2" xfId="32199"/>
    <cellStyle name="Note 2 3 2 4 6 4 3" xfId="49414"/>
    <cellStyle name="Note 2 3 2 4 6 5" xfId="21505"/>
    <cellStyle name="Note 2 3 2 4 6 6" xfId="38802"/>
    <cellStyle name="Note 2 3 2 4 7" xfId="4666"/>
    <cellStyle name="Note 2 3 2 4 7 2" xfId="11586"/>
    <cellStyle name="Note 2 3 2 4 7 2 2" xfId="18367"/>
    <cellStyle name="Note 2 3 2 4 7 2 2 2" xfId="36031"/>
    <cellStyle name="Note 2 3 2 4 7 2 2 3" xfId="53220"/>
    <cellStyle name="Note 2 3 2 4 7 2 3" xfId="29250"/>
    <cellStyle name="Note 2 3 2 4 7 2 4" xfId="46489"/>
    <cellStyle name="Note 2 3 2 4 7 3" xfId="8302"/>
    <cellStyle name="Note 2 3 2 4 7 3 2" xfId="25967"/>
    <cellStyle name="Note 2 3 2 4 7 3 3" xfId="43232"/>
    <cellStyle name="Note 2 3 2 4 7 4" xfId="15300"/>
    <cellStyle name="Note 2 3 2 4 7 4 2" xfId="32964"/>
    <cellStyle name="Note 2 3 2 4 7 4 3" xfId="50179"/>
    <cellStyle name="Note 2 3 2 4 7 5" xfId="22331"/>
    <cellStyle name="Note 2 3 2 4 7 6" xfId="39621"/>
    <cellStyle name="Note 2 3 2 4 8" xfId="10272"/>
    <cellStyle name="Note 2 3 2 4 8 2" xfId="17161"/>
    <cellStyle name="Note 2 3 2 4 8 2 2" xfId="34825"/>
    <cellStyle name="Note 2 3 2 4 8 2 3" xfId="52026"/>
    <cellStyle name="Note 2 3 2 4 8 3" xfId="27936"/>
    <cellStyle name="Note 2 3 2 4 8 4" xfId="45187"/>
    <cellStyle name="Note 2 3 2 4 9" xfId="6522"/>
    <cellStyle name="Note 2 3 2 4 9 2" xfId="24187"/>
    <cellStyle name="Note 2 3 2 4 9 3" xfId="41464"/>
    <cellStyle name="Note 2 3 2 5" xfId="2825"/>
    <cellStyle name="Note 2 3 2 5 2" xfId="3488"/>
    <cellStyle name="Note 2 3 2 5 2 2" xfId="5404"/>
    <cellStyle name="Note 2 3 2 5 2 2 2" xfId="12324"/>
    <cellStyle name="Note 2 3 2 5 2 2 2 2" xfId="19051"/>
    <cellStyle name="Note 2 3 2 5 2 2 2 2 2" xfId="36715"/>
    <cellStyle name="Note 2 3 2 5 2 2 2 2 3" xfId="53895"/>
    <cellStyle name="Note 2 3 2 5 2 2 2 3" xfId="29988"/>
    <cellStyle name="Note 2 3 2 5 2 2 2 4" xfId="47218"/>
    <cellStyle name="Note 2 3 2 5 2 2 3" xfId="9040"/>
    <cellStyle name="Note 2 3 2 5 2 2 3 2" xfId="26705"/>
    <cellStyle name="Note 2 3 2 5 2 2 3 3" xfId="43961"/>
    <cellStyle name="Note 2 3 2 5 2 2 4" xfId="15984"/>
    <cellStyle name="Note 2 3 2 5 2 2 4 2" xfId="33648"/>
    <cellStyle name="Note 2 3 2 5 2 2 4 3" xfId="50854"/>
    <cellStyle name="Note 2 3 2 5 2 2 5" xfId="23069"/>
    <cellStyle name="Note 2 3 2 5 2 2 6" xfId="40350"/>
    <cellStyle name="Note 2 3 2 5 2 3" xfId="10948"/>
    <cellStyle name="Note 2 3 2 5 2 3 2" xfId="17783"/>
    <cellStyle name="Note 2 3 2 5 2 3 2 2" xfId="35447"/>
    <cellStyle name="Note 2 3 2 5 2 3 2 3" xfId="52639"/>
    <cellStyle name="Note 2 3 2 5 2 3 3" xfId="28612"/>
    <cellStyle name="Note 2 3 2 5 2 3 4" xfId="45854"/>
    <cellStyle name="Note 2 3 2 5 2 4" xfId="7185"/>
    <cellStyle name="Note 2 3 2 5 2 4 2" xfId="24850"/>
    <cellStyle name="Note 2 3 2 5 2 4 3" xfId="42118"/>
    <cellStyle name="Note 2 3 2 5 2 5" xfId="14237"/>
    <cellStyle name="Note 2 3 2 5 2 5 2" xfId="31901"/>
    <cellStyle name="Note 2 3 2 5 2 5 3" xfId="49119"/>
    <cellStyle name="Note 2 3 2 5 2 6" xfId="21207"/>
    <cellStyle name="Note 2 3 2 5 2 7" xfId="38507"/>
    <cellStyle name="Note 2 3 2 5 3" xfId="3858"/>
    <cellStyle name="Note 2 3 2 5 3 2" xfId="5774"/>
    <cellStyle name="Note 2 3 2 5 3 2 2" xfId="12694"/>
    <cellStyle name="Note 2 3 2 5 3 2 2 2" xfId="19421"/>
    <cellStyle name="Note 2 3 2 5 3 2 2 2 2" xfId="37085"/>
    <cellStyle name="Note 2 3 2 5 3 2 2 2 3" xfId="54262"/>
    <cellStyle name="Note 2 3 2 5 3 2 2 3" xfId="30358"/>
    <cellStyle name="Note 2 3 2 5 3 2 2 4" xfId="47585"/>
    <cellStyle name="Note 2 3 2 5 3 2 3" xfId="9410"/>
    <cellStyle name="Note 2 3 2 5 3 2 3 2" xfId="27075"/>
    <cellStyle name="Note 2 3 2 5 3 2 3 3" xfId="44328"/>
    <cellStyle name="Note 2 3 2 5 3 2 4" xfId="16354"/>
    <cellStyle name="Note 2 3 2 5 3 2 4 2" xfId="34018"/>
    <cellStyle name="Note 2 3 2 5 3 2 4 3" xfId="51221"/>
    <cellStyle name="Note 2 3 2 5 3 2 5" xfId="23439"/>
    <cellStyle name="Note 2 3 2 5 3 2 6" xfId="40717"/>
    <cellStyle name="Note 2 3 2 5 3 3" xfId="7555"/>
    <cellStyle name="Note 2 3 2 5 3 3 2" xfId="25220"/>
    <cellStyle name="Note 2 3 2 5 3 3 3" xfId="42485"/>
    <cellStyle name="Note 2 3 2 5 3 4" xfId="14607"/>
    <cellStyle name="Note 2 3 2 5 3 4 2" xfId="32271"/>
    <cellStyle name="Note 2 3 2 5 3 4 3" xfId="49486"/>
    <cellStyle name="Note 2 3 2 5 3 5" xfId="21577"/>
    <cellStyle name="Note 2 3 2 5 3 6" xfId="38874"/>
    <cellStyle name="Note 2 3 2 5 4" xfId="4741"/>
    <cellStyle name="Note 2 3 2 5 4 2" xfId="11661"/>
    <cellStyle name="Note 2 3 2 5 4 2 2" xfId="18442"/>
    <cellStyle name="Note 2 3 2 5 4 2 2 2" xfId="36106"/>
    <cellStyle name="Note 2 3 2 5 4 2 2 3" xfId="53292"/>
    <cellStyle name="Note 2 3 2 5 4 2 3" xfId="29325"/>
    <cellStyle name="Note 2 3 2 5 4 2 4" xfId="46561"/>
    <cellStyle name="Note 2 3 2 5 4 3" xfId="8377"/>
    <cellStyle name="Note 2 3 2 5 4 3 2" xfId="26042"/>
    <cellStyle name="Note 2 3 2 5 4 3 3" xfId="43304"/>
    <cellStyle name="Note 2 3 2 5 4 4" xfId="15375"/>
    <cellStyle name="Note 2 3 2 5 4 4 2" xfId="33039"/>
    <cellStyle name="Note 2 3 2 5 4 4 3" xfId="50251"/>
    <cellStyle name="Note 2 3 2 5 4 5" xfId="22406"/>
    <cellStyle name="Note 2 3 2 5 4 6" xfId="39693"/>
    <cellStyle name="Note 2 3 2 5 5" xfId="10347"/>
    <cellStyle name="Note 2 3 2 5 5 2" xfId="17236"/>
    <cellStyle name="Note 2 3 2 5 5 2 2" xfId="34900"/>
    <cellStyle name="Note 2 3 2 5 5 2 3" xfId="52098"/>
    <cellStyle name="Note 2 3 2 5 5 3" xfId="28011"/>
    <cellStyle name="Note 2 3 2 5 5 4" xfId="45259"/>
    <cellStyle name="Note 2 3 2 5 6" xfId="6597"/>
    <cellStyle name="Note 2 3 2 5 6 2" xfId="24262"/>
    <cellStyle name="Note 2 3 2 5 6 3" xfId="41536"/>
    <cellStyle name="Note 2 3 2 5 7" xfId="13628"/>
    <cellStyle name="Note 2 3 2 5 7 2" xfId="31292"/>
    <cellStyle name="Note 2 3 2 5 7 3" xfId="48516"/>
    <cellStyle name="Note 2 3 2 5 8" xfId="20544"/>
    <cellStyle name="Note 2 3 2 5 9" xfId="37850"/>
    <cellStyle name="Note 2 3 2 6" xfId="4477"/>
    <cellStyle name="Note 2 3 2 6 2" xfId="6341"/>
    <cellStyle name="Note 2 3 2 6 2 2" xfId="13260"/>
    <cellStyle name="Note 2 3 2 6 2 2 2" xfId="19933"/>
    <cellStyle name="Note 2 3 2 6 2 2 2 2" xfId="37597"/>
    <cellStyle name="Note 2 3 2 6 2 2 2 3" xfId="54774"/>
    <cellStyle name="Note 2 3 2 6 2 2 3" xfId="30924"/>
    <cellStyle name="Note 2 3 2 6 2 2 4" xfId="48151"/>
    <cellStyle name="Note 2 3 2 6 2 3" xfId="9976"/>
    <cellStyle name="Note 2 3 2 6 2 3 2" xfId="27641"/>
    <cellStyle name="Note 2 3 2 6 2 3 3" xfId="44894"/>
    <cellStyle name="Note 2 3 2 6 2 4" xfId="16866"/>
    <cellStyle name="Note 2 3 2 6 2 4 2" xfId="34530"/>
    <cellStyle name="Note 2 3 2 6 2 4 3" xfId="51733"/>
    <cellStyle name="Note 2 3 2 6 2 5" xfId="24006"/>
    <cellStyle name="Note 2 3 2 6 2 6" xfId="41283"/>
    <cellStyle name="Note 2 3 2 6 3" xfId="11405"/>
    <cellStyle name="Note 2 3 2 6 3 2" xfId="18186"/>
    <cellStyle name="Note 2 3 2 6 3 2 2" xfId="35850"/>
    <cellStyle name="Note 2 3 2 6 3 2 3" xfId="53039"/>
    <cellStyle name="Note 2 3 2 6 3 3" xfId="29069"/>
    <cellStyle name="Note 2 3 2 6 3 4" xfId="46308"/>
    <cellStyle name="Note 2 3 2 6 4" xfId="8121"/>
    <cellStyle name="Note 2 3 2 6 4 2" xfId="25786"/>
    <cellStyle name="Note 2 3 2 6 4 3" xfId="43051"/>
    <cellStyle name="Note 2 3 2 6 5" xfId="15119"/>
    <cellStyle name="Note 2 3 2 6 5 2" xfId="32783"/>
    <cellStyle name="Note 2 3 2 6 5 3" xfId="49998"/>
    <cellStyle name="Note 2 3 2 6 6" xfId="22150"/>
    <cellStyle name="Note 2 3 2 6 7" xfId="39440"/>
    <cellStyle name="Note 2 3 2 7" xfId="4434"/>
    <cellStyle name="Note 2 3 2 7 2" xfId="6298"/>
    <cellStyle name="Note 2 3 2 7 2 2" xfId="13217"/>
    <cellStyle name="Note 2 3 2 7 2 2 2" xfId="19890"/>
    <cellStyle name="Note 2 3 2 7 2 2 2 2" xfId="37554"/>
    <cellStyle name="Note 2 3 2 7 2 2 2 3" xfId="54731"/>
    <cellStyle name="Note 2 3 2 7 2 2 3" xfId="30881"/>
    <cellStyle name="Note 2 3 2 7 2 2 4" xfId="48108"/>
    <cellStyle name="Note 2 3 2 7 2 3" xfId="9933"/>
    <cellStyle name="Note 2 3 2 7 2 3 2" xfId="27598"/>
    <cellStyle name="Note 2 3 2 7 2 3 3" xfId="44851"/>
    <cellStyle name="Note 2 3 2 7 2 4" xfId="16823"/>
    <cellStyle name="Note 2 3 2 7 2 4 2" xfId="34487"/>
    <cellStyle name="Note 2 3 2 7 2 4 3" xfId="51690"/>
    <cellStyle name="Note 2 3 2 7 2 5" xfId="23963"/>
    <cellStyle name="Note 2 3 2 7 2 6" xfId="41240"/>
    <cellStyle name="Note 2 3 2 7 3" xfId="11362"/>
    <cellStyle name="Note 2 3 2 7 3 2" xfId="18143"/>
    <cellStyle name="Note 2 3 2 7 3 2 2" xfId="35807"/>
    <cellStyle name="Note 2 3 2 7 3 2 3" xfId="52996"/>
    <cellStyle name="Note 2 3 2 7 3 3" xfId="29026"/>
    <cellStyle name="Note 2 3 2 7 3 4" xfId="46265"/>
    <cellStyle name="Note 2 3 2 7 4" xfId="8078"/>
    <cellStyle name="Note 2 3 2 7 4 2" xfId="25743"/>
    <cellStyle name="Note 2 3 2 7 4 3" xfId="43008"/>
    <cellStyle name="Note 2 3 2 7 5" xfId="15076"/>
    <cellStyle name="Note 2 3 2 7 5 2" xfId="32740"/>
    <cellStyle name="Note 2 3 2 7 5 3" xfId="49955"/>
    <cellStyle name="Note 2 3 2 7 6" xfId="22107"/>
    <cellStyle name="Note 2 3 2 7 7" xfId="39397"/>
    <cellStyle name="Note 2 3 2 8" xfId="10120"/>
    <cellStyle name="Note 2 3 2 8 2" xfId="17009"/>
    <cellStyle name="Note 2 3 2 8 2 2" xfId="34673"/>
    <cellStyle name="Note 2 3 2 8 2 3" xfId="51874"/>
    <cellStyle name="Note 2 3 2 8 3" xfId="27784"/>
    <cellStyle name="Note 2 3 2 8 4" xfId="45035"/>
    <cellStyle name="Note 2 3 2 9" xfId="13401"/>
    <cellStyle name="Note 2 3 2 9 2" xfId="31065"/>
    <cellStyle name="Note 2 3 2 9 3" xfId="48292"/>
    <cellStyle name="Note 2 3 3" xfId="1836"/>
    <cellStyle name="Note 2 3 3 10" xfId="20231"/>
    <cellStyle name="Note 2 3 3 11" xfId="22028"/>
    <cellStyle name="Note 2 3 3 12" xfId="55186"/>
    <cellStyle name="Note 2 3 3 2" xfId="1837"/>
    <cellStyle name="Note 2 3 3 2 10" xfId="20375"/>
    <cellStyle name="Note 2 3 3 2 2" xfId="1838"/>
    <cellStyle name="Note 2 3 3 2 2 2" xfId="2742"/>
    <cellStyle name="Note 2 3 3 2 2 2 10" xfId="13547"/>
    <cellStyle name="Note 2 3 3 2 2 2 10 2" xfId="31211"/>
    <cellStyle name="Note 2 3 3 2 2 2 10 3" xfId="48438"/>
    <cellStyle name="Note 2 3 3 2 2 2 11" xfId="20463"/>
    <cellStyle name="Note 2 3 3 2 2 2 12" xfId="37772"/>
    <cellStyle name="Note 2 3 3 2 2 2 2" xfId="2971"/>
    <cellStyle name="Note 2 3 3 2 2 2 2 2" xfId="3634"/>
    <cellStyle name="Note 2 3 3 2 2 2 2 2 2" xfId="5550"/>
    <cellStyle name="Note 2 3 3 2 2 2 2 2 2 2" xfId="12470"/>
    <cellStyle name="Note 2 3 3 2 2 2 2 2 2 2 2" xfId="19197"/>
    <cellStyle name="Note 2 3 3 2 2 2 2 2 2 2 2 2" xfId="36861"/>
    <cellStyle name="Note 2 3 3 2 2 2 2 2 2 2 2 3" xfId="54041"/>
    <cellStyle name="Note 2 3 3 2 2 2 2 2 2 2 3" xfId="30134"/>
    <cellStyle name="Note 2 3 3 2 2 2 2 2 2 2 4" xfId="47364"/>
    <cellStyle name="Note 2 3 3 2 2 2 2 2 2 3" xfId="9186"/>
    <cellStyle name="Note 2 3 3 2 2 2 2 2 2 3 2" xfId="26851"/>
    <cellStyle name="Note 2 3 3 2 2 2 2 2 2 3 3" xfId="44107"/>
    <cellStyle name="Note 2 3 3 2 2 2 2 2 2 4" xfId="16130"/>
    <cellStyle name="Note 2 3 3 2 2 2 2 2 2 4 2" xfId="33794"/>
    <cellStyle name="Note 2 3 3 2 2 2 2 2 2 4 3" xfId="51000"/>
    <cellStyle name="Note 2 3 3 2 2 2 2 2 2 5" xfId="23215"/>
    <cellStyle name="Note 2 3 3 2 2 2 2 2 2 6" xfId="40496"/>
    <cellStyle name="Note 2 3 3 2 2 2 2 2 3" xfId="11094"/>
    <cellStyle name="Note 2 3 3 2 2 2 2 2 3 2" xfId="17929"/>
    <cellStyle name="Note 2 3 3 2 2 2 2 2 3 2 2" xfId="35593"/>
    <cellStyle name="Note 2 3 3 2 2 2 2 2 3 2 3" xfId="52785"/>
    <cellStyle name="Note 2 3 3 2 2 2 2 2 3 3" xfId="28758"/>
    <cellStyle name="Note 2 3 3 2 2 2 2 2 3 4" xfId="46000"/>
    <cellStyle name="Note 2 3 3 2 2 2 2 2 4" xfId="7331"/>
    <cellStyle name="Note 2 3 3 2 2 2 2 2 4 2" xfId="24996"/>
    <cellStyle name="Note 2 3 3 2 2 2 2 2 4 3" xfId="42264"/>
    <cellStyle name="Note 2 3 3 2 2 2 2 2 5" xfId="14383"/>
    <cellStyle name="Note 2 3 3 2 2 2 2 2 5 2" xfId="32047"/>
    <cellStyle name="Note 2 3 3 2 2 2 2 2 5 3" xfId="49265"/>
    <cellStyle name="Note 2 3 3 2 2 2 2 2 6" xfId="21353"/>
    <cellStyle name="Note 2 3 3 2 2 2 2 2 7" xfId="38653"/>
    <cellStyle name="Note 2 3 3 2 2 2 2 3" xfId="4004"/>
    <cellStyle name="Note 2 3 3 2 2 2 2 3 2" xfId="5920"/>
    <cellStyle name="Note 2 3 3 2 2 2 2 3 2 2" xfId="12840"/>
    <cellStyle name="Note 2 3 3 2 2 2 2 3 2 2 2" xfId="19567"/>
    <cellStyle name="Note 2 3 3 2 2 2 2 3 2 2 2 2" xfId="37231"/>
    <cellStyle name="Note 2 3 3 2 2 2 2 3 2 2 2 3" xfId="54408"/>
    <cellStyle name="Note 2 3 3 2 2 2 2 3 2 2 3" xfId="30504"/>
    <cellStyle name="Note 2 3 3 2 2 2 2 3 2 2 4" xfId="47731"/>
    <cellStyle name="Note 2 3 3 2 2 2 2 3 2 3" xfId="9556"/>
    <cellStyle name="Note 2 3 3 2 2 2 2 3 2 3 2" xfId="27221"/>
    <cellStyle name="Note 2 3 3 2 2 2 2 3 2 3 3" xfId="44474"/>
    <cellStyle name="Note 2 3 3 2 2 2 2 3 2 4" xfId="16500"/>
    <cellStyle name="Note 2 3 3 2 2 2 2 3 2 4 2" xfId="34164"/>
    <cellStyle name="Note 2 3 3 2 2 2 2 3 2 4 3" xfId="51367"/>
    <cellStyle name="Note 2 3 3 2 2 2 2 3 2 5" xfId="23585"/>
    <cellStyle name="Note 2 3 3 2 2 2 2 3 2 6" xfId="40863"/>
    <cellStyle name="Note 2 3 3 2 2 2 2 3 3" xfId="7701"/>
    <cellStyle name="Note 2 3 3 2 2 2 2 3 3 2" xfId="25366"/>
    <cellStyle name="Note 2 3 3 2 2 2 2 3 3 3" xfId="42631"/>
    <cellStyle name="Note 2 3 3 2 2 2 2 3 4" xfId="14753"/>
    <cellStyle name="Note 2 3 3 2 2 2 2 3 4 2" xfId="32417"/>
    <cellStyle name="Note 2 3 3 2 2 2 2 3 4 3" xfId="49632"/>
    <cellStyle name="Note 2 3 3 2 2 2 2 3 5" xfId="21723"/>
    <cellStyle name="Note 2 3 3 2 2 2 2 3 6" xfId="39020"/>
    <cellStyle name="Note 2 3 3 2 2 2 2 4" xfId="4887"/>
    <cellStyle name="Note 2 3 3 2 2 2 2 4 2" xfId="11807"/>
    <cellStyle name="Note 2 3 3 2 2 2 2 4 2 2" xfId="18588"/>
    <cellStyle name="Note 2 3 3 2 2 2 2 4 2 2 2" xfId="36252"/>
    <cellStyle name="Note 2 3 3 2 2 2 2 4 2 2 3" xfId="53438"/>
    <cellStyle name="Note 2 3 3 2 2 2 2 4 2 3" xfId="29471"/>
    <cellStyle name="Note 2 3 3 2 2 2 2 4 2 4" xfId="46707"/>
    <cellStyle name="Note 2 3 3 2 2 2 2 4 3" xfId="8523"/>
    <cellStyle name="Note 2 3 3 2 2 2 2 4 3 2" xfId="26188"/>
    <cellStyle name="Note 2 3 3 2 2 2 2 4 3 3" xfId="43450"/>
    <cellStyle name="Note 2 3 3 2 2 2 2 4 4" xfId="15521"/>
    <cellStyle name="Note 2 3 3 2 2 2 2 4 4 2" xfId="33185"/>
    <cellStyle name="Note 2 3 3 2 2 2 2 4 4 3" xfId="50397"/>
    <cellStyle name="Note 2 3 3 2 2 2 2 4 5" xfId="22552"/>
    <cellStyle name="Note 2 3 3 2 2 2 2 4 6" xfId="39839"/>
    <cellStyle name="Note 2 3 3 2 2 2 2 5" xfId="10493"/>
    <cellStyle name="Note 2 3 3 2 2 2 2 5 2" xfId="17382"/>
    <cellStyle name="Note 2 3 3 2 2 2 2 5 2 2" xfId="35046"/>
    <cellStyle name="Note 2 3 3 2 2 2 2 5 2 3" xfId="52244"/>
    <cellStyle name="Note 2 3 3 2 2 2 2 5 3" xfId="28157"/>
    <cellStyle name="Note 2 3 3 2 2 2 2 5 4" xfId="45405"/>
    <cellStyle name="Note 2 3 3 2 2 2 2 6" xfId="6743"/>
    <cellStyle name="Note 2 3 3 2 2 2 2 6 2" xfId="24408"/>
    <cellStyle name="Note 2 3 3 2 2 2 2 6 3" xfId="41682"/>
    <cellStyle name="Note 2 3 3 2 2 2 2 7" xfId="13774"/>
    <cellStyle name="Note 2 3 3 2 2 2 2 7 2" xfId="31438"/>
    <cellStyle name="Note 2 3 3 2 2 2 2 7 3" xfId="48662"/>
    <cellStyle name="Note 2 3 3 2 2 2 2 8" xfId="20690"/>
    <cellStyle name="Note 2 3 3 2 2 2 2 9" xfId="37996"/>
    <cellStyle name="Note 2 3 3 2 2 2 3" xfId="3067"/>
    <cellStyle name="Note 2 3 3 2 2 2 3 2" xfId="3730"/>
    <cellStyle name="Note 2 3 3 2 2 2 3 2 2" xfId="5646"/>
    <cellStyle name="Note 2 3 3 2 2 2 3 2 2 2" xfId="12566"/>
    <cellStyle name="Note 2 3 3 2 2 2 3 2 2 2 2" xfId="19293"/>
    <cellStyle name="Note 2 3 3 2 2 2 3 2 2 2 2 2" xfId="36957"/>
    <cellStyle name="Note 2 3 3 2 2 2 3 2 2 2 2 3" xfId="54134"/>
    <cellStyle name="Note 2 3 3 2 2 2 3 2 2 2 3" xfId="30230"/>
    <cellStyle name="Note 2 3 3 2 2 2 3 2 2 2 4" xfId="47457"/>
    <cellStyle name="Note 2 3 3 2 2 2 3 2 2 3" xfId="9282"/>
    <cellStyle name="Note 2 3 3 2 2 2 3 2 2 3 2" xfId="26947"/>
    <cellStyle name="Note 2 3 3 2 2 2 3 2 2 3 3" xfId="44200"/>
    <cellStyle name="Note 2 3 3 2 2 2 3 2 2 4" xfId="16226"/>
    <cellStyle name="Note 2 3 3 2 2 2 3 2 2 4 2" xfId="33890"/>
    <cellStyle name="Note 2 3 3 2 2 2 3 2 2 4 3" xfId="51093"/>
    <cellStyle name="Note 2 3 3 2 2 2 3 2 2 5" xfId="23311"/>
    <cellStyle name="Note 2 3 3 2 2 2 3 2 2 6" xfId="40589"/>
    <cellStyle name="Note 2 3 3 2 2 2 3 2 3" xfId="11190"/>
    <cellStyle name="Note 2 3 3 2 2 2 3 2 3 2" xfId="18025"/>
    <cellStyle name="Note 2 3 3 2 2 2 3 2 3 2 2" xfId="35689"/>
    <cellStyle name="Note 2 3 3 2 2 2 3 2 3 2 3" xfId="52878"/>
    <cellStyle name="Note 2 3 3 2 2 2 3 2 3 3" xfId="28854"/>
    <cellStyle name="Note 2 3 3 2 2 2 3 2 3 4" xfId="46093"/>
    <cellStyle name="Note 2 3 3 2 2 2 3 2 4" xfId="7427"/>
    <cellStyle name="Note 2 3 3 2 2 2 3 2 4 2" xfId="25092"/>
    <cellStyle name="Note 2 3 3 2 2 2 3 2 4 3" xfId="42357"/>
    <cellStyle name="Note 2 3 3 2 2 2 3 2 5" xfId="14479"/>
    <cellStyle name="Note 2 3 3 2 2 2 3 2 5 2" xfId="32143"/>
    <cellStyle name="Note 2 3 3 2 2 2 3 2 5 3" xfId="49358"/>
    <cellStyle name="Note 2 3 3 2 2 2 3 2 6" xfId="21449"/>
    <cellStyle name="Note 2 3 3 2 2 2 3 2 7" xfId="38746"/>
    <cellStyle name="Note 2 3 3 2 2 2 3 3" xfId="4097"/>
    <cellStyle name="Note 2 3 3 2 2 2 3 3 2" xfId="6013"/>
    <cellStyle name="Note 2 3 3 2 2 2 3 3 2 2" xfId="12933"/>
    <cellStyle name="Note 2 3 3 2 2 2 3 3 2 2 2" xfId="19660"/>
    <cellStyle name="Note 2 3 3 2 2 2 3 3 2 2 2 2" xfId="37324"/>
    <cellStyle name="Note 2 3 3 2 2 2 3 3 2 2 2 3" xfId="54501"/>
    <cellStyle name="Note 2 3 3 2 2 2 3 3 2 2 3" xfId="30597"/>
    <cellStyle name="Note 2 3 3 2 2 2 3 3 2 2 4" xfId="47824"/>
    <cellStyle name="Note 2 3 3 2 2 2 3 3 2 3" xfId="9649"/>
    <cellStyle name="Note 2 3 3 2 2 2 3 3 2 3 2" xfId="27314"/>
    <cellStyle name="Note 2 3 3 2 2 2 3 3 2 3 3" xfId="44567"/>
    <cellStyle name="Note 2 3 3 2 2 2 3 3 2 4" xfId="16593"/>
    <cellStyle name="Note 2 3 3 2 2 2 3 3 2 4 2" xfId="34257"/>
    <cellStyle name="Note 2 3 3 2 2 2 3 3 2 4 3" xfId="51460"/>
    <cellStyle name="Note 2 3 3 2 2 2 3 3 2 5" xfId="23678"/>
    <cellStyle name="Note 2 3 3 2 2 2 3 3 2 6" xfId="40956"/>
    <cellStyle name="Note 2 3 3 2 2 2 3 3 3" xfId="7794"/>
    <cellStyle name="Note 2 3 3 2 2 2 3 3 3 2" xfId="25459"/>
    <cellStyle name="Note 2 3 3 2 2 2 3 3 3 3" xfId="42724"/>
    <cellStyle name="Note 2 3 3 2 2 2 3 3 4" xfId="14846"/>
    <cellStyle name="Note 2 3 3 2 2 2 3 3 4 2" xfId="32510"/>
    <cellStyle name="Note 2 3 3 2 2 2 3 3 4 3" xfId="49725"/>
    <cellStyle name="Note 2 3 3 2 2 2 3 3 5" xfId="21816"/>
    <cellStyle name="Note 2 3 3 2 2 2 3 3 6" xfId="39113"/>
    <cellStyle name="Note 2 3 3 2 2 2 3 4" xfId="4983"/>
    <cellStyle name="Note 2 3 3 2 2 2 3 4 2" xfId="11903"/>
    <cellStyle name="Note 2 3 3 2 2 2 3 4 2 2" xfId="18684"/>
    <cellStyle name="Note 2 3 3 2 2 2 3 4 2 2 2" xfId="36348"/>
    <cellStyle name="Note 2 3 3 2 2 2 3 4 2 2 3" xfId="53531"/>
    <cellStyle name="Note 2 3 3 2 2 2 3 4 2 3" xfId="29567"/>
    <cellStyle name="Note 2 3 3 2 2 2 3 4 2 4" xfId="46800"/>
    <cellStyle name="Note 2 3 3 2 2 2 3 4 3" xfId="8619"/>
    <cellStyle name="Note 2 3 3 2 2 2 3 4 3 2" xfId="26284"/>
    <cellStyle name="Note 2 3 3 2 2 2 3 4 3 3" xfId="43543"/>
    <cellStyle name="Note 2 3 3 2 2 2 3 4 4" xfId="15617"/>
    <cellStyle name="Note 2 3 3 2 2 2 3 4 4 2" xfId="33281"/>
    <cellStyle name="Note 2 3 3 2 2 2 3 4 4 3" xfId="50490"/>
    <cellStyle name="Note 2 3 3 2 2 2 3 4 5" xfId="22648"/>
    <cellStyle name="Note 2 3 3 2 2 2 3 4 6" xfId="39932"/>
    <cellStyle name="Note 2 3 3 2 2 2 3 5" xfId="10589"/>
    <cellStyle name="Note 2 3 3 2 2 2 3 5 2" xfId="17478"/>
    <cellStyle name="Note 2 3 3 2 2 2 3 5 2 2" xfId="35142"/>
    <cellStyle name="Note 2 3 3 2 2 2 3 5 2 3" xfId="52337"/>
    <cellStyle name="Note 2 3 3 2 2 2 3 5 3" xfId="28253"/>
    <cellStyle name="Note 2 3 3 2 2 2 3 5 4" xfId="45498"/>
    <cellStyle name="Note 2 3 3 2 2 2 3 6" xfId="6839"/>
    <cellStyle name="Note 2 3 3 2 2 2 3 6 2" xfId="24504"/>
    <cellStyle name="Note 2 3 3 2 2 2 3 6 3" xfId="41775"/>
    <cellStyle name="Note 2 3 3 2 2 2 3 7" xfId="13870"/>
    <cellStyle name="Note 2 3 3 2 2 2 3 7 2" xfId="31534"/>
    <cellStyle name="Note 2 3 3 2 2 2 3 7 3" xfId="48755"/>
    <cellStyle name="Note 2 3 3 2 2 2 3 8" xfId="20786"/>
    <cellStyle name="Note 2 3 3 2 2 2 3 9" xfId="38089"/>
    <cellStyle name="Note 2 3 3 2 2 2 4" xfId="3179"/>
    <cellStyle name="Note 2 3 3 2 2 2 4 2" xfId="4209"/>
    <cellStyle name="Note 2 3 3 2 2 2 4 2 2" xfId="6125"/>
    <cellStyle name="Note 2 3 3 2 2 2 4 2 2 2" xfId="13045"/>
    <cellStyle name="Note 2 3 3 2 2 2 4 2 2 2 2" xfId="19772"/>
    <cellStyle name="Note 2 3 3 2 2 2 4 2 2 2 2 2" xfId="37436"/>
    <cellStyle name="Note 2 3 3 2 2 2 4 2 2 2 2 3" xfId="54613"/>
    <cellStyle name="Note 2 3 3 2 2 2 4 2 2 2 3" xfId="30709"/>
    <cellStyle name="Note 2 3 3 2 2 2 4 2 2 2 4" xfId="47936"/>
    <cellStyle name="Note 2 3 3 2 2 2 4 2 2 3" xfId="9761"/>
    <cellStyle name="Note 2 3 3 2 2 2 4 2 2 3 2" xfId="27426"/>
    <cellStyle name="Note 2 3 3 2 2 2 4 2 2 3 3" xfId="44679"/>
    <cellStyle name="Note 2 3 3 2 2 2 4 2 2 4" xfId="16705"/>
    <cellStyle name="Note 2 3 3 2 2 2 4 2 2 4 2" xfId="34369"/>
    <cellStyle name="Note 2 3 3 2 2 2 4 2 2 4 3" xfId="51572"/>
    <cellStyle name="Note 2 3 3 2 2 2 4 2 2 5" xfId="23790"/>
    <cellStyle name="Note 2 3 3 2 2 2 4 2 2 6" xfId="41068"/>
    <cellStyle name="Note 2 3 3 2 2 2 4 2 3" xfId="7906"/>
    <cellStyle name="Note 2 3 3 2 2 2 4 2 3 2" xfId="25571"/>
    <cellStyle name="Note 2 3 3 2 2 2 4 2 3 3" xfId="42836"/>
    <cellStyle name="Note 2 3 3 2 2 2 4 2 4" xfId="14958"/>
    <cellStyle name="Note 2 3 3 2 2 2 4 2 4 2" xfId="32622"/>
    <cellStyle name="Note 2 3 3 2 2 2 4 2 4 3" xfId="49837"/>
    <cellStyle name="Note 2 3 3 2 2 2 4 2 5" xfId="21928"/>
    <cellStyle name="Note 2 3 3 2 2 2 4 2 6" xfId="39225"/>
    <cellStyle name="Note 2 3 3 2 2 2 4 3" xfId="5095"/>
    <cellStyle name="Note 2 3 3 2 2 2 4 3 2" xfId="12015"/>
    <cellStyle name="Note 2 3 3 2 2 2 4 3 2 2" xfId="18796"/>
    <cellStyle name="Note 2 3 3 2 2 2 4 3 2 2 2" xfId="36460"/>
    <cellStyle name="Note 2 3 3 2 2 2 4 3 2 2 3" xfId="53643"/>
    <cellStyle name="Note 2 3 3 2 2 2 4 3 2 3" xfId="29679"/>
    <cellStyle name="Note 2 3 3 2 2 2 4 3 2 4" xfId="46912"/>
    <cellStyle name="Note 2 3 3 2 2 2 4 3 3" xfId="8731"/>
    <cellStyle name="Note 2 3 3 2 2 2 4 3 3 2" xfId="26396"/>
    <cellStyle name="Note 2 3 3 2 2 2 4 3 3 3" xfId="43655"/>
    <cellStyle name="Note 2 3 3 2 2 2 4 3 4" xfId="15729"/>
    <cellStyle name="Note 2 3 3 2 2 2 4 3 4 2" xfId="33393"/>
    <cellStyle name="Note 2 3 3 2 2 2 4 3 4 3" xfId="50602"/>
    <cellStyle name="Note 2 3 3 2 2 2 4 3 5" xfId="22760"/>
    <cellStyle name="Note 2 3 3 2 2 2 4 3 6" xfId="40044"/>
    <cellStyle name="Note 2 3 3 2 2 2 4 4" xfId="10701"/>
    <cellStyle name="Note 2 3 3 2 2 2 4 4 2" xfId="17590"/>
    <cellStyle name="Note 2 3 3 2 2 2 4 4 2 2" xfId="35254"/>
    <cellStyle name="Note 2 3 3 2 2 2 4 4 2 3" xfId="52449"/>
    <cellStyle name="Note 2 3 3 2 2 2 4 4 3" xfId="28365"/>
    <cellStyle name="Note 2 3 3 2 2 2 4 4 4" xfId="45610"/>
    <cellStyle name="Note 2 3 3 2 2 2 4 5" xfId="6951"/>
    <cellStyle name="Note 2 3 3 2 2 2 4 5 2" xfId="24616"/>
    <cellStyle name="Note 2 3 3 2 2 2 4 5 3" xfId="41887"/>
    <cellStyle name="Note 2 3 3 2 2 2 4 6" xfId="13982"/>
    <cellStyle name="Note 2 3 3 2 2 2 4 6 2" xfId="31646"/>
    <cellStyle name="Note 2 3 3 2 2 2 4 6 3" xfId="48867"/>
    <cellStyle name="Note 2 3 3 2 2 2 4 7" xfId="20898"/>
    <cellStyle name="Note 2 3 3 2 2 2 4 8" xfId="38201"/>
    <cellStyle name="Note 2 3 3 2 2 2 5" xfId="3407"/>
    <cellStyle name="Note 2 3 3 2 2 2 5 2" xfId="5323"/>
    <cellStyle name="Note 2 3 3 2 2 2 5 2 2" xfId="12243"/>
    <cellStyle name="Note 2 3 3 2 2 2 5 2 2 2" xfId="18970"/>
    <cellStyle name="Note 2 3 3 2 2 2 5 2 2 2 2" xfId="36634"/>
    <cellStyle name="Note 2 3 3 2 2 2 5 2 2 2 3" xfId="53817"/>
    <cellStyle name="Note 2 3 3 2 2 2 5 2 2 3" xfId="29907"/>
    <cellStyle name="Note 2 3 3 2 2 2 5 2 2 4" xfId="47140"/>
    <cellStyle name="Note 2 3 3 2 2 2 5 2 3" xfId="8959"/>
    <cellStyle name="Note 2 3 3 2 2 2 5 2 3 2" xfId="26624"/>
    <cellStyle name="Note 2 3 3 2 2 2 5 2 3 3" xfId="43883"/>
    <cellStyle name="Note 2 3 3 2 2 2 5 2 4" xfId="15903"/>
    <cellStyle name="Note 2 3 3 2 2 2 5 2 4 2" xfId="33567"/>
    <cellStyle name="Note 2 3 3 2 2 2 5 2 4 3" xfId="50776"/>
    <cellStyle name="Note 2 3 3 2 2 2 5 2 5" xfId="22988"/>
    <cellStyle name="Note 2 3 3 2 2 2 5 2 6" xfId="40272"/>
    <cellStyle name="Note 2 3 3 2 2 2 5 3" xfId="10867"/>
    <cellStyle name="Note 2 3 3 2 2 2 5 3 2" xfId="17702"/>
    <cellStyle name="Note 2 3 3 2 2 2 5 3 2 2" xfId="35366"/>
    <cellStyle name="Note 2 3 3 2 2 2 5 3 2 3" xfId="52561"/>
    <cellStyle name="Note 2 3 3 2 2 2 5 3 3" xfId="28531"/>
    <cellStyle name="Note 2 3 3 2 2 2 5 3 4" xfId="45776"/>
    <cellStyle name="Note 2 3 3 2 2 2 5 4" xfId="14156"/>
    <cellStyle name="Note 2 3 3 2 2 2 5 4 2" xfId="31820"/>
    <cellStyle name="Note 2 3 3 2 2 2 5 4 3" xfId="49041"/>
    <cellStyle name="Note 2 3 3 2 2 2 5 5" xfId="21126"/>
    <cellStyle name="Note 2 3 3 2 2 2 5 6" xfId="38429"/>
    <cellStyle name="Note 2 3 3 2 2 2 6" xfId="3780"/>
    <cellStyle name="Note 2 3 3 2 2 2 6 2" xfId="5696"/>
    <cellStyle name="Note 2 3 3 2 2 2 6 2 2" xfId="12616"/>
    <cellStyle name="Note 2 3 3 2 2 2 6 2 2 2" xfId="19343"/>
    <cellStyle name="Note 2 3 3 2 2 2 6 2 2 2 2" xfId="37007"/>
    <cellStyle name="Note 2 3 3 2 2 2 6 2 2 2 3" xfId="54184"/>
    <cellStyle name="Note 2 3 3 2 2 2 6 2 2 3" xfId="30280"/>
    <cellStyle name="Note 2 3 3 2 2 2 6 2 2 4" xfId="47507"/>
    <cellStyle name="Note 2 3 3 2 2 2 6 2 3" xfId="9332"/>
    <cellStyle name="Note 2 3 3 2 2 2 6 2 3 2" xfId="26997"/>
    <cellStyle name="Note 2 3 3 2 2 2 6 2 3 3" xfId="44250"/>
    <cellStyle name="Note 2 3 3 2 2 2 6 2 4" xfId="16276"/>
    <cellStyle name="Note 2 3 3 2 2 2 6 2 4 2" xfId="33940"/>
    <cellStyle name="Note 2 3 3 2 2 2 6 2 4 3" xfId="51143"/>
    <cellStyle name="Note 2 3 3 2 2 2 6 2 5" xfId="23361"/>
    <cellStyle name="Note 2 3 3 2 2 2 6 2 6" xfId="40639"/>
    <cellStyle name="Note 2 3 3 2 2 2 6 3" xfId="7477"/>
    <cellStyle name="Note 2 3 3 2 2 2 6 3 2" xfId="25142"/>
    <cellStyle name="Note 2 3 3 2 2 2 6 3 3" xfId="42407"/>
    <cellStyle name="Note 2 3 3 2 2 2 6 4" xfId="14529"/>
    <cellStyle name="Note 2 3 3 2 2 2 6 4 2" xfId="32193"/>
    <cellStyle name="Note 2 3 3 2 2 2 6 4 3" xfId="49408"/>
    <cellStyle name="Note 2 3 3 2 2 2 6 5" xfId="21499"/>
    <cellStyle name="Note 2 3 3 2 2 2 6 6" xfId="38796"/>
    <cellStyle name="Note 2 3 3 2 2 2 7" xfId="4660"/>
    <cellStyle name="Note 2 3 3 2 2 2 7 2" xfId="11580"/>
    <cellStyle name="Note 2 3 3 2 2 2 7 2 2" xfId="18361"/>
    <cellStyle name="Note 2 3 3 2 2 2 7 2 2 2" xfId="36025"/>
    <cellStyle name="Note 2 3 3 2 2 2 7 2 2 3" xfId="53214"/>
    <cellStyle name="Note 2 3 3 2 2 2 7 2 3" xfId="29244"/>
    <cellStyle name="Note 2 3 3 2 2 2 7 2 4" xfId="46483"/>
    <cellStyle name="Note 2 3 3 2 2 2 7 3" xfId="8296"/>
    <cellStyle name="Note 2 3 3 2 2 2 7 3 2" xfId="25961"/>
    <cellStyle name="Note 2 3 3 2 2 2 7 3 3" xfId="43226"/>
    <cellStyle name="Note 2 3 3 2 2 2 7 4" xfId="15294"/>
    <cellStyle name="Note 2 3 3 2 2 2 7 4 2" xfId="32958"/>
    <cellStyle name="Note 2 3 3 2 2 2 7 4 3" xfId="50173"/>
    <cellStyle name="Note 2 3 3 2 2 2 7 5" xfId="22325"/>
    <cellStyle name="Note 2 3 3 2 2 2 7 6" xfId="39615"/>
    <cellStyle name="Note 2 3 3 2 2 2 8" xfId="10266"/>
    <cellStyle name="Note 2 3 3 2 2 2 8 2" xfId="17155"/>
    <cellStyle name="Note 2 3 3 2 2 2 8 2 2" xfId="34819"/>
    <cellStyle name="Note 2 3 3 2 2 2 8 2 3" xfId="52020"/>
    <cellStyle name="Note 2 3 3 2 2 2 8 3" xfId="27930"/>
    <cellStyle name="Note 2 3 3 2 2 2 8 4" xfId="45181"/>
    <cellStyle name="Note 2 3 3 2 2 2 9" xfId="6516"/>
    <cellStyle name="Note 2 3 3 2 2 2 9 2" xfId="24181"/>
    <cellStyle name="Note 2 3 3 2 2 2 9 3" xfId="41458"/>
    <cellStyle name="Note 2 3 3 2 2 3" xfId="2831"/>
    <cellStyle name="Note 2 3 3 2 2 3 2" xfId="3494"/>
    <cellStyle name="Note 2 3 3 2 2 3 2 2" xfId="5410"/>
    <cellStyle name="Note 2 3 3 2 2 3 2 2 2" xfId="12330"/>
    <cellStyle name="Note 2 3 3 2 2 3 2 2 2 2" xfId="19057"/>
    <cellStyle name="Note 2 3 3 2 2 3 2 2 2 2 2" xfId="36721"/>
    <cellStyle name="Note 2 3 3 2 2 3 2 2 2 2 3" xfId="53901"/>
    <cellStyle name="Note 2 3 3 2 2 3 2 2 2 3" xfId="29994"/>
    <cellStyle name="Note 2 3 3 2 2 3 2 2 2 4" xfId="47224"/>
    <cellStyle name="Note 2 3 3 2 2 3 2 2 3" xfId="9046"/>
    <cellStyle name="Note 2 3 3 2 2 3 2 2 3 2" xfId="26711"/>
    <cellStyle name="Note 2 3 3 2 2 3 2 2 3 3" xfId="43967"/>
    <cellStyle name="Note 2 3 3 2 2 3 2 2 4" xfId="15990"/>
    <cellStyle name="Note 2 3 3 2 2 3 2 2 4 2" xfId="33654"/>
    <cellStyle name="Note 2 3 3 2 2 3 2 2 4 3" xfId="50860"/>
    <cellStyle name="Note 2 3 3 2 2 3 2 2 5" xfId="23075"/>
    <cellStyle name="Note 2 3 3 2 2 3 2 2 6" xfId="40356"/>
    <cellStyle name="Note 2 3 3 2 2 3 2 3" xfId="10954"/>
    <cellStyle name="Note 2 3 3 2 2 3 2 3 2" xfId="17789"/>
    <cellStyle name="Note 2 3 3 2 2 3 2 3 2 2" xfId="35453"/>
    <cellStyle name="Note 2 3 3 2 2 3 2 3 2 3" xfId="52645"/>
    <cellStyle name="Note 2 3 3 2 2 3 2 3 3" xfId="28618"/>
    <cellStyle name="Note 2 3 3 2 2 3 2 3 4" xfId="45860"/>
    <cellStyle name="Note 2 3 3 2 2 3 2 4" xfId="7191"/>
    <cellStyle name="Note 2 3 3 2 2 3 2 4 2" xfId="24856"/>
    <cellStyle name="Note 2 3 3 2 2 3 2 4 3" xfId="42124"/>
    <cellStyle name="Note 2 3 3 2 2 3 2 5" xfId="14243"/>
    <cellStyle name="Note 2 3 3 2 2 3 2 5 2" xfId="31907"/>
    <cellStyle name="Note 2 3 3 2 2 3 2 5 3" xfId="49125"/>
    <cellStyle name="Note 2 3 3 2 2 3 2 6" xfId="21213"/>
    <cellStyle name="Note 2 3 3 2 2 3 2 7" xfId="38513"/>
    <cellStyle name="Note 2 3 3 2 2 3 3" xfId="3864"/>
    <cellStyle name="Note 2 3 3 2 2 3 3 2" xfId="5780"/>
    <cellStyle name="Note 2 3 3 2 2 3 3 2 2" xfId="12700"/>
    <cellStyle name="Note 2 3 3 2 2 3 3 2 2 2" xfId="19427"/>
    <cellStyle name="Note 2 3 3 2 2 3 3 2 2 2 2" xfId="37091"/>
    <cellStyle name="Note 2 3 3 2 2 3 3 2 2 2 3" xfId="54268"/>
    <cellStyle name="Note 2 3 3 2 2 3 3 2 2 3" xfId="30364"/>
    <cellStyle name="Note 2 3 3 2 2 3 3 2 2 4" xfId="47591"/>
    <cellStyle name="Note 2 3 3 2 2 3 3 2 3" xfId="9416"/>
    <cellStyle name="Note 2 3 3 2 2 3 3 2 3 2" xfId="27081"/>
    <cellStyle name="Note 2 3 3 2 2 3 3 2 3 3" xfId="44334"/>
    <cellStyle name="Note 2 3 3 2 2 3 3 2 4" xfId="16360"/>
    <cellStyle name="Note 2 3 3 2 2 3 3 2 4 2" xfId="34024"/>
    <cellStyle name="Note 2 3 3 2 2 3 3 2 4 3" xfId="51227"/>
    <cellStyle name="Note 2 3 3 2 2 3 3 2 5" xfId="23445"/>
    <cellStyle name="Note 2 3 3 2 2 3 3 2 6" xfId="40723"/>
    <cellStyle name="Note 2 3 3 2 2 3 3 3" xfId="7561"/>
    <cellStyle name="Note 2 3 3 2 2 3 3 3 2" xfId="25226"/>
    <cellStyle name="Note 2 3 3 2 2 3 3 3 3" xfId="42491"/>
    <cellStyle name="Note 2 3 3 2 2 3 3 4" xfId="14613"/>
    <cellStyle name="Note 2 3 3 2 2 3 3 4 2" xfId="32277"/>
    <cellStyle name="Note 2 3 3 2 2 3 3 4 3" xfId="49492"/>
    <cellStyle name="Note 2 3 3 2 2 3 3 5" xfId="21583"/>
    <cellStyle name="Note 2 3 3 2 2 3 3 6" xfId="38880"/>
    <cellStyle name="Note 2 3 3 2 2 3 4" xfId="4747"/>
    <cellStyle name="Note 2 3 3 2 2 3 4 2" xfId="11667"/>
    <cellStyle name="Note 2 3 3 2 2 3 4 2 2" xfId="18448"/>
    <cellStyle name="Note 2 3 3 2 2 3 4 2 2 2" xfId="36112"/>
    <cellStyle name="Note 2 3 3 2 2 3 4 2 2 3" xfId="53298"/>
    <cellStyle name="Note 2 3 3 2 2 3 4 2 3" xfId="29331"/>
    <cellStyle name="Note 2 3 3 2 2 3 4 2 4" xfId="46567"/>
    <cellStyle name="Note 2 3 3 2 2 3 4 3" xfId="8383"/>
    <cellStyle name="Note 2 3 3 2 2 3 4 3 2" xfId="26048"/>
    <cellStyle name="Note 2 3 3 2 2 3 4 3 3" xfId="43310"/>
    <cellStyle name="Note 2 3 3 2 2 3 4 4" xfId="15381"/>
    <cellStyle name="Note 2 3 3 2 2 3 4 4 2" xfId="33045"/>
    <cellStyle name="Note 2 3 3 2 2 3 4 4 3" xfId="50257"/>
    <cellStyle name="Note 2 3 3 2 2 3 4 5" xfId="22412"/>
    <cellStyle name="Note 2 3 3 2 2 3 4 6" xfId="39699"/>
    <cellStyle name="Note 2 3 3 2 2 3 5" xfId="10353"/>
    <cellStyle name="Note 2 3 3 2 2 3 5 2" xfId="17242"/>
    <cellStyle name="Note 2 3 3 2 2 3 5 2 2" xfId="34906"/>
    <cellStyle name="Note 2 3 3 2 2 3 5 2 3" xfId="52104"/>
    <cellStyle name="Note 2 3 3 2 2 3 5 3" xfId="28017"/>
    <cellStyle name="Note 2 3 3 2 2 3 5 4" xfId="45265"/>
    <cellStyle name="Note 2 3 3 2 2 3 6" xfId="6603"/>
    <cellStyle name="Note 2 3 3 2 2 3 6 2" xfId="24268"/>
    <cellStyle name="Note 2 3 3 2 2 3 6 3" xfId="41542"/>
    <cellStyle name="Note 2 3 3 2 2 3 7" xfId="13634"/>
    <cellStyle name="Note 2 3 3 2 2 3 7 2" xfId="31298"/>
    <cellStyle name="Note 2 3 3 2 2 3 7 3" xfId="48522"/>
    <cellStyle name="Note 2 3 3 2 2 3 8" xfId="20550"/>
    <cellStyle name="Note 2 3 3 2 2 3 9" xfId="37856"/>
    <cellStyle name="Note 2 3 3 2 2 4" xfId="4483"/>
    <cellStyle name="Note 2 3 3 2 2 4 2" xfId="6347"/>
    <cellStyle name="Note 2 3 3 2 2 4 2 2" xfId="13266"/>
    <cellStyle name="Note 2 3 3 2 2 4 2 2 2" xfId="19939"/>
    <cellStyle name="Note 2 3 3 2 2 4 2 2 2 2" xfId="37603"/>
    <cellStyle name="Note 2 3 3 2 2 4 2 2 2 3" xfId="54780"/>
    <cellStyle name="Note 2 3 3 2 2 4 2 2 3" xfId="30930"/>
    <cellStyle name="Note 2 3 3 2 2 4 2 2 4" xfId="48157"/>
    <cellStyle name="Note 2 3 3 2 2 4 2 3" xfId="9982"/>
    <cellStyle name="Note 2 3 3 2 2 4 2 3 2" xfId="27647"/>
    <cellStyle name="Note 2 3 3 2 2 4 2 3 3" xfId="44900"/>
    <cellStyle name="Note 2 3 3 2 2 4 2 4" xfId="16872"/>
    <cellStyle name="Note 2 3 3 2 2 4 2 4 2" xfId="34536"/>
    <cellStyle name="Note 2 3 3 2 2 4 2 4 3" xfId="51739"/>
    <cellStyle name="Note 2 3 3 2 2 4 2 5" xfId="24012"/>
    <cellStyle name="Note 2 3 3 2 2 4 2 6" xfId="41289"/>
    <cellStyle name="Note 2 3 3 2 2 4 3" xfId="11411"/>
    <cellStyle name="Note 2 3 3 2 2 4 3 2" xfId="18192"/>
    <cellStyle name="Note 2 3 3 2 2 4 3 2 2" xfId="35856"/>
    <cellStyle name="Note 2 3 3 2 2 4 3 2 3" xfId="53045"/>
    <cellStyle name="Note 2 3 3 2 2 4 3 3" xfId="29075"/>
    <cellStyle name="Note 2 3 3 2 2 4 3 4" xfId="46314"/>
    <cellStyle name="Note 2 3 3 2 2 4 4" xfId="8127"/>
    <cellStyle name="Note 2 3 3 2 2 4 4 2" xfId="25792"/>
    <cellStyle name="Note 2 3 3 2 2 4 4 3" xfId="43057"/>
    <cellStyle name="Note 2 3 3 2 2 4 5" xfId="15125"/>
    <cellStyle name="Note 2 3 3 2 2 4 5 2" xfId="32789"/>
    <cellStyle name="Note 2 3 3 2 2 4 5 3" xfId="50004"/>
    <cellStyle name="Note 2 3 3 2 2 4 6" xfId="22156"/>
    <cellStyle name="Note 2 3 3 2 2 4 7" xfId="39446"/>
    <cellStyle name="Note 2 3 3 2 2 5" xfId="4440"/>
    <cellStyle name="Note 2 3 3 2 2 5 2" xfId="6304"/>
    <cellStyle name="Note 2 3 3 2 2 5 2 2" xfId="13223"/>
    <cellStyle name="Note 2 3 3 2 2 5 2 2 2" xfId="19896"/>
    <cellStyle name="Note 2 3 3 2 2 5 2 2 2 2" xfId="37560"/>
    <cellStyle name="Note 2 3 3 2 2 5 2 2 2 3" xfId="54737"/>
    <cellStyle name="Note 2 3 3 2 2 5 2 2 3" xfId="30887"/>
    <cellStyle name="Note 2 3 3 2 2 5 2 2 4" xfId="48114"/>
    <cellStyle name="Note 2 3 3 2 2 5 2 3" xfId="9939"/>
    <cellStyle name="Note 2 3 3 2 2 5 2 3 2" xfId="27604"/>
    <cellStyle name="Note 2 3 3 2 2 5 2 3 3" xfId="44857"/>
    <cellStyle name="Note 2 3 3 2 2 5 2 4" xfId="16829"/>
    <cellStyle name="Note 2 3 3 2 2 5 2 4 2" xfId="34493"/>
    <cellStyle name="Note 2 3 3 2 2 5 2 4 3" xfId="51696"/>
    <cellStyle name="Note 2 3 3 2 2 5 2 5" xfId="23969"/>
    <cellStyle name="Note 2 3 3 2 2 5 2 6" xfId="41246"/>
    <cellStyle name="Note 2 3 3 2 2 5 3" xfId="11368"/>
    <cellStyle name="Note 2 3 3 2 2 5 3 2" xfId="18149"/>
    <cellStyle name="Note 2 3 3 2 2 5 3 2 2" xfId="35813"/>
    <cellStyle name="Note 2 3 3 2 2 5 3 2 3" xfId="53002"/>
    <cellStyle name="Note 2 3 3 2 2 5 3 3" xfId="29032"/>
    <cellStyle name="Note 2 3 3 2 2 5 3 4" xfId="46271"/>
    <cellStyle name="Note 2 3 3 2 2 5 4" xfId="8084"/>
    <cellStyle name="Note 2 3 3 2 2 5 4 2" xfId="25749"/>
    <cellStyle name="Note 2 3 3 2 2 5 4 3" xfId="43014"/>
    <cellStyle name="Note 2 3 3 2 2 5 5" xfId="15082"/>
    <cellStyle name="Note 2 3 3 2 2 5 5 2" xfId="32746"/>
    <cellStyle name="Note 2 3 3 2 2 5 5 3" xfId="49961"/>
    <cellStyle name="Note 2 3 3 2 2 5 6" xfId="22113"/>
    <cellStyle name="Note 2 3 3 2 2 5 7" xfId="39403"/>
    <cellStyle name="Note 2 3 3 2 2 6" xfId="10126"/>
    <cellStyle name="Note 2 3 3 2 2 6 2" xfId="17015"/>
    <cellStyle name="Note 2 3 3 2 2 6 2 2" xfId="34679"/>
    <cellStyle name="Note 2 3 3 2 2 6 2 3" xfId="51880"/>
    <cellStyle name="Note 2 3 3 2 2 6 3" xfId="27790"/>
    <cellStyle name="Note 2 3 3 2 2 6 4" xfId="45041"/>
    <cellStyle name="Note 2 3 3 2 2 7" xfId="13407"/>
    <cellStyle name="Note 2 3 3 2 2 7 2" xfId="31071"/>
    <cellStyle name="Note 2 3 3 2 2 7 3" xfId="48298"/>
    <cellStyle name="Note 2 3 3 2 2 8" xfId="20233"/>
    <cellStyle name="Note 2 3 3 2 2 9" xfId="20362"/>
    <cellStyle name="Note 2 3 3 2 3" xfId="2743"/>
    <cellStyle name="Note 2 3 3 2 3 10" xfId="13548"/>
    <cellStyle name="Note 2 3 3 2 3 10 2" xfId="31212"/>
    <cellStyle name="Note 2 3 3 2 3 10 3" xfId="48439"/>
    <cellStyle name="Note 2 3 3 2 3 11" xfId="20464"/>
    <cellStyle name="Note 2 3 3 2 3 12" xfId="37773"/>
    <cellStyle name="Note 2 3 3 2 3 2" xfId="2972"/>
    <cellStyle name="Note 2 3 3 2 3 2 2" xfId="3635"/>
    <cellStyle name="Note 2 3 3 2 3 2 2 2" xfId="5551"/>
    <cellStyle name="Note 2 3 3 2 3 2 2 2 2" xfId="12471"/>
    <cellStyle name="Note 2 3 3 2 3 2 2 2 2 2" xfId="19198"/>
    <cellStyle name="Note 2 3 3 2 3 2 2 2 2 2 2" xfId="36862"/>
    <cellStyle name="Note 2 3 3 2 3 2 2 2 2 2 3" xfId="54042"/>
    <cellStyle name="Note 2 3 3 2 3 2 2 2 2 3" xfId="30135"/>
    <cellStyle name="Note 2 3 3 2 3 2 2 2 2 4" xfId="47365"/>
    <cellStyle name="Note 2 3 3 2 3 2 2 2 3" xfId="9187"/>
    <cellStyle name="Note 2 3 3 2 3 2 2 2 3 2" xfId="26852"/>
    <cellStyle name="Note 2 3 3 2 3 2 2 2 3 3" xfId="44108"/>
    <cellStyle name="Note 2 3 3 2 3 2 2 2 4" xfId="16131"/>
    <cellStyle name="Note 2 3 3 2 3 2 2 2 4 2" xfId="33795"/>
    <cellStyle name="Note 2 3 3 2 3 2 2 2 4 3" xfId="51001"/>
    <cellStyle name="Note 2 3 3 2 3 2 2 2 5" xfId="23216"/>
    <cellStyle name="Note 2 3 3 2 3 2 2 2 6" xfId="40497"/>
    <cellStyle name="Note 2 3 3 2 3 2 2 3" xfId="11095"/>
    <cellStyle name="Note 2 3 3 2 3 2 2 3 2" xfId="17930"/>
    <cellStyle name="Note 2 3 3 2 3 2 2 3 2 2" xfId="35594"/>
    <cellStyle name="Note 2 3 3 2 3 2 2 3 2 3" xfId="52786"/>
    <cellStyle name="Note 2 3 3 2 3 2 2 3 3" xfId="28759"/>
    <cellStyle name="Note 2 3 3 2 3 2 2 3 4" xfId="46001"/>
    <cellStyle name="Note 2 3 3 2 3 2 2 4" xfId="7332"/>
    <cellStyle name="Note 2 3 3 2 3 2 2 4 2" xfId="24997"/>
    <cellStyle name="Note 2 3 3 2 3 2 2 4 3" xfId="42265"/>
    <cellStyle name="Note 2 3 3 2 3 2 2 5" xfId="14384"/>
    <cellStyle name="Note 2 3 3 2 3 2 2 5 2" xfId="32048"/>
    <cellStyle name="Note 2 3 3 2 3 2 2 5 3" xfId="49266"/>
    <cellStyle name="Note 2 3 3 2 3 2 2 6" xfId="21354"/>
    <cellStyle name="Note 2 3 3 2 3 2 2 7" xfId="38654"/>
    <cellStyle name="Note 2 3 3 2 3 2 3" xfId="4005"/>
    <cellStyle name="Note 2 3 3 2 3 2 3 2" xfId="5921"/>
    <cellStyle name="Note 2 3 3 2 3 2 3 2 2" xfId="12841"/>
    <cellStyle name="Note 2 3 3 2 3 2 3 2 2 2" xfId="19568"/>
    <cellStyle name="Note 2 3 3 2 3 2 3 2 2 2 2" xfId="37232"/>
    <cellStyle name="Note 2 3 3 2 3 2 3 2 2 2 3" xfId="54409"/>
    <cellStyle name="Note 2 3 3 2 3 2 3 2 2 3" xfId="30505"/>
    <cellStyle name="Note 2 3 3 2 3 2 3 2 2 4" xfId="47732"/>
    <cellStyle name="Note 2 3 3 2 3 2 3 2 3" xfId="9557"/>
    <cellStyle name="Note 2 3 3 2 3 2 3 2 3 2" xfId="27222"/>
    <cellStyle name="Note 2 3 3 2 3 2 3 2 3 3" xfId="44475"/>
    <cellStyle name="Note 2 3 3 2 3 2 3 2 4" xfId="16501"/>
    <cellStyle name="Note 2 3 3 2 3 2 3 2 4 2" xfId="34165"/>
    <cellStyle name="Note 2 3 3 2 3 2 3 2 4 3" xfId="51368"/>
    <cellStyle name="Note 2 3 3 2 3 2 3 2 5" xfId="23586"/>
    <cellStyle name="Note 2 3 3 2 3 2 3 2 6" xfId="40864"/>
    <cellStyle name="Note 2 3 3 2 3 2 3 3" xfId="7702"/>
    <cellStyle name="Note 2 3 3 2 3 2 3 3 2" xfId="25367"/>
    <cellStyle name="Note 2 3 3 2 3 2 3 3 3" xfId="42632"/>
    <cellStyle name="Note 2 3 3 2 3 2 3 4" xfId="14754"/>
    <cellStyle name="Note 2 3 3 2 3 2 3 4 2" xfId="32418"/>
    <cellStyle name="Note 2 3 3 2 3 2 3 4 3" xfId="49633"/>
    <cellStyle name="Note 2 3 3 2 3 2 3 5" xfId="21724"/>
    <cellStyle name="Note 2 3 3 2 3 2 3 6" xfId="39021"/>
    <cellStyle name="Note 2 3 3 2 3 2 4" xfId="4888"/>
    <cellStyle name="Note 2 3 3 2 3 2 4 2" xfId="11808"/>
    <cellStyle name="Note 2 3 3 2 3 2 4 2 2" xfId="18589"/>
    <cellStyle name="Note 2 3 3 2 3 2 4 2 2 2" xfId="36253"/>
    <cellStyle name="Note 2 3 3 2 3 2 4 2 2 3" xfId="53439"/>
    <cellStyle name="Note 2 3 3 2 3 2 4 2 3" xfId="29472"/>
    <cellStyle name="Note 2 3 3 2 3 2 4 2 4" xfId="46708"/>
    <cellStyle name="Note 2 3 3 2 3 2 4 3" xfId="8524"/>
    <cellStyle name="Note 2 3 3 2 3 2 4 3 2" xfId="26189"/>
    <cellStyle name="Note 2 3 3 2 3 2 4 3 3" xfId="43451"/>
    <cellStyle name="Note 2 3 3 2 3 2 4 4" xfId="15522"/>
    <cellStyle name="Note 2 3 3 2 3 2 4 4 2" xfId="33186"/>
    <cellStyle name="Note 2 3 3 2 3 2 4 4 3" xfId="50398"/>
    <cellStyle name="Note 2 3 3 2 3 2 4 5" xfId="22553"/>
    <cellStyle name="Note 2 3 3 2 3 2 4 6" xfId="39840"/>
    <cellStyle name="Note 2 3 3 2 3 2 5" xfId="10494"/>
    <cellStyle name="Note 2 3 3 2 3 2 5 2" xfId="17383"/>
    <cellStyle name="Note 2 3 3 2 3 2 5 2 2" xfId="35047"/>
    <cellStyle name="Note 2 3 3 2 3 2 5 2 3" xfId="52245"/>
    <cellStyle name="Note 2 3 3 2 3 2 5 3" xfId="28158"/>
    <cellStyle name="Note 2 3 3 2 3 2 5 4" xfId="45406"/>
    <cellStyle name="Note 2 3 3 2 3 2 6" xfId="6744"/>
    <cellStyle name="Note 2 3 3 2 3 2 6 2" xfId="24409"/>
    <cellStyle name="Note 2 3 3 2 3 2 6 3" xfId="41683"/>
    <cellStyle name="Note 2 3 3 2 3 2 7" xfId="13775"/>
    <cellStyle name="Note 2 3 3 2 3 2 7 2" xfId="31439"/>
    <cellStyle name="Note 2 3 3 2 3 2 7 3" xfId="48663"/>
    <cellStyle name="Note 2 3 3 2 3 2 8" xfId="20691"/>
    <cellStyle name="Note 2 3 3 2 3 2 9" xfId="37997"/>
    <cellStyle name="Note 2 3 3 2 3 3" xfId="3068"/>
    <cellStyle name="Note 2 3 3 2 3 3 2" xfId="3731"/>
    <cellStyle name="Note 2 3 3 2 3 3 2 2" xfId="5647"/>
    <cellStyle name="Note 2 3 3 2 3 3 2 2 2" xfId="12567"/>
    <cellStyle name="Note 2 3 3 2 3 3 2 2 2 2" xfId="19294"/>
    <cellStyle name="Note 2 3 3 2 3 3 2 2 2 2 2" xfId="36958"/>
    <cellStyle name="Note 2 3 3 2 3 3 2 2 2 2 3" xfId="54135"/>
    <cellStyle name="Note 2 3 3 2 3 3 2 2 2 3" xfId="30231"/>
    <cellStyle name="Note 2 3 3 2 3 3 2 2 2 4" xfId="47458"/>
    <cellStyle name="Note 2 3 3 2 3 3 2 2 3" xfId="9283"/>
    <cellStyle name="Note 2 3 3 2 3 3 2 2 3 2" xfId="26948"/>
    <cellStyle name="Note 2 3 3 2 3 3 2 2 3 3" xfId="44201"/>
    <cellStyle name="Note 2 3 3 2 3 3 2 2 4" xfId="16227"/>
    <cellStyle name="Note 2 3 3 2 3 3 2 2 4 2" xfId="33891"/>
    <cellStyle name="Note 2 3 3 2 3 3 2 2 4 3" xfId="51094"/>
    <cellStyle name="Note 2 3 3 2 3 3 2 2 5" xfId="23312"/>
    <cellStyle name="Note 2 3 3 2 3 3 2 2 6" xfId="40590"/>
    <cellStyle name="Note 2 3 3 2 3 3 2 3" xfId="11191"/>
    <cellStyle name="Note 2 3 3 2 3 3 2 3 2" xfId="18026"/>
    <cellStyle name="Note 2 3 3 2 3 3 2 3 2 2" xfId="35690"/>
    <cellStyle name="Note 2 3 3 2 3 3 2 3 2 3" xfId="52879"/>
    <cellStyle name="Note 2 3 3 2 3 3 2 3 3" xfId="28855"/>
    <cellStyle name="Note 2 3 3 2 3 3 2 3 4" xfId="46094"/>
    <cellStyle name="Note 2 3 3 2 3 3 2 4" xfId="7428"/>
    <cellStyle name="Note 2 3 3 2 3 3 2 4 2" xfId="25093"/>
    <cellStyle name="Note 2 3 3 2 3 3 2 4 3" xfId="42358"/>
    <cellStyle name="Note 2 3 3 2 3 3 2 5" xfId="14480"/>
    <cellStyle name="Note 2 3 3 2 3 3 2 5 2" xfId="32144"/>
    <cellStyle name="Note 2 3 3 2 3 3 2 5 3" xfId="49359"/>
    <cellStyle name="Note 2 3 3 2 3 3 2 6" xfId="21450"/>
    <cellStyle name="Note 2 3 3 2 3 3 2 7" xfId="38747"/>
    <cellStyle name="Note 2 3 3 2 3 3 3" xfId="4098"/>
    <cellStyle name="Note 2 3 3 2 3 3 3 2" xfId="6014"/>
    <cellStyle name="Note 2 3 3 2 3 3 3 2 2" xfId="12934"/>
    <cellStyle name="Note 2 3 3 2 3 3 3 2 2 2" xfId="19661"/>
    <cellStyle name="Note 2 3 3 2 3 3 3 2 2 2 2" xfId="37325"/>
    <cellStyle name="Note 2 3 3 2 3 3 3 2 2 2 3" xfId="54502"/>
    <cellStyle name="Note 2 3 3 2 3 3 3 2 2 3" xfId="30598"/>
    <cellStyle name="Note 2 3 3 2 3 3 3 2 2 4" xfId="47825"/>
    <cellStyle name="Note 2 3 3 2 3 3 3 2 3" xfId="9650"/>
    <cellStyle name="Note 2 3 3 2 3 3 3 2 3 2" xfId="27315"/>
    <cellStyle name="Note 2 3 3 2 3 3 3 2 3 3" xfId="44568"/>
    <cellStyle name="Note 2 3 3 2 3 3 3 2 4" xfId="16594"/>
    <cellStyle name="Note 2 3 3 2 3 3 3 2 4 2" xfId="34258"/>
    <cellStyle name="Note 2 3 3 2 3 3 3 2 4 3" xfId="51461"/>
    <cellStyle name="Note 2 3 3 2 3 3 3 2 5" xfId="23679"/>
    <cellStyle name="Note 2 3 3 2 3 3 3 2 6" xfId="40957"/>
    <cellStyle name="Note 2 3 3 2 3 3 3 3" xfId="7795"/>
    <cellStyle name="Note 2 3 3 2 3 3 3 3 2" xfId="25460"/>
    <cellStyle name="Note 2 3 3 2 3 3 3 3 3" xfId="42725"/>
    <cellStyle name="Note 2 3 3 2 3 3 3 4" xfId="14847"/>
    <cellStyle name="Note 2 3 3 2 3 3 3 4 2" xfId="32511"/>
    <cellStyle name="Note 2 3 3 2 3 3 3 4 3" xfId="49726"/>
    <cellStyle name="Note 2 3 3 2 3 3 3 5" xfId="21817"/>
    <cellStyle name="Note 2 3 3 2 3 3 3 6" xfId="39114"/>
    <cellStyle name="Note 2 3 3 2 3 3 4" xfId="4984"/>
    <cellStyle name="Note 2 3 3 2 3 3 4 2" xfId="11904"/>
    <cellStyle name="Note 2 3 3 2 3 3 4 2 2" xfId="18685"/>
    <cellStyle name="Note 2 3 3 2 3 3 4 2 2 2" xfId="36349"/>
    <cellStyle name="Note 2 3 3 2 3 3 4 2 2 3" xfId="53532"/>
    <cellStyle name="Note 2 3 3 2 3 3 4 2 3" xfId="29568"/>
    <cellStyle name="Note 2 3 3 2 3 3 4 2 4" xfId="46801"/>
    <cellStyle name="Note 2 3 3 2 3 3 4 3" xfId="8620"/>
    <cellStyle name="Note 2 3 3 2 3 3 4 3 2" xfId="26285"/>
    <cellStyle name="Note 2 3 3 2 3 3 4 3 3" xfId="43544"/>
    <cellStyle name="Note 2 3 3 2 3 3 4 4" xfId="15618"/>
    <cellStyle name="Note 2 3 3 2 3 3 4 4 2" xfId="33282"/>
    <cellStyle name="Note 2 3 3 2 3 3 4 4 3" xfId="50491"/>
    <cellStyle name="Note 2 3 3 2 3 3 4 5" xfId="22649"/>
    <cellStyle name="Note 2 3 3 2 3 3 4 6" xfId="39933"/>
    <cellStyle name="Note 2 3 3 2 3 3 5" xfId="10590"/>
    <cellStyle name="Note 2 3 3 2 3 3 5 2" xfId="17479"/>
    <cellStyle name="Note 2 3 3 2 3 3 5 2 2" xfId="35143"/>
    <cellStyle name="Note 2 3 3 2 3 3 5 2 3" xfId="52338"/>
    <cellStyle name="Note 2 3 3 2 3 3 5 3" xfId="28254"/>
    <cellStyle name="Note 2 3 3 2 3 3 5 4" xfId="45499"/>
    <cellStyle name="Note 2 3 3 2 3 3 6" xfId="6840"/>
    <cellStyle name="Note 2 3 3 2 3 3 6 2" xfId="24505"/>
    <cellStyle name="Note 2 3 3 2 3 3 6 3" xfId="41776"/>
    <cellStyle name="Note 2 3 3 2 3 3 7" xfId="13871"/>
    <cellStyle name="Note 2 3 3 2 3 3 7 2" xfId="31535"/>
    <cellStyle name="Note 2 3 3 2 3 3 7 3" xfId="48756"/>
    <cellStyle name="Note 2 3 3 2 3 3 8" xfId="20787"/>
    <cellStyle name="Note 2 3 3 2 3 3 9" xfId="38090"/>
    <cellStyle name="Note 2 3 3 2 3 4" xfId="3180"/>
    <cellStyle name="Note 2 3 3 2 3 4 2" xfId="4210"/>
    <cellStyle name="Note 2 3 3 2 3 4 2 2" xfId="6126"/>
    <cellStyle name="Note 2 3 3 2 3 4 2 2 2" xfId="13046"/>
    <cellStyle name="Note 2 3 3 2 3 4 2 2 2 2" xfId="19773"/>
    <cellStyle name="Note 2 3 3 2 3 4 2 2 2 2 2" xfId="37437"/>
    <cellStyle name="Note 2 3 3 2 3 4 2 2 2 2 3" xfId="54614"/>
    <cellStyle name="Note 2 3 3 2 3 4 2 2 2 3" xfId="30710"/>
    <cellStyle name="Note 2 3 3 2 3 4 2 2 2 4" xfId="47937"/>
    <cellStyle name="Note 2 3 3 2 3 4 2 2 3" xfId="9762"/>
    <cellStyle name="Note 2 3 3 2 3 4 2 2 3 2" xfId="27427"/>
    <cellStyle name="Note 2 3 3 2 3 4 2 2 3 3" xfId="44680"/>
    <cellStyle name="Note 2 3 3 2 3 4 2 2 4" xfId="16706"/>
    <cellStyle name="Note 2 3 3 2 3 4 2 2 4 2" xfId="34370"/>
    <cellStyle name="Note 2 3 3 2 3 4 2 2 4 3" xfId="51573"/>
    <cellStyle name="Note 2 3 3 2 3 4 2 2 5" xfId="23791"/>
    <cellStyle name="Note 2 3 3 2 3 4 2 2 6" xfId="41069"/>
    <cellStyle name="Note 2 3 3 2 3 4 2 3" xfId="7907"/>
    <cellStyle name="Note 2 3 3 2 3 4 2 3 2" xfId="25572"/>
    <cellStyle name="Note 2 3 3 2 3 4 2 3 3" xfId="42837"/>
    <cellStyle name="Note 2 3 3 2 3 4 2 4" xfId="14959"/>
    <cellStyle name="Note 2 3 3 2 3 4 2 4 2" xfId="32623"/>
    <cellStyle name="Note 2 3 3 2 3 4 2 4 3" xfId="49838"/>
    <cellStyle name="Note 2 3 3 2 3 4 2 5" xfId="21929"/>
    <cellStyle name="Note 2 3 3 2 3 4 2 6" xfId="39226"/>
    <cellStyle name="Note 2 3 3 2 3 4 3" xfId="5096"/>
    <cellStyle name="Note 2 3 3 2 3 4 3 2" xfId="12016"/>
    <cellStyle name="Note 2 3 3 2 3 4 3 2 2" xfId="18797"/>
    <cellStyle name="Note 2 3 3 2 3 4 3 2 2 2" xfId="36461"/>
    <cellStyle name="Note 2 3 3 2 3 4 3 2 2 3" xfId="53644"/>
    <cellStyle name="Note 2 3 3 2 3 4 3 2 3" xfId="29680"/>
    <cellStyle name="Note 2 3 3 2 3 4 3 2 4" xfId="46913"/>
    <cellStyle name="Note 2 3 3 2 3 4 3 3" xfId="8732"/>
    <cellStyle name="Note 2 3 3 2 3 4 3 3 2" xfId="26397"/>
    <cellStyle name="Note 2 3 3 2 3 4 3 3 3" xfId="43656"/>
    <cellStyle name="Note 2 3 3 2 3 4 3 4" xfId="15730"/>
    <cellStyle name="Note 2 3 3 2 3 4 3 4 2" xfId="33394"/>
    <cellStyle name="Note 2 3 3 2 3 4 3 4 3" xfId="50603"/>
    <cellStyle name="Note 2 3 3 2 3 4 3 5" xfId="22761"/>
    <cellStyle name="Note 2 3 3 2 3 4 3 6" xfId="40045"/>
    <cellStyle name="Note 2 3 3 2 3 4 4" xfId="10702"/>
    <cellStyle name="Note 2 3 3 2 3 4 4 2" xfId="17591"/>
    <cellStyle name="Note 2 3 3 2 3 4 4 2 2" xfId="35255"/>
    <cellStyle name="Note 2 3 3 2 3 4 4 2 3" xfId="52450"/>
    <cellStyle name="Note 2 3 3 2 3 4 4 3" xfId="28366"/>
    <cellStyle name="Note 2 3 3 2 3 4 4 4" xfId="45611"/>
    <cellStyle name="Note 2 3 3 2 3 4 5" xfId="6952"/>
    <cellStyle name="Note 2 3 3 2 3 4 5 2" xfId="24617"/>
    <cellStyle name="Note 2 3 3 2 3 4 5 3" xfId="41888"/>
    <cellStyle name="Note 2 3 3 2 3 4 6" xfId="13983"/>
    <cellStyle name="Note 2 3 3 2 3 4 6 2" xfId="31647"/>
    <cellStyle name="Note 2 3 3 2 3 4 6 3" xfId="48868"/>
    <cellStyle name="Note 2 3 3 2 3 4 7" xfId="20899"/>
    <cellStyle name="Note 2 3 3 2 3 4 8" xfId="38202"/>
    <cellStyle name="Note 2 3 3 2 3 5" xfId="3408"/>
    <cellStyle name="Note 2 3 3 2 3 5 2" xfId="5324"/>
    <cellStyle name="Note 2 3 3 2 3 5 2 2" xfId="12244"/>
    <cellStyle name="Note 2 3 3 2 3 5 2 2 2" xfId="18971"/>
    <cellStyle name="Note 2 3 3 2 3 5 2 2 2 2" xfId="36635"/>
    <cellStyle name="Note 2 3 3 2 3 5 2 2 2 3" xfId="53818"/>
    <cellStyle name="Note 2 3 3 2 3 5 2 2 3" xfId="29908"/>
    <cellStyle name="Note 2 3 3 2 3 5 2 2 4" xfId="47141"/>
    <cellStyle name="Note 2 3 3 2 3 5 2 3" xfId="8960"/>
    <cellStyle name="Note 2 3 3 2 3 5 2 3 2" xfId="26625"/>
    <cellStyle name="Note 2 3 3 2 3 5 2 3 3" xfId="43884"/>
    <cellStyle name="Note 2 3 3 2 3 5 2 4" xfId="15904"/>
    <cellStyle name="Note 2 3 3 2 3 5 2 4 2" xfId="33568"/>
    <cellStyle name="Note 2 3 3 2 3 5 2 4 3" xfId="50777"/>
    <cellStyle name="Note 2 3 3 2 3 5 2 5" xfId="22989"/>
    <cellStyle name="Note 2 3 3 2 3 5 2 6" xfId="40273"/>
    <cellStyle name="Note 2 3 3 2 3 5 3" xfId="10868"/>
    <cellStyle name="Note 2 3 3 2 3 5 3 2" xfId="17703"/>
    <cellStyle name="Note 2 3 3 2 3 5 3 2 2" xfId="35367"/>
    <cellStyle name="Note 2 3 3 2 3 5 3 2 3" xfId="52562"/>
    <cellStyle name="Note 2 3 3 2 3 5 3 3" xfId="28532"/>
    <cellStyle name="Note 2 3 3 2 3 5 3 4" xfId="45777"/>
    <cellStyle name="Note 2 3 3 2 3 5 4" xfId="14157"/>
    <cellStyle name="Note 2 3 3 2 3 5 4 2" xfId="31821"/>
    <cellStyle name="Note 2 3 3 2 3 5 4 3" xfId="49042"/>
    <cellStyle name="Note 2 3 3 2 3 5 5" xfId="21127"/>
    <cellStyle name="Note 2 3 3 2 3 5 6" xfId="38430"/>
    <cellStyle name="Note 2 3 3 2 3 6" xfId="3781"/>
    <cellStyle name="Note 2 3 3 2 3 6 2" xfId="5697"/>
    <cellStyle name="Note 2 3 3 2 3 6 2 2" xfId="12617"/>
    <cellStyle name="Note 2 3 3 2 3 6 2 2 2" xfId="19344"/>
    <cellStyle name="Note 2 3 3 2 3 6 2 2 2 2" xfId="37008"/>
    <cellStyle name="Note 2 3 3 2 3 6 2 2 2 3" xfId="54185"/>
    <cellStyle name="Note 2 3 3 2 3 6 2 2 3" xfId="30281"/>
    <cellStyle name="Note 2 3 3 2 3 6 2 2 4" xfId="47508"/>
    <cellStyle name="Note 2 3 3 2 3 6 2 3" xfId="9333"/>
    <cellStyle name="Note 2 3 3 2 3 6 2 3 2" xfId="26998"/>
    <cellStyle name="Note 2 3 3 2 3 6 2 3 3" xfId="44251"/>
    <cellStyle name="Note 2 3 3 2 3 6 2 4" xfId="16277"/>
    <cellStyle name="Note 2 3 3 2 3 6 2 4 2" xfId="33941"/>
    <cellStyle name="Note 2 3 3 2 3 6 2 4 3" xfId="51144"/>
    <cellStyle name="Note 2 3 3 2 3 6 2 5" xfId="23362"/>
    <cellStyle name="Note 2 3 3 2 3 6 2 6" xfId="40640"/>
    <cellStyle name="Note 2 3 3 2 3 6 3" xfId="7478"/>
    <cellStyle name="Note 2 3 3 2 3 6 3 2" xfId="25143"/>
    <cellStyle name="Note 2 3 3 2 3 6 3 3" xfId="42408"/>
    <cellStyle name="Note 2 3 3 2 3 6 4" xfId="14530"/>
    <cellStyle name="Note 2 3 3 2 3 6 4 2" xfId="32194"/>
    <cellStyle name="Note 2 3 3 2 3 6 4 3" xfId="49409"/>
    <cellStyle name="Note 2 3 3 2 3 6 5" xfId="21500"/>
    <cellStyle name="Note 2 3 3 2 3 6 6" xfId="38797"/>
    <cellStyle name="Note 2 3 3 2 3 7" xfId="4661"/>
    <cellStyle name="Note 2 3 3 2 3 7 2" xfId="11581"/>
    <cellStyle name="Note 2 3 3 2 3 7 2 2" xfId="18362"/>
    <cellStyle name="Note 2 3 3 2 3 7 2 2 2" xfId="36026"/>
    <cellStyle name="Note 2 3 3 2 3 7 2 2 3" xfId="53215"/>
    <cellStyle name="Note 2 3 3 2 3 7 2 3" xfId="29245"/>
    <cellStyle name="Note 2 3 3 2 3 7 2 4" xfId="46484"/>
    <cellStyle name="Note 2 3 3 2 3 7 3" xfId="8297"/>
    <cellStyle name="Note 2 3 3 2 3 7 3 2" xfId="25962"/>
    <cellStyle name="Note 2 3 3 2 3 7 3 3" xfId="43227"/>
    <cellStyle name="Note 2 3 3 2 3 7 4" xfId="15295"/>
    <cellStyle name="Note 2 3 3 2 3 7 4 2" xfId="32959"/>
    <cellStyle name="Note 2 3 3 2 3 7 4 3" xfId="50174"/>
    <cellStyle name="Note 2 3 3 2 3 7 5" xfId="22326"/>
    <cellStyle name="Note 2 3 3 2 3 7 6" xfId="39616"/>
    <cellStyle name="Note 2 3 3 2 3 8" xfId="10267"/>
    <cellStyle name="Note 2 3 3 2 3 8 2" xfId="17156"/>
    <cellStyle name="Note 2 3 3 2 3 8 2 2" xfId="34820"/>
    <cellStyle name="Note 2 3 3 2 3 8 2 3" xfId="52021"/>
    <cellStyle name="Note 2 3 3 2 3 8 3" xfId="27931"/>
    <cellStyle name="Note 2 3 3 2 3 8 4" xfId="45182"/>
    <cellStyle name="Note 2 3 3 2 3 9" xfId="6517"/>
    <cellStyle name="Note 2 3 3 2 3 9 2" xfId="24182"/>
    <cellStyle name="Note 2 3 3 2 3 9 3" xfId="41459"/>
    <cellStyle name="Note 2 3 3 2 4" xfId="2830"/>
    <cellStyle name="Note 2 3 3 2 4 2" xfId="3493"/>
    <cellStyle name="Note 2 3 3 2 4 2 2" xfId="5409"/>
    <cellStyle name="Note 2 3 3 2 4 2 2 2" xfId="12329"/>
    <cellStyle name="Note 2 3 3 2 4 2 2 2 2" xfId="19056"/>
    <cellStyle name="Note 2 3 3 2 4 2 2 2 2 2" xfId="36720"/>
    <cellStyle name="Note 2 3 3 2 4 2 2 2 2 3" xfId="53900"/>
    <cellStyle name="Note 2 3 3 2 4 2 2 2 3" xfId="29993"/>
    <cellStyle name="Note 2 3 3 2 4 2 2 2 4" xfId="47223"/>
    <cellStyle name="Note 2 3 3 2 4 2 2 3" xfId="9045"/>
    <cellStyle name="Note 2 3 3 2 4 2 2 3 2" xfId="26710"/>
    <cellStyle name="Note 2 3 3 2 4 2 2 3 3" xfId="43966"/>
    <cellStyle name="Note 2 3 3 2 4 2 2 4" xfId="15989"/>
    <cellStyle name="Note 2 3 3 2 4 2 2 4 2" xfId="33653"/>
    <cellStyle name="Note 2 3 3 2 4 2 2 4 3" xfId="50859"/>
    <cellStyle name="Note 2 3 3 2 4 2 2 5" xfId="23074"/>
    <cellStyle name="Note 2 3 3 2 4 2 2 6" xfId="40355"/>
    <cellStyle name="Note 2 3 3 2 4 2 3" xfId="10953"/>
    <cellStyle name="Note 2 3 3 2 4 2 3 2" xfId="17788"/>
    <cellStyle name="Note 2 3 3 2 4 2 3 2 2" xfId="35452"/>
    <cellStyle name="Note 2 3 3 2 4 2 3 2 3" xfId="52644"/>
    <cellStyle name="Note 2 3 3 2 4 2 3 3" xfId="28617"/>
    <cellStyle name="Note 2 3 3 2 4 2 3 4" xfId="45859"/>
    <cellStyle name="Note 2 3 3 2 4 2 4" xfId="7190"/>
    <cellStyle name="Note 2 3 3 2 4 2 4 2" xfId="24855"/>
    <cellStyle name="Note 2 3 3 2 4 2 4 3" xfId="42123"/>
    <cellStyle name="Note 2 3 3 2 4 2 5" xfId="14242"/>
    <cellStyle name="Note 2 3 3 2 4 2 5 2" xfId="31906"/>
    <cellStyle name="Note 2 3 3 2 4 2 5 3" xfId="49124"/>
    <cellStyle name="Note 2 3 3 2 4 2 6" xfId="21212"/>
    <cellStyle name="Note 2 3 3 2 4 2 7" xfId="38512"/>
    <cellStyle name="Note 2 3 3 2 4 3" xfId="3863"/>
    <cellStyle name="Note 2 3 3 2 4 3 2" xfId="5779"/>
    <cellStyle name="Note 2 3 3 2 4 3 2 2" xfId="12699"/>
    <cellStyle name="Note 2 3 3 2 4 3 2 2 2" xfId="19426"/>
    <cellStyle name="Note 2 3 3 2 4 3 2 2 2 2" xfId="37090"/>
    <cellStyle name="Note 2 3 3 2 4 3 2 2 2 3" xfId="54267"/>
    <cellStyle name="Note 2 3 3 2 4 3 2 2 3" xfId="30363"/>
    <cellStyle name="Note 2 3 3 2 4 3 2 2 4" xfId="47590"/>
    <cellStyle name="Note 2 3 3 2 4 3 2 3" xfId="9415"/>
    <cellStyle name="Note 2 3 3 2 4 3 2 3 2" xfId="27080"/>
    <cellStyle name="Note 2 3 3 2 4 3 2 3 3" xfId="44333"/>
    <cellStyle name="Note 2 3 3 2 4 3 2 4" xfId="16359"/>
    <cellStyle name="Note 2 3 3 2 4 3 2 4 2" xfId="34023"/>
    <cellStyle name="Note 2 3 3 2 4 3 2 4 3" xfId="51226"/>
    <cellStyle name="Note 2 3 3 2 4 3 2 5" xfId="23444"/>
    <cellStyle name="Note 2 3 3 2 4 3 2 6" xfId="40722"/>
    <cellStyle name="Note 2 3 3 2 4 3 3" xfId="7560"/>
    <cellStyle name="Note 2 3 3 2 4 3 3 2" xfId="25225"/>
    <cellStyle name="Note 2 3 3 2 4 3 3 3" xfId="42490"/>
    <cellStyle name="Note 2 3 3 2 4 3 4" xfId="14612"/>
    <cellStyle name="Note 2 3 3 2 4 3 4 2" xfId="32276"/>
    <cellStyle name="Note 2 3 3 2 4 3 4 3" xfId="49491"/>
    <cellStyle name="Note 2 3 3 2 4 3 5" xfId="21582"/>
    <cellStyle name="Note 2 3 3 2 4 3 6" xfId="38879"/>
    <cellStyle name="Note 2 3 3 2 4 4" xfId="4746"/>
    <cellStyle name="Note 2 3 3 2 4 4 2" xfId="11666"/>
    <cellStyle name="Note 2 3 3 2 4 4 2 2" xfId="18447"/>
    <cellStyle name="Note 2 3 3 2 4 4 2 2 2" xfId="36111"/>
    <cellStyle name="Note 2 3 3 2 4 4 2 2 3" xfId="53297"/>
    <cellStyle name="Note 2 3 3 2 4 4 2 3" xfId="29330"/>
    <cellStyle name="Note 2 3 3 2 4 4 2 4" xfId="46566"/>
    <cellStyle name="Note 2 3 3 2 4 4 3" xfId="8382"/>
    <cellStyle name="Note 2 3 3 2 4 4 3 2" xfId="26047"/>
    <cellStyle name="Note 2 3 3 2 4 4 3 3" xfId="43309"/>
    <cellStyle name="Note 2 3 3 2 4 4 4" xfId="15380"/>
    <cellStyle name="Note 2 3 3 2 4 4 4 2" xfId="33044"/>
    <cellStyle name="Note 2 3 3 2 4 4 4 3" xfId="50256"/>
    <cellStyle name="Note 2 3 3 2 4 4 5" xfId="22411"/>
    <cellStyle name="Note 2 3 3 2 4 4 6" xfId="39698"/>
    <cellStyle name="Note 2 3 3 2 4 5" xfId="10352"/>
    <cellStyle name="Note 2 3 3 2 4 5 2" xfId="17241"/>
    <cellStyle name="Note 2 3 3 2 4 5 2 2" xfId="34905"/>
    <cellStyle name="Note 2 3 3 2 4 5 2 3" xfId="52103"/>
    <cellStyle name="Note 2 3 3 2 4 5 3" xfId="28016"/>
    <cellStyle name="Note 2 3 3 2 4 5 4" xfId="45264"/>
    <cellStyle name="Note 2 3 3 2 4 6" xfId="6602"/>
    <cellStyle name="Note 2 3 3 2 4 6 2" xfId="24267"/>
    <cellStyle name="Note 2 3 3 2 4 6 3" xfId="41541"/>
    <cellStyle name="Note 2 3 3 2 4 7" xfId="13633"/>
    <cellStyle name="Note 2 3 3 2 4 7 2" xfId="31297"/>
    <cellStyle name="Note 2 3 3 2 4 7 3" xfId="48521"/>
    <cellStyle name="Note 2 3 3 2 4 8" xfId="20549"/>
    <cellStyle name="Note 2 3 3 2 4 9" xfId="37855"/>
    <cellStyle name="Note 2 3 3 2 5" xfId="4482"/>
    <cellStyle name="Note 2 3 3 2 5 2" xfId="6346"/>
    <cellStyle name="Note 2 3 3 2 5 2 2" xfId="13265"/>
    <cellStyle name="Note 2 3 3 2 5 2 2 2" xfId="19938"/>
    <cellStyle name="Note 2 3 3 2 5 2 2 2 2" xfId="37602"/>
    <cellStyle name="Note 2 3 3 2 5 2 2 2 3" xfId="54779"/>
    <cellStyle name="Note 2 3 3 2 5 2 2 3" xfId="30929"/>
    <cellStyle name="Note 2 3 3 2 5 2 2 4" xfId="48156"/>
    <cellStyle name="Note 2 3 3 2 5 2 3" xfId="9981"/>
    <cellStyle name="Note 2 3 3 2 5 2 3 2" xfId="27646"/>
    <cellStyle name="Note 2 3 3 2 5 2 3 3" xfId="44899"/>
    <cellStyle name="Note 2 3 3 2 5 2 4" xfId="16871"/>
    <cellStyle name="Note 2 3 3 2 5 2 4 2" xfId="34535"/>
    <cellStyle name="Note 2 3 3 2 5 2 4 3" xfId="51738"/>
    <cellStyle name="Note 2 3 3 2 5 2 5" xfId="24011"/>
    <cellStyle name="Note 2 3 3 2 5 2 6" xfId="41288"/>
    <cellStyle name="Note 2 3 3 2 5 3" xfId="11410"/>
    <cellStyle name="Note 2 3 3 2 5 3 2" xfId="18191"/>
    <cellStyle name="Note 2 3 3 2 5 3 2 2" xfId="35855"/>
    <cellStyle name="Note 2 3 3 2 5 3 2 3" xfId="53044"/>
    <cellStyle name="Note 2 3 3 2 5 3 3" xfId="29074"/>
    <cellStyle name="Note 2 3 3 2 5 3 4" xfId="46313"/>
    <cellStyle name="Note 2 3 3 2 5 4" xfId="8126"/>
    <cellStyle name="Note 2 3 3 2 5 4 2" xfId="25791"/>
    <cellStyle name="Note 2 3 3 2 5 4 3" xfId="43056"/>
    <cellStyle name="Note 2 3 3 2 5 5" xfId="15124"/>
    <cellStyle name="Note 2 3 3 2 5 5 2" xfId="32788"/>
    <cellStyle name="Note 2 3 3 2 5 5 3" xfId="50003"/>
    <cellStyle name="Note 2 3 3 2 5 6" xfId="22155"/>
    <cellStyle name="Note 2 3 3 2 5 7" xfId="39445"/>
    <cellStyle name="Note 2 3 3 2 6" xfId="4439"/>
    <cellStyle name="Note 2 3 3 2 6 2" xfId="6303"/>
    <cellStyle name="Note 2 3 3 2 6 2 2" xfId="13222"/>
    <cellStyle name="Note 2 3 3 2 6 2 2 2" xfId="19895"/>
    <cellStyle name="Note 2 3 3 2 6 2 2 2 2" xfId="37559"/>
    <cellStyle name="Note 2 3 3 2 6 2 2 2 3" xfId="54736"/>
    <cellStyle name="Note 2 3 3 2 6 2 2 3" xfId="30886"/>
    <cellStyle name="Note 2 3 3 2 6 2 2 4" xfId="48113"/>
    <cellStyle name="Note 2 3 3 2 6 2 3" xfId="9938"/>
    <cellStyle name="Note 2 3 3 2 6 2 3 2" xfId="27603"/>
    <cellStyle name="Note 2 3 3 2 6 2 3 3" xfId="44856"/>
    <cellStyle name="Note 2 3 3 2 6 2 4" xfId="16828"/>
    <cellStyle name="Note 2 3 3 2 6 2 4 2" xfId="34492"/>
    <cellStyle name="Note 2 3 3 2 6 2 4 3" xfId="51695"/>
    <cellStyle name="Note 2 3 3 2 6 2 5" xfId="23968"/>
    <cellStyle name="Note 2 3 3 2 6 2 6" xfId="41245"/>
    <cellStyle name="Note 2 3 3 2 6 3" xfId="11367"/>
    <cellStyle name="Note 2 3 3 2 6 3 2" xfId="18148"/>
    <cellStyle name="Note 2 3 3 2 6 3 2 2" xfId="35812"/>
    <cellStyle name="Note 2 3 3 2 6 3 2 3" xfId="53001"/>
    <cellStyle name="Note 2 3 3 2 6 3 3" xfId="29031"/>
    <cellStyle name="Note 2 3 3 2 6 3 4" xfId="46270"/>
    <cellStyle name="Note 2 3 3 2 6 4" xfId="8083"/>
    <cellStyle name="Note 2 3 3 2 6 4 2" xfId="25748"/>
    <cellStyle name="Note 2 3 3 2 6 4 3" xfId="43013"/>
    <cellStyle name="Note 2 3 3 2 6 5" xfId="15081"/>
    <cellStyle name="Note 2 3 3 2 6 5 2" xfId="32745"/>
    <cellStyle name="Note 2 3 3 2 6 5 3" xfId="49960"/>
    <cellStyle name="Note 2 3 3 2 6 6" xfId="22112"/>
    <cellStyle name="Note 2 3 3 2 6 7" xfId="39402"/>
    <cellStyle name="Note 2 3 3 2 7" xfId="10125"/>
    <cellStyle name="Note 2 3 3 2 7 2" xfId="17014"/>
    <cellStyle name="Note 2 3 3 2 7 2 2" xfId="34678"/>
    <cellStyle name="Note 2 3 3 2 7 2 3" xfId="51879"/>
    <cellStyle name="Note 2 3 3 2 7 3" xfId="27789"/>
    <cellStyle name="Note 2 3 3 2 7 4" xfId="45040"/>
    <cellStyle name="Note 2 3 3 2 8" xfId="13406"/>
    <cellStyle name="Note 2 3 3 2 8 2" xfId="31070"/>
    <cellStyle name="Note 2 3 3 2 8 3" xfId="48297"/>
    <cellStyle name="Note 2 3 3 2 9" xfId="20232"/>
    <cellStyle name="Note 2 3 3 3" xfId="1839"/>
    <cellStyle name="Note 2 3 3 3 2" xfId="2741"/>
    <cellStyle name="Note 2 3 3 3 2 10" xfId="13546"/>
    <cellStyle name="Note 2 3 3 3 2 10 2" xfId="31210"/>
    <cellStyle name="Note 2 3 3 3 2 10 3" xfId="48437"/>
    <cellStyle name="Note 2 3 3 3 2 11" xfId="20462"/>
    <cellStyle name="Note 2 3 3 3 2 12" xfId="37771"/>
    <cellStyle name="Note 2 3 3 3 2 2" xfId="2970"/>
    <cellStyle name="Note 2 3 3 3 2 2 2" xfId="3633"/>
    <cellStyle name="Note 2 3 3 3 2 2 2 2" xfId="5549"/>
    <cellStyle name="Note 2 3 3 3 2 2 2 2 2" xfId="12469"/>
    <cellStyle name="Note 2 3 3 3 2 2 2 2 2 2" xfId="19196"/>
    <cellStyle name="Note 2 3 3 3 2 2 2 2 2 2 2" xfId="36860"/>
    <cellStyle name="Note 2 3 3 3 2 2 2 2 2 2 3" xfId="54040"/>
    <cellStyle name="Note 2 3 3 3 2 2 2 2 2 3" xfId="30133"/>
    <cellStyle name="Note 2 3 3 3 2 2 2 2 2 4" xfId="47363"/>
    <cellStyle name="Note 2 3 3 3 2 2 2 2 3" xfId="9185"/>
    <cellStyle name="Note 2 3 3 3 2 2 2 2 3 2" xfId="26850"/>
    <cellStyle name="Note 2 3 3 3 2 2 2 2 3 3" xfId="44106"/>
    <cellStyle name="Note 2 3 3 3 2 2 2 2 4" xfId="16129"/>
    <cellStyle name="Note 2 3 3 3 2 2 2 2 4 2" xfId="33793"/>
    <cellStyle name="Note 2 3 3 3 2 2 2 2 4 3" xfId="50999"/>
    <cellStyle name="Note 2 3 3 3 2 2 2 2 5" xfId="23214"/>
    <cellStyle name="Note 2 3 3 3 2 2 2 2 6" xfId="40495"/>
    <cellStyle name="Note 2 3 3 3 2 2 2 3" xfId="11093"/>
    <cellStyle name="Note 2 3 3 3 2 2 2 3 2" xfId="17928"/>
    <cellStyle name="Note 2 3 3 3 2 2 2 3 2 2" xfId="35592"/>
    <cellStyle name="Note 2 3 3 3 2 2 2 3 2 3" xfId="52784"/>
    <cellStyle name="Note 2 3 3 3 2 2 2 3 3" xfId="28757"/>
    <cellStyle name="Note 2 3 3 3 2 2 2 3 4" xfId="45999"/>
    <cellStyle name="Note 2 3 3 3 2 2 2 4" xfId="7330"/>
    <cellStyle name="Note 2 3 3 3 2 2 2 4 2" xfId="24995"/>
    <cellStyle name="Note 2 3 3 3 2 2 2 4 3" xfId="42263"/>
    <cellStyle name="Note 2 3 3 3 2 2 2 5" xfId="14382"/>
    <cellStyle name="Note 2 3 3 3 2 2 2 5 2" xfId="32046"/>
    <cellStyle name="Note 2 3 3 3 2 2 2 5 3" xfId="49264"/>
    <cellStyle name="Note 2 3 3 3 2 2 2 6" xfId="21352"/>
    <cellStyle name="Note 2 3 3 3 2 2 2 7" xfId="38652"/>
    <cellStyle name="Note 2 3 3 3 2 2 3" xfId="4003"/>
    <cellStyle name="Note 2 3 3 3 2 2 3 2" xfId="5919"/>
    <cellStyle name="Note 2 3 3 3 2 2 3 2 2" xfId="12839"/>
    <cellStyle name="Note 2 3 3 3 2 2 3 2 2 2" xfId="19566"/>
    <cellStyle name="Note 2 3 3 3 2 2 3 2 2 2 2" xfId="37230"/>
    <cellStyle name="Note 2 3 3 3 2 2 3 2 2 2 3" xfId="54407"/>
    <cellStyle name="Note 2 3 3 3 2 2 3 2 2 3" xfId="30503"/>
    <cellStyle name="Note 2 3 3 3 2 2 3 2 2 4" xfId="47730"/>
    <cellStyle name="Note 2 3 3 3 2 2 3 2 3" xfId="9555"/>
    <cellStyle name="Note 2 3 3 3 2 2 3 2 3 2" xfId="27220"/>
    <cellStyle name="Note 2 3 3 3 2 2 3 2 3 3" xfId="44473"/>
    <cellStyle name="Note 2 3 3 3 2 2 3 2 4" xfId="16499"/>
    <cellStyle name="Note 2 3 3 3 2 2 3 2 4 2" xfId="34163"/>
    <cellStyle name="Note 2 3 3 3 2 2 3 2 4 3" xfId="51366"/>
    <cellStyle name="Note 2 3 3 3 2 2 3 2 5" xfId="23584"/>
    <cellStyle name="Note 2 3 3 3 2 2 3 2 6" xfId="40862"/>
    <cellStyle name="Note 2 3 3 3 2 2 3 3" xfId="7700"/>
    <cellStyle name="Note 2 3 3 3 2 2 3 3 2" xfId="25365"/>
    <cellStyle name="Note 2 3 3 3 2 2 3 3 3" xfId="42630"/>
    <cellStyle name="Note 2 3 3 3 2 2 3 4" xfId="14752"/>
    <cellStyle name="Note 2 3 3 3 2 2 3 4 2" xfId="32416"/>
    <cellStyle name="Note 2 3 3 3 2 2 3 4 3" xfId="49631"/>
    <cellStyle name="Note 2 3 3 3 2 2 3 5" xfId="21722"/>
    <cellStyle name="Note 2 3 3 3 2 2 3 6" xfId="39019"/>
    <cellStyle name="Note 2 3 3 3 2 2 4" xfId="4886"/>
    <cellStyle name="Note 2 3 3 3 2 2 4 2" xfId="11806"/>
    <cellStyle name="Note 2 3 3 3 2 2 4 2 2" xfId="18587"/>
    <cellStyle name="Note 2 3 3 3 2 2 4 2 2 2" xfId="36251"/>
    <cellStyle name="Note 2 3 3 3 2 2 4 2 2 3" xfId="53437"/>
    <cellStyle name="Note 2 3 3 3 2 2 4 2 3" xfId="29470"/>
    <cellStyle name="Note 2 3 3 3 2 2 4 2 4" xfId="46706"/>
    <cellStyle name="Note 2 3 3 3 2 2 4 3" xfId="8522"/>
    <cellStyle name="Note 2 3 3 3 2 2 4 3 2" xfId="26187"/>
    <cellStyle name="Note 2 3 3 3 2 2 4 3 3" xfId="43449"/>
    <cellStyle name="Note 2 3 3 3 2 2 4 4" xfId="15520"/>
    <cellStyle name="Note 2 3 3 3 2 2 4 4 2" xfId="33184"/>
    <cellStyle name="Note 2 3 3 3 2 2 4 4 3" xfId="50396"/>
    <cellStyle name="Note 2 3 3 3 2 2 4 5" xfId="22551"/>
    <cellStyle name="Note 2 3 3 3 2 2 4 6" xfId="39838"/>
    <cellStyle name="Note 2 3 3 3 2 2 5" xfId="10492"/>
    <cellStyle name="Note 2 3 3 3 2 2 5 2" xfId="17381"/>
    <cellStyle name="Note 2 3 3 3 2 2 5 2 2" xfId="35045"/>
    <cellStyle name="Note 2 3 3 3 2 2 5 2 3" xfId="52243"/>
    <cellStyle name="Note 2 3 3 3 2 2 5 3" xfId="28156"/>
    <cellStyle name="Note 2 3 3 3 2 2 5 4" xfId="45404"/>
    <cellStyle name="Note 2 3 3 3 2 2 6" xfId="6742"/>
    <cellStyle name="Note 2 3 3 3 2 2 6 2" xfId="24407"/>
    <cellStyle name="Note 2 3 3 3 2 2 6 3" xfId="41681"/>
    <cellStyle name="Note 2 3 3 3 2 2 7" xfId="13773"/>
    <cellStyle name="Note 2 3 3 3 2 2 7 2" xfId="31437"/>
    <cellStyle name="Note 2 3 3 3 2 2 7 3" xfId="48661"/>
    <cellStyle name="Note 2 3 3 3 2 2 8" xfId="20689"/>
    <cellStyle name="Note 2 3 3 3 2 2 9" xfId="37995"/>
    <cellStyle name="Note 2 3 3 3 2 3" xfId="3066"/>
    <cellStyle name="Note 2 3 3 3 2 3 2" xfId="3729"/>
    <cellStyle name="Note 2 3 3 3 2 3 2 2" xfId="5645"/>
    <cellStyle name="Note 2 3 3 3 2 3 2 2 2" xfId="12565"/>
    <cellStyle name="Note 2 3 3 3 2 3 2 2 2 2" xfId="19292"/>
    <cellStyle name="Note 2 3 3 3 2 3 2 2 2 2 2" xfId="36956"/>
    <cellStyle name="Note 2 3 3 3 2 3 2 2 2 2 3" xfId="54133"/>
    <cellStyle name="Note 2 3 3 3 2 3 2 2 2 3" xfId="30229"/>
    <cellStyle name="Note 2 3 3 3 2 3 2 2 2 4" xfId="47456"/>
    <cellStyle name="Note 2 3 3 3 2 3 2 2 3" xfId="9281"/>
    <cellStyle name="Note 2 3 3 3 2 3 2 2 3 2" xfId="26946"/>
    <cellStyle name="Note 2 3 3 3 2 3 2 2 3 3" xfId="44199"/>
    <cellStyle name="Note 2 3 3 3 2 3 2 2 4" xfId="16225"/>
    <cellStyle name="Note 2 3 3 3 2 3 2 2 4 2" xfId="33889"/>
    <cellStyle name="Note 2 3 3 3 2 3 2 2 4 3" xfId="51092"/>
    <cellStyle name="Note 2 3 3 3 2 3 2 2 5" xfId="23310"/>
    <cellStyle name="Note 2 3 3 3 2 3 2 2 6" xfId="40588"/>
    <cellStyle name="Note 2 3 3 3 2 3 2 3" xfId="11189"/>
    <cellStyle name="Note 2 3 3 3 2 3 2 3 2" xfId="18024"/>
    <cellStyle name="Note 2 3 3 3 2 3 2 3 2 2" xfId="35688"/>
    <cellStyle name="Note 2 3 3 3 2 3 2 3 2 3" xfId="52877"/>
    <cellStyle name="Note 2 3 3 3 2 3 2 3 3" xfId="28853"/>
    <cellStyle name="Note 2 3 3 3 2 3 2 3 4" xfId="46092"/>
    <cellStyle name="Note 2 3 3 3 2 3 2 4" xfId="7426"/>
    <cellStyle name="Note 2 3 3 3 2 3 2 4 2" xfId="25091"/>
    <cellStyle name="Note 2 3 3 3 2 3 2 4 3" xfId="42356"/>
    <cellStyle name="Note 2 3 3 3 2 3 2 5" xfId="14478"/>
    <cellStyle name="Note 2 3 3 3 2 3 2 5 2" xfId="32142"/>
    <cellStyle name="Note 2 3 3 3 2 3 2 5 3" xfId="49357"/>
    <cellStyle name="Note 2 3 3 3 2 3 2 6" xfId="21448"/>
    <cellStyle name="Note 2 3 3 3 2 3 2 7" xfId="38745"/>
    <cellStyle name="Note 2 3 3 3 2 3 3" xfId="4096"/>
    <cellStyle name="Note 2 3 3 3 2 3 3 2" xfId="6012"/>
    <cellStyle name="Note 2 3 3 3 2 3 3 2 2" xfId="12932"/>
    <cellStyle name="Note 2 3 3 3 2 3 3 2 2 2" xfId="19659"/>
    <cellStyle name="Note 2 3 3 3 2 3 3 2 2 2 2" xfId="37323"/>
    <cellStyle name="Note 2 3 3 3 2 3 3 2 2 2 3" xfId="54500"/>
    <cellStyle name="Note 2 3 3 3 2 3 3 2 2 3" xfId="30596"/>
    <cellStyle name="Note 2 3 3 3 2 3 3 2 2 4" xfId="47823"/>
    <cellStyle name="Note 2 3 3 3 2 3 3 2 3" xfId="9648"/>
    <cellStyle name="Note 2 3 3 3 2 3 3 2 3 2" xfId="27313"/>
    <cellStyle name="Note 2 3 3 3 2 3 3 2 3 3" xfId="44566"/>
    <cellStyle name="Note 2 3 3 3 2 3 3 2 4" xfId="16592"/>
    <cellStyle name="Note 2 3 3 3 2 3 3 2 4 2" xfId="34256"/>
    <cellStyle name="Note 2 3 3 3 2 3 3 2 4 3" xfId="51459"/>
    <cellStyle name="Note 2 3 3 3 2 3 3 2 5" xfId="23677"/>
    <cellStyle name="Note 2 3 3 3 2 3 3 2 6" xfId="40955"/>
    <cellStyle name="Note 2 3 3 3 2 3 3 3" xfId="7793"/>
    <cellStyle name="Note 2 3 3 3 2 3 3 3 2" xfId="25458"/>
    <cellStyle name="Note 2 3 3 3 2 3 3 3 3" xfId="42723"/>
    <cellStyle name="Note 2 3 3 3 2 3 3 4" xfId="14845"/>
    <cellStyle name="Note 2 3 3 3 2 3 3 4 2" xfId="32509"/>
    <cellStyle name="Note 2 3 3 3 2 3 3 4 3" xfId="49724"/>
    <cellStyle name="Note 2 3 3 3 2 3 3 5" xfId="21815"/>
    <cellStyle name="Note 2 3 3 3 2 3 3 6" xfId="39112"/>
    <cellStyle name="Note 2 3 3 3 2 3 4" xfId="4982"/>
    <cellStyle name="Note 2 3 3 3 2 3 4 2" xfId="11902"/>
    <cellStyle name="Note 2 3 3 3 2 3 4 2 2" xfId="18683"/>
    <cellStyle name="Note 2 3 3 3 2 3 4 2 2 2" xfId="36347"/>
    <cellStyle name="Note 2 3 3 3 2 3 4 2 2 3" xfId="53530"/>
    <cellStyle name="Note 2 3 3 3 2 3 4 2 3" xfId="29566"/>
    <cellStyle name="Note 2 3 3 3 2 3 4 2 4" xfId="46799"/>
    <cellStyle name="Note 2 3 3 3 2 3 4 3" xfId="8618"/>
    <cellStyle name="Note 2 3 3 3 2 3 4 3 2" xfId="26283"/>
    <cellStyle name="Note 2 3 3 3 2 3 4 3 3" xfId="43542"/>
    <cellStyle name="Note 2 3 3 3 2 3 4 4" xfId="15616"/>
    <cellStyle name="Note 2 3 3 3 2 3 4 4 2" xfId="33280"/>
    <cellStyle name="Note 2 3 3 3 2 3 4 4 3" xfId="50489"/>
    <cellStyle name="Note 2 3 3 3 2 3 4 5" xfId="22647"/>
    <cellStyle name="Note 2 3 3 3 2 3 4 6" xfId="39931"/>
    <cellStyle name="Note 2 3 3 3 2 3 5" xfId="10588"/>
    <cellStyle name="Note 2 3 3 3 2 3 5 2" xfId="17477"/>
    <cellStyle name="Note 2 3 3 3 2 3 5 2 2" xfId="35141"/>
    <cellStyle name="Note 2 3 3 3 2 3 5 2 3" xfId="52336"/>
    <cellStyle name="Note 2 3 3 3 2 3 5 3" xfId="28252"/>
    <cellStyle name="Note 2 3 3 3 2 3 5 4" xfId="45497"/>
    <cellStyle name="Note 2 3 3 3 2 3 6" xfId="6838"/>
    <cellStyle name="Note 2 3 3 3 2 3 6 2" xfId="24503"/>
    <cellStyle name="Note 2 3 3 3 2 3 6 3" xfId="41774"/>
    <cellStyle name="Note 2 3 3 3 2 3 7" xfId="13869"/>
    <cellStyle name="Note 2 3 3 3 2 3 7 2" xfId="31533"/>
    <cellStyle name="Note 2 3 3 3 2 3 7 3" xfId="48754"/>
    <cellStyle name="Note 2 3 3 3 2 3 8" xfId="20785"/>
    <cellStyle name="Note 2 3 3 3 2 3 9" xfId="38088"/>
    <cellStyle name="Note 2 3 3 3 2 4" xfId="3178"/>
    <cellStyle name="Note 2 3 3 3 2 4 2" xfId="4208"/>
    <cellStyle name="Note 2 3 3 3 2 4 2 2" xfId="6124"/>
    <cellStyle name="Note 2 3 3 3 2 4 2 2 2" xfId="13044"/>
    <cellStyle name="Note 2 3 3 3 2 4 2 2 2 2" xfId="19771"/>
    <cellStyle name="Note 2 3 3 3 2 4 2 2 2 2 2" xfId="37435"/>
    <cellStyle name="Note 2 3 3 3 2 4 2 2 2 2 3" xfId="54612"/>
    <cellStyle name="Note 2 3 3 3 2 4 2 2 2 3" xfId="30708"/>
    <cellStyle name="Note 2 3 3 3 2 4 2 2 2 4" xfId="47935"/>
    <cellStyle name="Note 2 3 3 3 2 4 2 2 3" xfId="9760"/>
    <cellStyle name="Note 2 3 3 3 2 4 2 2 3 2" xfId="27425"/>
    <cellStyle name="Note 2 3 3 3 2 4 2 2 3 3" xfId="44678"/>
    <cellStyle name="Note 2 3 3 3 2 4 2 2 4" xfId="16704"/>
    <cellStyle name="Note 2 3 3 3 2 4 2 2 4 2" xfId="34368"/>
    <cellStyle name="Note 2 3 3 3 2 4 2 2 4 3" xfId="51571"/>
    <cellStyle name="Note 2 3 3 3 2 4 2 2 5" xfId="23789"/>
    <cellStyle name="Note 2 3 3 3 2 4 2 2 6" xfId="41067"/>
    <cellStyle name="Note 2 3 3 3 2 4 2 3" xfId="7905"/>
    <cellStyle name="Note 2 3 3 3 2 4 2 3 2" xfId="25570"/>
    <cellStyle name="Note 2 3 3 3 2 4 2 3 3" xfId="42835"/>
    <cellStyle name="Note 2 3 3 3 2 4 2 4" xfId="14957"/>
    <cellStyle name="Note 2 3 3 3 2 4 2 4 2" xfId="32621"/>
    <cellStyle name="Note 2 3 3 3 2 4 2 4 3" xfId="49836"/>
    <cellStyle name="Note 2 3 3 3 2 4 2 5" xfId="21927"/>
    <cellStyle name="Note 2 3 3 3 2 4 2 6" xfId="39224"/>
    <cellStyle name="Note 2 3 3 3 2 4 3" xfId="5094"/>
    <cellStyle name="Note 2 3 3 3 2 4 3 2" xfId="12014"/>
    <cellStyle name="Note 2 3 3 3 2 4 3 2 2" xfId="18795"/>
    <cellStyle name="Note 2 3 3 3 2 4 3 2 2 2" xfId="36459"/>
    <cellStyle name="Note 2 3 3 3 2 4 3 2 2 3" xfId="53642"/>
    <cellStyle name="Note 2 3 3 3 2 4 3 2 3" xfId="29678"/>
    <cellStyle name="Note 2 3 3 3 2 4 3 2 4" xfId="46911"/>
    <cellStyle name="Note 2 3 3 3 2 4 3 3" xfId="8730"/>
    <cellStyle name="Note 2 3 3 3 2 4 3 3 2" xfId="26395"/>
    <cellStyle name="Note 2 3 3 3 2 4 3 3 3" xfId="43654"/>
    <cellStyle name="Note 2 3 3 3 2 4 3 4" xfId="15728"/>
    <cellStyle name="Note 2 3 3 3 2 4 3 4 2" xfId="33392"/>
    <cellStyle name="Note 2 3 3 3 2 4 3 4 3" xfId="50601"/>
    <cellStyle name="Note 2 3 3 3 2 4 3 5" xfId="22759"/>
    <cellStyle name="Note 2 3 3 3 2 4 3 6" xfId="40043"/>
    <cellStyle name="Note 2 3 3 3 2 4 4" xfId="10700"/>
    <cellStyle name="Note 2 3 3 3 2 4 4 2" xfId="17589"/>
    <cellStyle name="Note 2 3 3 3 2 4 4 2 2" xfId="35253"/>
    <cellStyle name="Note 2 3 3 3 2 4 4 2 3" xfId="52448"/>
    <cellStyle name="Note 2 3 3 3 2 4 4 3" xfId="28364"/>
    <cellStyle name="Note 2 3 3 3 2 4 4 4" xfId="45609"/>
    <cellStyle name="Note 2 3 3 3 2 4 5" xfId="6950"/>
    <cellStyle name="Note 2 3 3 3 2 4 5 2" xfId="24615"/>
    <cellStyle name="Note 2 3 3 3 2 4 5 3" xfId="41886"/>
    <cellStyle name="Note 2 3 3 3 2 4 6" xfId="13981"/>
    <cellStyle name="Note 2 3 3 3 2 4 6 2" xfId="31645"/>
    <cellStyle name="Note 2 3 3 3 2 4 6 3" xfId="48866"/>
    <cellStyle name="Note 2 3 3 3 2 4 7" xfId="20897"/>
    <cellStyle name="Note 2 3 3 3 2 4 8" xfId="38200"/>
    <cellStyle name="Note 2 3 3 3 2 5" xfId="3406"/>
    <cellStyle name="Note 2 3 3 3 2 5 2" xfId="5322"/>
    <cellStyle name="Note 2 3 3 3 2 5 2 2" xfId="12242"/>
    <cellStyle name="Note 2 3 3 3 2 5 2 2 2" xfId="18969"/>
    <cellStyle name="Note 2 3 3 3 2 5 2 2 2 2" xfId="36633"/>
    <cellStyle name="Note 2 3 3 3 2 5 2 2 2 3" xfId="53816"/>
    <cellStyle name="Note 2 3 3 3 2 5 2 2 3" xfId="29906"/>
    <cellStyle name="Note 2 3 3 3 2 5 2 2 4" xfId="47139"/>
    <cellStyle name="Note 2 3 3 3 2 5 2 3" xfId="8958"/>
    <cellStyle name="Note 2 3 3 3 2 5 2 3 2" xfId="26623"/>
    <cellStyle name="Note 2 3 3 3 2 5 2 3 3" xfId="43882"/>
    <cellStyle name="Note 2 3 3 3 2 5 2 4" xfId="15902"/>
    <cellStyle name="Note 2 3 3 3 2 5 2 4 2" xfId="33566"/>
    <cellStyle name="Note 2 3 3 3 2 5 2 4 3" xfId="50775"/>
    <cellStyle name="Note 2 3 3 3 2 5 2 5" xfId="22987"/>
    <cellStyle name="Note 2 3 3 3 2 5 2 6" xfId="40271"/>
    <cellStyle name="Note 2 3 3 3 2 5 3" xfId="10866"/>
    <cellStyle name="Note 2 3 3 3 2 5 3 2" xfId="17701"/>
    <cellStyle name="Note 2 3 3 3 2 5 3 2 2" xfId="35365"/>
    <cellStyle name="Note 2 3 3 3 2 5 3 2 3" xfId="52560"/>
    <cellStyle name="Note 2 3 3 3 2 5 3 3" xfId="28530"/>
    <cellStyle name="Note 2 3 3 3 2 5 3 4" xfId="45775"/>
    <cellStyle name="Note 2 3 3 3 2 5 4" xfId="14155"/>
    <cellStyle name="Note 2 3 3 3 2 5 4 2" xfId="31819"/>
    <cellStyle name="Note 2 3 3 3 2 5 4 3" xfId="49040"/>
    <cellStyle name="Note 2 3 3 3 2 5 5" xfId="21125"/>
    <cellStyle name="Note 2 3 3 3 2 5 6" xfId="38428"/>
    <cellStyle name="Note 2 3 3 3 2 6" xfId="3779"/>
    <cellStyle name="Note 2 3 3 3 2 6 2" xfId="5695"/>
    <cellStyle name="Note 2 3 3 3 2 6 2 2" xfId="12615"/>
    <cellStyle name="Note 2 3 3 3 2 6 2 2 2" xfId="19342"/>
    <cellStyle name="Note 2 3 3 3 2 6 2 2 2 2" xfId="37006"/>
    <cellStyle name="Note 2 3 3 3 2 6 2 2 2 3" xfId="54183"/>
    <cellStyle name="Note 2 3 3 3 2 6 2 2 3" xfId="30279"/>
    <cellStyle name="Note 2 3 3 3 2 6 2 2 4" xfId="47506"/>
    <cellStyle name="Note 2 3 3 3 2 6 2 3" xfId="9331"/>
    <cellStyle name="Note 2 3 3 3 2 6 2 3 2" xfId="26996"/>
    <cellStyle name="Note 2 3 3 3 2 6 2 3 3" xfId="44249"/>
    <cellStyle name="Note 2 3 3 3 2 6 2 4" xfId="16275"/>
    <cellStyle name="Note 2 3 3 3 2 6 2 4 2" xfId="33939"/>
    <cellStyle name="Note 2 3 3 3 2 6 2 4 3" xfId="51142"/>
    <cellStyle name="Note 2 3 3 3 2 6 2 5" xfId="23360"/>
    <cellStyle name="Note 2 3 3 3 2 6 2 6" xfId="40638"/>
    <cellStyle name="Note 2 3 3 3 2 6 3" xfId="7476"/>
    <cellStyle name="Note 2 3 3 3 2 6 3 2" xfId="25141"/>
    <cellStyle name="Note 2 3 3 3 2 6 3 3" xfId="42406"/>
    <cellStyle name="Note 2 3 3 3 2 6 4" xfId="14528"/>
    <cellStyle name="Note 2 3 3 3 2 6 4 2" xfId="32192"/>
    <cellStyle name="Note 2 3 3 3 2 6 4 3" xfId="49407"/>
    <cellStyle name="Note 2 3 3 3 2 6 5" xfId="21498"/>
    <cellStyle name="Note 2 3 3 3 2 6 6" xfId="38795"/>
    <cellStyle name="Note 2 3 3 3 2 7" xfId="4659"/>
    <cellStyle name="Note 2 3 3 3 2 7 2" xfId="11579"/>
    <cellStyle name="Note 2 3 3 3 2 7 2 2" xfId="18360"/>
    <cellStyle name="Note 2 3 3 3 2 7 2 2 2" xfId="36024"/>
    <cellStyle name="Note 2 3 3 3 2 7 2 2 3" xfId="53213"/>
    <cellStyle name="Note 2 3 3 3 2 7 2 3" xfId="29243"/>
    <cellStyle name="Note 2 3 3 3 2 7 2 4" xfId="46482"/>
    <cellStyle name="Note 2 3 3 3 2 7 3" xfId="8295"/>
    <cellStyle name="Note 2 3 3 3 2 7 3 2" xfId="25960"/>
    <cellStyle name="Note 2 3 3 3 2 7 3 3" xfId="43225"/>
    <cellStyle name="Note 2 3 3 3 2 7 4" xfId="15293"/>
    <cellStyle name="Note 2 3 3 3 2 7 4 2" xfId="32957"/>
    <cellStyle name="Note 2 3 3 3 2 7 4 3" xfId="50172"/>
    <cellStyle name="Note 2 3 3 3 2 7 5" xfId="22324"/>
    <cellStyle name="Note 2 3 3 3 2 7 6" xfId="39614"/>
    <cellStyle name="Note 2 3 3 3 2 8" xfId="10265"/>
    <cellStyle name="Note 2 3 3 3 2 8 2" xfId="17154"/>
    <cellStyle name="Note 2 3 3 3 2 8 2 2" xfId="34818"/>
    <cellStyle name="Note 2 3 3 3 2 8 2 3" xfId="52019"/>
    <cellStyle name="Note 2 3 3 3 2 8 3" xfId="27929"/>
    <cellStyle name="Note 2 3 3 3 2 8 4" xfId="45180"/>
    <cellStyle name="Note 2 3 3 3 2 9" xfId="6515"/>
    <cellStyle name="Note 2 3 3 3 2 9 2" xfId="24180"/>
    <cellStyle name="Note 2 3 3 3 2 9 3" xfId="41457"/>
    <cellStyle name="Note 2 3 3 3 3" xfId="2832"/>
    <cellStyle name="Note 2 3 3 3 3 2" xfId="3495"/>
    <cellStyle name="Note 2 3 3 3 3 2 2" xfId="5411"/>
    <cellStyle name="Note 2 3 3 3 3 2 2 2" xfId="12331"/>
    <cellStyle name="Note 2 3 3 3 3 2 2 2 2" xfId="19058"/>
    <cellStyle name="Note 2 3 3 3 3 2 2 2 2 2" xfId="36722"/>
    <cellStyle name="Note 2 3 3 3 3 2 2 2 2 3" xfId="53902"/>
    <cellStyle name="Note 2 3 3 3 3 2 2 2 3" xfId="29995"/>
    <cellStyle name="Note 2 3 3 3 3 2 2 2 4" xfId="47225"/>
    <cellStyle name="Note 2 3 3 3 3 2 2 3" xfId="9047"/>
    <cellStyle name="Note 2 3 3 3 3 2 2 3 2" xfId="26712"/>
    <cellStyle name="Note 2 3 3 3 3 2 2 3 3" xfId="43968"/>
    <cellStyle name="Note 2 3 3 3 3 2 2 4" xfId="15991"/>
    <cellStyle name="Note 2 3 3 3 3 2 2 4 2" xfId="33655"/>
    <cellStyle name="Note 2 3 3 3 3 2 2 4 3" xfId="50861"/>
    <cellStyle name="Note 2 3 3 3 3 2 2 5" xfId="23076"/>
    <cellStyle name="Note 2 3 3 3 3 2 2 6" xfId="40357"/>
    <cellStyle name="Note 2 3 3 3 3 2 3" xfId="10955"/>
    <cellStyle name="Note 2 3 3 3 3 2 3 2" xfId="17790"/>
    <cellStyle name="Note 2 3 3 3 3 2 3 2 2" xfId="35454"/>
    <cellStyle name="Note 2 3 3 3 3 2 3 2 3" xfId="52646"/>
    <cellStyle name="Note 2 3 3 3 3 2 3 3" xfId="28619"/>
    <cellStyle name="Note 2 3 3 3 3 2 3 4" xfId="45861"/>
    <cellStyle name="Note 2 3 3 3 3 2 4" xfId="7192"/>
    <cellStyle name="Note 2 3 3 3 3 2 4 2" xfId="24857"/>
    <cellStyle name="Note 2 3 3 3 3 2 4 3" xfId="42125"/>
    <cellStyle name="Note 2 3 3 3 3 2 5" xfId="14244"/>
    <cellStyle name="Note 2 3 3 3 3 2 5 2" xfId="31908"/>
    <cellStyle name="Note 2 3 3 3 3 2 5 3" xfId="49126"/>
    <cellStyle name="Note 2 3 3 3 3 2 6" xfId="21214"/>
    <cellStyle name="Note 2 3 3 3 3 2 7" xfId="38514"/>
    <cellStyle name="Note 2 3 3 3 3 3" xfId="3865"/>
    <cellStyle name="Note 2 3 3 3 3 3 2" xfId="5781"/>
    <cellStyle name="Note 2 3 3 3 3 3 2 2" xfId="12701"/>
    <cellStyle name="Note 2 3 3 3 3 3 2 2 2" xfId="19428"/>
    <cellStyle name="Note 2 3 3 3 3 3 2 2 2 2" xfId="37092"/>
    <cellStyle name="Note 2 3 3 3 3 3 2 2 2 3" xfId="54269"/>
    <cellStyle name="Note 2 3 3 3 3 3 2 2 3" xfId="30365"/>
    <cellStyle name="Note 2 3 3 3 3 3 2 2 4" xfId="47592"/>
    <cellStyle name="Note 2 3 3 3 3 3 2 3" xfId="9417"/>
    <cellStyle name="Note 2 3 3 3 3 3 2 3 2" xfId="27082"/>
    <cellStyle name="Note 2 3 3 3 3 3 2 3 3" xfId="44335"/>
    <cellStyle name="Note 2 3 3 3 3 3 2 4" xfId="16361"/>
    <cellStyle name="Note 2 3 3 3 3 3 2 4 2" xfId="34025"/>
    <cellStyle name="Note 2 3 3 3 3 3 2 4 3" xfId="51228"/>
    <cellStyle name="Note 2 3 3 3 3 3 2 5" xfId="23446"/>
    <cellStyle name="Note 2 3 3 3 3 3 2 6" xfId="40724"/>
    <cellStyle name="Note 2 3 3 3 3 3 3" xfId="7562"/>
    <cellStyle name="Note 2 3 3 3 3 3 3 2" xfId="25227"/>
    <cellStyle name="Note 2 3 3 3 3 3 3 3" xfId="42492"/>
    <cellStyle name="Note 2 3 3 3 3 3 4" xfId="14614"/>
    <cellStyle name="Note 2 3 3 3 3 3 4 2" xfId="32278"/>
    <cellStyle name="Note 2 3 3 3 3 3 4 3" xfId="49493"/>
    <cellStyle name="Note 2 3 3 3 3 3 5" xfId="21584"/>
    <cellStyle name="Note 2 3 3 3 3 3 6" xfId="38881"/>
    <cellStyle name="Note 2 3 3 3 3 4" xfId="4748"/>
    <cellStyle name="Note 2 3 3 3 3 4 2" xfId="11668"/>
    <cellStyle name="Note 2 3 3 3 3 4 2 2" xfId="18449"/>
    <cellStyle name="Note 2 3 3 3 3 4 2 2 2" xfId="36113"/>
    <cellStyle name="Note 2 3 3 3 3 4 2 2 3" xfId="53299"/>
    <cellStyle name="Note 2 3 3 3 3 4 2 3" xfId="29332"/>
    <cellStyle name="Note 2 3 3 3 3 4 2 4" xfId="46568"/>
    <cellStyle name="Note 2 3 3 3 3 4 3" xfId="8384"/>
    <cellStyle name="Note 2 3 3 3 3 4 3 2" xfId="26049"/>
    <cellStyle name="Note 2 3 3 3 3 4 3 3" xfId="43311"/>
    <cellStyle name="Note 2 3 3 3 3 4 4" xfId="15382"/>
    <cellStyle name="Note 2 3 3 3 3 4 4 2" xfId="33046"/>
    <cellStyle name="Note 2 3 3 3 3 4 4 3" xfId="50258"/>
    <cellStyle name="Note 2 3 3 3 3 4 5" xfId="22413"/>
    <cellStyle name="Note 2 3 3 3 3 4 6" xfId="39700"/>
    <cellStyle name="Note 2 3 3 3 3 5" xfId="10354"/>
    <cellStyle name="Note 2 3 3 3 3 5 2" xfId="17243"/>
    <cellStyle name="Note 2 3 3 3 3 5 2 2" xfId="34907"/>
    <cellStyle name="Note 2 3 3 3 3 5 2 3" xfId="52105"/>
    <cellStyle name="Note 2 3 3 3 3 5 3" xfId="28018"/>
    <cellStyle name="Note 2 3 3 3 3 5 4" xfId="45266"/>
    <cellStyle name="Note 2 3 3 3 3 6" xfId="6604"/>
    <cellStyle name="Note 2 3 3 3 3 6 2" xfId="24269"/>
    <cellStyle name="Note 2 3 3 3 3 6 3" xfId="41543"/>
    <cellStyle name="Note 2 3 3 3 3 7" xfId="13635"/>
    <cellStyle name="Note 2 3 3 3 3 7 2" xfId="31299"/>
    <cellStyle name="Note 2 3 3 3 3 7 3" xfId="48523"/>
    <cellStyle name="Note 2 3 3 3 3 8" xfId="20551"/>
    <cellStyle name="Note 2 3 3 3 3 9" xfId="37857"/>
    <cellStyle name="Note 2 3 3 3 4" xfId="4484"/>
    <cellStyle name="Note 2 3 3 3 4 2" xfId="6348"/>
    <cellStyle name="Note 2 3 3 3 4 2 2" xfId="13267"/>
    <cellStyle name="Note 2 3 3 3 4 2 2 2" xfId="19940"/>
    <cellStyle name="Note 2 3 3 3 4 2 2 2 2" xfId="37604"/>
    <cellStyle name="Note 2 3 3 3 4 2 2 2 3" xfId="54781"/>
    <cellStyle name="Note 2 3 3 3 4 2 2 3" xfId="30931"/>
    <cellStyle name="Note 2 3 3 3 4 2 2 4" xfId="48158"/>
    <cellStyle name="Note 2 3 3 3 4 2 3" xfId="9983"/>
    <cellStyle name="Note 2 3 3 3 4 2 3 2" xfId="27648"/>
    <cellStyle name="Note 2 3 3 3 4 2 3 3" xfId="44901"/>
    <cellStyle name="Note 2 3 3 3 4 2 4" xfId="16873"/>
    <cellStyle name="Note 2 3 3 3 4 2 4 2" xfId="34537"/>
    <cellStyle name="Note 2 3 3 3 4 2 4 3" xfId="51740"/>
    <cellStyle name="Note 2 3 3 3 4 2 5" xfId="24013"/>
    <cellStyle name="Note 2 3 3 3 4 2 6" xfId="41290"/>
    <cellStyle name="Note 2 3 3 3 4 3" xfId="11412"/>
    <cellStyle name="Note 2 3 3 3 4 3 2" xfId="18193"/>
    <cellStyle name="Note 2 3 3 3 4 3 2 2" xfId="35857"/>
    <cellStyle name="Note 2 3 3 3 4 3 2 3" xfId="53046"/>
    <cellStyle name="Note 2 3 3 3 4 3 3" xfId="29076"/>
    <cellStyle name="Note 2 3 3 3 4 3 4" xfId="46315"/>
    <cellStyle name="Note 2 3 3 3 4 4" xfId="8128"/>
    <cellStyle name="Note 2 3 3 3 4 4 2" xfId="25793"/>
    <cellStyle name="Note 2 3 3 3 4 4 3" xfId="43058"/>
    <cellStyle name="Note 2 3 3 3 4 5" xfId="15126"/>
    <cellStyle name="Note 2 3 3 3 4 5 2" xfId="32790"/>
    <cellStyle name="Note 2 3 3 3 4 5 3" xfId="50005"/>
    <cellStyle name="Note 2 3 3 3 4 6" xfId="22157"/>
    <cellStyle name="Note 2 3 3 3 4 7" xfId="39447"/>
    <cellStyle name="Note 2 3 3 3 5" xfId="4441"/>
    <cellStyle name="Note 2 3 3 3 5 2" xfId="6305"/>
    <cellStyle name="Note 2 3 3 3 5 2 2" xfId="13224"/>
    <cellStyle name="Note 2 3 3 3 5 2 2 2" xfId="19897"/>
    <cellStyle name="Note 2 3 3 3 5 2 2 2 2" xfId="37561"/>
    <cellStyle name="Note 2 3 3 3 5 2 2 2 3" xfId="54738"/>
    <cellStyle name="Note 2 3 3 3 5 2 2 3" xfId="30888"/>
    <cellStyle name="Note 2 3 3 3 5 2 2 4" xfId="48115"/>
    <cellStyle name="Note 2 3 3 3 5 2 3" xfId="9940"/>
    <cellStyle name="Note 2 3 3 3 5 2 3 2" xfId="27605"/>
    <cellStyle name="Note 2 3 3 3 5 2 3 3" xfId="44858"/>
    <cellStyle name="Note 2 3 3 3 5 2 4" xfId="16830"/>
    <cellStyle name="Note 2 3 3 3 5 2 4 2" xfId="34494"/>
    <cellStyle name="Note 2 3 3 3 5 2 4 3" xfId="51697"/>
    <cellStyle name="Note 2 3 3 3 5 2 5" xfId="23970"/>
    <cellStyle name="Note 2 3 3 3 5 2 6" xfId="41247"/>
    <cellStyle name="Note 2 3 3 3 5 3" xfId="11369"/>
    <cellStyle name="Note 2 3 3 3 5 3 2" xfId="18150"/>
    <cellStyle name="Note 2 3 3 3 5 3 2 2" xfId="35814"/>
    <cellStyle name="Note 2 3 3 3 5 3 2 3" xfId="53003"/>
    <cellStyle name="Note 2 3 3 3 5 3 3" xfId="29033"/>
    <cellStyle name="Note 2 3 3 3 5 3 4" xfId="46272"/>
    <cellStyle name="Note 2 3 3 3 5 4" xfId="8085"/>
    <cellStyle name="Note 2 3 3 3 5 4 2" xfId="25750"/>
    <cellStyle name="Note 2 3 3 3 5 4 3" xfId="43015"/>
    <cellStyle name="Note 2 3 3 3 5 5" xfId="15083"/>
    <cellStyle name="Note 2 3 3 3 5 5 2" xfId="32747"/>
    <cellStyle name="Note 2 3 3 3 5 5 3" xfId="49962"/>
    <cellStyle name="Note 2 3 3 3 5 6" xfId="22114"/>
    <cellStyle name="Note 2 3 3 3 5 7" xfId="39404"/>
    <cellStyle name="Note 2 3 3 3 6" xfId="10127"/>
    <cellStyle name="Note 2 3 3 3 6 2" xfId="17016"/>
    <cellStyle name="Note 2 3 3 3 6 2 2" xfId="34680"/>
    <cellStyle name="Note 2 3 3 3 6 2 3" xfId="51881"/>
    <cellStyle name="Note 2 3 3 3 6 3" xfId="27791"/>
    <cellStyle name="Note 2 3 3 3 6 4" xfId="45042"/>
    <cellStyle name="Note 2 3 3 3 7" xfId="13408"/>
    <cellStyle name="Note 2 3 3 3 7 2" xfId="31072"/>
    <cellStyle name="Note 2 3 3 3 7 3" xfId="48299"/>
    <cellStyle name="Note 2 3 3 3 8" xfId="20234"/>
    <cellStyle name="Note 2 3 3 3 9" xfId="20358"/>
    <cellStyle name="Note 2 3 3 4" xfId="2744"/>
    <cellStyle name="Note 2 3 3 4 10" xfId="13549"/>
    <cellStyle name="Note 2 3 3 4 10 2" xfId="31213"/>
    <cellStyle name="Note 2 3 3 4 10 3" xfId="48440"/>
    <cellStyle name="Note 2 3 3 4 11" xfId="20465"/>
    <cellStyle name="Note 2 3 3 4 12" xfId="37774"/>
    <cellStyle name="Note 2 3 3 4 2" xfId="2973"/>
    <cellStyle name="Note 2 3 3 4 2 2" xfId="3636"/>
    <cellStyle name="Note 2 3 3 4 2 2 2" xfId="5552"/>
    <cellStyle name="Note 2 3 3 4 2 2 2 2" xfId="12472"/>
    <cellStyle name="Note 2 3 3 4 2 2 2 2 2" xfId="19199"/>
    <cellStyle name="Note 2 3 3 4 2 2 2 2 2 2" xfId="36863"/>
    <cellStyle name="Note 2 3 3 4 2 2 2 2 2 3" xfId="54043"/>
    <cellStyle name="Note 2 3 3 4 2 2 2 2 3" xfId="30136"/>
    <cellStyle name="Note 2 3 3 4 2 2 2 2 4" xfId="47366"/>
    <cellStyle name="Note 2 3 3 4 2 2 2 3" xfId="9188"/>
    <cellStyle name="Note 2 3 3 4 2 2 2 3 2" xfId="26853"/>
    <cellStyle name="Note 2 3 3 4 2 2 2 3 3" xfId="44109"/>
    <cellStyle name="Note 2 3 3 4 2 2 2 4" xfId="16132"/>
    <cellStyle name="Note 2 3 3 4 2 2 2 4 2" xfId="33796"/>
    <cellStyle name="Note 2 3 3 4 2 2 2 4 3" xfId="51002"/>
    <cellStyle name="Note 2 3 3 4 2 2 2 5" xfId="23217"/>
    <cellStyle name="Note 2 3 3 4 2 2 2 6" xfId="40498"/>
    <cellStyle name="Note 2 3 3 4 2 2 3" xfId="11096"/>
    <cellStyle name="Note 2 3 3 4 2 2 3 2" xfId="17931"/>
    <cellStyle name="Note 2 3 3 4 2 2 3 2 2" xfId="35595"/>
    <cellStyle name="Note 2 3 3 4 2 2 3 2 3" xfId="52787"/>
    <cellStyle name="Note 2 3 3 4 2 2 3 3" xfId="28760"/>
    <cellStyle name="Note 2 3 3 4 2 2 3 4" xfId="46002"/>
    <cellStyle name="Note 2 3 3 4 2 2 4" xfId="7333"/>
    <cellStyle name="Note 2 3 3 4 2 2 4 2" xfId="24998"/>
    <cellStyle name="Note 2 3 3 4 2 2 4 3" xfId="42266"/>
    <cellStyle name="Note 2 3 3 4 2 2 5" xfId="14385"/>
    <cellStyle name="Note 2 3 3 4 2 2 5 2" xfId="32049"/>
    <cellStyle name="Note 2 3 3 4 2 2 5 3" xfId="49267"/>
    <cellStyle name="Note 2 3 3 4 2 2 6" xfId="21355"/>
    <cellStyle name="Note 2 3 3 4 2 2 7" xfId="38655"/>
    <cellStyle name="Note 2 3 3 4 2 3" xfId="4006"/>
    <cellStyle name="Note 2 3 3 4 2 3 2" xfId="5922"/>
    <cellStyle name="Note 2 3 3 4 2 3 2 2" xfId="12842"/>
    <cellStyle name="Note 2 3 3 4 2 3 2 2 2" xfId="19569"/>
    <cellStyle name="Note 2 3 3 4 2 3 2 2 2 2" xfId="37233"/>
    <cellStyle name="Note 2 3 3 4 2 3 2 2 2 3" xfId="54410"/>
    <cellStyle name="Note 2 3 3 4 2 3 2 2 3" xfId="30506"/>
    <cellStyle name="Note 2 3 3 4 2 3 2 2 4" xfId="47733"/>
    <cellStyle name="Note 2 3 3 4 2 3 2 3" xfId="9558"/>
    <cellStyle name="Note 2 3 3 4 2 3 2 3 2" xfId="27223"/>
    <cellStyle name="Note 2 3 3 4 2 3 2 3 3" xfId="44476"/>
    <cellStyle name="Note 2 3 3 4 2 3 2 4" xfId="16502"/>
    <cellStyle name="Note 2 3 3 4 2 3 2 4 2" xfId="34166"/>
    <cellStyle name="Note 2 3 3 4 2 3 2 4 3" xfId="51369"/>
    <cellStyle name="Note 2 3 3 4 2 3 2 5" xfId="23587"/>
    <cellStyle name="Note 2 3 3 4 2 3 2 6" xfId="40865"/>
    <cellStyle name="Note 2 3 3 4 2 3 3" xfId="7703"/>
    <cellStyle name="Note 2 3 3 4 2 3 3 2" xfId="25368"/>
    <cellStyle name="Note 2 3 3 4 2 3 3 3" xfId="42633"/>
    <cellStyle name="Note 2 3 3 4 2 3 4" xfId="14755"/>
    <cellStyle name="Note 2 3 3 4 2 3 4 2" xfId="32419"/>
    <cellStyle name="Note 2 3 3 4 2 3 4 3" xfId="49634"/>
    <cellStyle name="Note 2 3 3 4 2 3 5" xfId="21725"/>
    <cellStyle name="Note 2 3 3 4 2 3 6" xfId="39022"/>
    <cellStyle name="Note 2 3 3 4 2 4" xfId="4889"/>
    <cellStyle name="Note 2 3 3 4 2 4 2" xfId="11809"/>
    <cellStyle name="Note 2 3 3 4 2 4 2 2" xfId="18590"/>
    <cellStyle name="Note 2 3 3 4 2 4 2 2 2" xfId="36254"/>
    <cellStyle name="Note 2 3 3 4 2 4 2 2 3" xfId="53440"/>
    <cellStyle name="Note 2 3 3 4 2 4 2 3" xfId="29473"/>
    <cellStyle name="Note 2 3 3 4 2 4 2 4" xfId="46709"/>
    <cellStyle name="Note 2 3 3 4 2 4 3" xfId="8525"/>
    <cellStyle name="Note 2 3 3 4 2 4 3 2" xfId="26190"/>
    <cellStyle name="Note 2 3 3 4 2 4 3 3" xfId="43452"/>
    <cellStyle name="Note 2 3 3 4 2 4 4" xfId="15523"/>
    <cellStyle name="Note 2 3 3 4 2 4 4 2" xfId="33187"/>
    <cellStyle name="Note 2 3 3 4 2 4 4 3" xfId="50399"/>
    <cellStyle name="Note 2 3 3 4 2 4 5" xfId="22554"/>
    <cellStyle name="Note 2 3 3 4 2 4 6" xfId="39841"/>
    <cellStyle name="Note 2 3 3 4 2 5" xfId="10495"/>
    <cellStyle name="Note 2 3 3 4 2 5 2" xfId="17384"/>
    <cellStyle name="Note 2 3 3 4 2 5 2 2" xfId="35048"/>
    <cellStyle name="Note 2 3 3 4 2 5 2 3" xfId="52246"/>
    <cellStyle name="Note 2 3 3 4 2 5 3" xfId="28159"/>
    <cellStyle name="Note 2 3 3 4 2 5 4" xfId="45407"/>
    <cellStyle name="Note 2 3 3 4 2 6" xfId="6745"/>
    <cellStyle name="Note 2 3 3 4 2 6 2" xfId="24410"/>
    <cellStyle name="Note 2 3 3 4 2 6 3" xfId="41684"/>
    <cellStyle name="Note 2 3 3 4 2 7" xfId="13776"/>
    <cellStyle name="Note 2 3 3 4 2 7 2" xfId="31440"/>
    <cellStyle name="Note 2 3 3 4 2 7 3" xfId="48664"/>
    <cellStyle name="Note 2 3 3 4 2 8" xfId="20692"/>
    <cellStyle name="Note 2 3 3 4 2 9" xfId="37998"/>
    <cellStyle name="Note 2 3 3 4 3" xfId="3069"/>
    <cellStyle name="Note 2 3 3 4 3 2" xfId="3732"/>
    <cellStyle name="Note 2 3 3 4 3 2 2" xfId="5648"/>
    <cellStyle name="Note 2 3 3 4 3 2 2 2" xfId="12568"/>
    <cellStyle name="Note 2 3 3 4 3 2 2 2 2" xfId="19295"/>
    <cellStyle name="Note 2 3 3 4 3 2 2 2 2 2" xfId="36959"/>
    <cellStyle name="Note 2 3 3 4 3 2 2 2 2 3" xfId="54136"/>
    <cellStyle name="Note 2 3 3 4 3 2 2 2 3" xfId="30232"/>
    <cellStyle name="Note 2 3 3 4 3 2 2 2 4" xfId="47459"/>
    <cellStyle name="Note 2 3 3 4 3 2 2 3" xfId="9284"/>
    <cellStyle name="Note 2 3 3 4 3 2 2 3 2" xfId="26949"/>
    <cellStyle name="Note 2 3 3 4 3 2 2 3 3" xfId="44202"/>
    <cellStyle name="Note 2 3 3 4 3 2 2 4" xfId="16228"/>
    <cellStyle name="Note 2 3 3 4 3 2 2 4 2" xfId="33892"/>
    <cellStyle name="Note 2 3 3 4 3 2 2 4 3" xfId="51095"/>
    <cellStyle name="Note 2 3 3 4 3 2 2 5" xfId="23313"/>
    <cellStyle name="Note 2 3 3 4 3 2 2 6" xfId="40591"/>
    <cellStyle name="Note 2 3 3 4 3 2 3" xfId="11192"/>
    <cellStyle name="Note 2 3 3 4 3 2 3 2" xfId="18027"/>
    <cellStyle name="Note 2 3 3 4 3 2 3 2 2" xfId="35691"/>
    <cellStyle name="Note 2 3 3 4 3 2 3 2 3" xfId="52880"/>
    <cellStyle name="Note 2 3 3 4 3 2 3 3" xfId="28856"/>
    <cellStyle name="Note 2 3 3 4 3 2 3 4" xfId="46095"/>
    <cellStyle name="Note 2 3 3 4 3 2 4" xfId="7429"/>
    <cellStyle name="Note 2 3 3 4 3 2 4 2" xfId="25094"/>
    <cellStyle name="Note 2 3 3 4 3 2 4 3" xfId="42359"/>
    <cellStyle name="Note 2 3 3 4 3 2 5" xfId="14481"/>
    <cellStyle name="Note 2 3 3 4 3 2 5 2" xfId="32145"/>
    <cellStyle name="Note 2 3 3 4 3 2 5 3" xfId="49360"/>
    <cellStyle name="Note 2 3 3 4 3 2 6" xfId="21451"/>
    <cellStyle name="Note 2 3 3 4 3 2 7" xfId="38748"/>
    <cellStyle name="Note 2 3 3 4 3 3" xfId="4099"/>
    <cellStyle name="Note 2 3 3 4 3 3 2" xfId="6015"/>
    <cellStyle name="Note 2 3 3 4 3 3 2 2" xfId="12935"/>
    <cellStyle name="Note 2 3 3 4 3 3 2 2 2" xfId="19662"/>
    <cellStyle name="Note 2 3 3 4 3 3 2 2 2 2" xfId="37326"/>
    <cellStyle name="Note 2 3 3 4 3 3 2 2 2 3" xfId="54503"/>
    <cellStyle name="Note 2 3 3 4 3 3 2 2 3" xfId="30599"/>
    <cellStyle name="Note 2 3 3 4 3 3 2 2 4" xfId="47826"/>
    <cellStyle name="Note 2 3 3 4 3 3 2 3" xfId="9651"/>
    <cellStyle name="Note 2 3 3 4 3 3 2 3 2" xfId="27316"/>
    <cellStyle name="Note 2 3 3 4 3 3 2 3 3" xfId="44569"/>
    <cellStyle name="Note 2 3 3 4 3 3 2 4" xfId="16595"/>
    <cellStyle name="Note 2 3 3 4 3 3 2 4 2" xfId="34259"/>
    <cellStyle name="Note 2 3 3 4 3 3 2 4 3" xfId="51462"/>
    <cellStyle name="Note 2 3 3 4 3 3 2 5" xfId="23680"/>
    <cellStyle name="Note 2 3 3 4 3 3 2 6" xfId="40958"/>
    <cellStyle name="Note 2 3 3 4 3 3 3" xfId="7796"/>
    <cellStyle name="Note 2 3 3 4 3 3 3 2" xfId="25461"/>
    <cellStyle name="Note 2 3 3 4 3 3 3 3" xfId="42726"/>
    <cellStyle name="Note 2 3 3 4 3 3 4" xfId="14848"/>
    <cellStyle name="Note 2 3 3 4 3 3 4 2" xfId="32512"/>
    <cellStyle name="Note 2 3 3 4 3 3 4 3" xfId="49727"/>
    <cellStyle name="Note 2 3 3 4 3 3 5" xfId="21818"/>
    <cellStyle name="Note 2 3 3 4 3 3 6" xfId="39115"/>
    <cellStyle name="Note 2 3 3 4 3 4" xfId="4985"/>
    <cellStyle name="Note 2 3 3 4 3 4 2" xfId="11905"/>
    <cellStyle name="Note 2 3 3 4 3 4 2 2" xfId="18686"/>
    <cellStyle name="Note 2 3 3 4 3 4 2 2 2" xfId="36350"/>
    <cellStyle name="Note 2 3 3 4 3 4 2 2 3" xfId="53533"/>
    <cellStyle name="Note 2 3 3 4 3 4 2 3" xfId="29569"/>
    <cellStyle name="Note 2 3 3 4 3 4 2 4" xfId="46802"/>
    <cellStyle name="Note 2 3 3 4 3 4 3" xfId="8621"/>
    <cellStyle name="Note 2 3 3 4 3 4 3 2" xfId="26286"/>
    <cellStyle name="Note 2 3 3 4 3 4 3 3" xfId="43545"/>
    <cellStyle name="Note 2 3 3 4 3 4 4" xfId="15619"/>
    <cellStyle name="Note 2 3 3 4 3 4 4 2" xfId="33283"/>
    <cellStyle name="Note 2 3 3 4 3 4 4 3" xfId="50492"/>
    <cellStyle name="Note 2 3 3 4 3 4 5" xfId="22650"/>
    <cellStyle name="Note 2 3 3 4 3 4 6" xfId="39934"/>
    <cellStyle name="Note 2 3 3 4 3 5" xfId="10591"/>
    <cellStyle name="Note 2 3 3 4 3 5 2" xfId="17480"/>
    <cellStyle name="Note 2 3 3 4 3 5 2 2" xfId="35144"/>
    <cellStyle name="Note 2 3 3 4 3 5 2 3" xfId="52339"/>
    <cellStyle name="Note 2 3 3 4 3 5 3" xfId="28255"/>
    <cellStyle name="Note 2 3 3 4 3 5 4" xfId="45500"/>
    <cellStyle name="Note 2 3 3 4 3 6" xfId="6841"/>
    <cellStyle name="Note 2 3 3 4 3 6 2" xfId="24506"/>
    <cellStyle name="Note 2 3 3 4 3 6 3" xfId="41777"/>
    <cellStyle name="Note 2 3 3 4 3 7" xfId="13872"/>
    <cellStyle name="Note 2 3 3 4 3 7 2" xfId="31536"/>
    <cellStyle name="Note 2 3 3 4 3 7 3" xfId="48757"/>
    <cellStyle name="Note 2 3 3 4 3 8" xfId="20788"/>
    <cellStyle name="Note 2 3 3 4 3 9" xfId="38091"/>
    <cellStyle name="Note 2 3 3 4 4" xfId="3181"/>
    <cellStyle name="Note 2 3 3 4 4 2" xfId="4211"/>
    <cellStyle name="Note 2 3 3 4 4 2 2" xfId="6127"/>
    <cellStyle name="Note 2 3 3 4 4 2 2 2" xfId="13047"/>
    <cellStyle name="Note 2 3 3 4 4 2 2 2 2" xfId="19774"/>
    <cellStyle name="Note 2 3 3 4 4 2 2 2 2 2" xfId="37438"/>
    <cellStyle name="Note 2 3 3 4 4 2 2 2 2 3" xfId="54615"/>
    <cellStyle name="Note 2 3 3 4 4 2 2 2 3" xfId="30711"/>
    <cellStyle name="Note 2 3 3 4 4 2 2 2 4" xfId="47938"/>
    <cellStyle name="Note 2 3 3 4 4 2 2 3" xfId="9763"/>
    <cellStyle name="Note 2 3 3 4 4 2 2 3 2" xfId="27428"/>
    <cellStyle name="Note 2 3 3 4 4 2 2 3 3" xfId="44681"/>
    <cellStyle name="Note 2 3 3 4 4 2 2 4" xfId="16707"/>
    <cellStyle name="Note 2 3 3 4 4 2 2 4 2" xfId="34371"/>
    <cellStyle name="Note 2 3 3 4 4 2 2 4 3" xfId="51574"/>
    <cellStyle name="Note 2 3 3 4 4 2 2 5" xfId="23792"/>
    <cellStyle name="Note 2 3 3 4 4 2 2 6" xfId="41070"/>
    <cellStyle name="Note 2 3 3 4 4 2 3" xfId="7908"/>
    <cellStyle name="Note 2 3 3 4 4 2 3 2" xfId="25573"/>
    <cellStyle name="Note 2 3 3 4 4 2 3 3" xfId="42838"/>
    <cellStyle name="Note 2 3 3 4 4 2 4" xfId="14960"/>
    <cellStyle name="Note 2 3 3 4 4 2 4 2" xfId="32624"/>
    <cellStyle name="Note 2 3 3 4 4 2 4 3" xfId="49839"/>
    <cellStyle name="Note 2 3 3 4 4 2 5" xfId="21930"/>
    <cellStyle name="Note 2 3 3 4 4 2 6" xfId="39227"/>
    <cellStyle name="Note 2 3 3 4 4 3" xfId="5097"/>
    <cellStyle name="Note 2 3 3 4 4 3 2" xfId="12017"/>
    <cellStyle name="Note 2 3 3 4 4 3 2 2" xfId="18798"/>
    <cellStyle name="Note 2 3 3 4 4 3 2 2 2" xfId="36462"/>
    <cellStyle name="Note 2 3 3 4 4 3 2 2 3" xfId="53645"/>
    <cellStyle name="Note 2 3 3 4 4 3 2 3" xfId="29681"/>
    <cellStyle name="Note 2 3 3 4 4 3 2 4" xfId="46914"/>
    <cellStyle name="Note 2 3 3 4 4 3 3" xfId="8733"/>
    <cellStyle name="Note 2 3 3 4 4 3 3 2" xfId="26398"/>
    <cellStyle name="Note 2 3 3 4 4 3 3 3" xfId="43657"/>
    <cellStyle name="Note 2 3 3 4 4 3 4" xfId="15731"/>
    <cellStyle name="Note 2 3 3 4 4 3 4 2" xfId="33395"/>
    <cellStyle name="Note 2 3 3 4 4 3 4 3" xfId="50604"/>
    <cellStyle name="Note 2 3 3 4 4 3 5" xfId="22762"/>
    <cellStyle name="Note 2 3 3 4 4 3 6" xfId="40046"/>
    <cellStyle name="Note 2 3 3 4 4 4" xfId="10703"/>
    <cellStyle name="Note 2 3 3 4 4 4 2" xfId="17592"/>
    <cellStyle name="Note 2 3 3 4 4 4 2 2" xfId="35256"/>
    <cellStyle name="Note 2 3 3 4 4 4 2 3" xfId="52451"/>
    <cellStyle name="Note 2 3 3 4 4 4 3" xfId="28367"/>
    <cellStyle name="Note 2 3 3 4 4 4 4" xfId="45612"/>
    <cellStyle name="Note 2 3 3 4 4 5" xfId="6953"/>
    <cellStyle name="Note 2 3 3 4 4 5 2" xfId="24618"/>
    <cellStyle name="Note 2 3 3 4 4 5 3" xfId="41889"/>
    <cellStyle name="Note 2 3 3 4 4 6" xfId="13984"/>
    <cellStyle name="Note 2 3 3 4 4 6 2" xfId="31648"/>
    <cellStyle name="Note 2 3 3 4 4 6 3" xfId="48869"/>
    <cellStyle name="Note 2 3 3 4 4 7" xfId="20900"/>
    <cellStyle name="Note 2 3 3 4 4 8" xfId="38203"/>
    <cellStyle name="Note 2 3 3 4 5" xfId="3409"/>
    <cellStyle name="Note 2 3 3 4 5 2" xfId="5325"/>
    <cellStyle name="Note 2 3 3 4 5 2 2" xfId="12245"/>
    <cellStyle name="Note 2 3 3 4 5 2 2 2" xfId="18972"/>
    <cellStyle name="Note 2 3 3 4 5 2 2 2 2" xfId="36636"/>
    <cellStyle name="Note 2 3 3 4 5 2 2 2 3" xfId="53819"/>
    <cellStyle name="Note 2 3 3 4 5 2 2 3" xfId="29909"/>
    <cellStyle name="Note 2 3 3 4 5 2 2 4" xfId="47142"/>
    <cellStyle name="Note 2 3 3 4 5 2 3" xfId="8961"/>
    <cellStyle name="Note 2 3 3 4 5 2 3 2" xfId="26626"/>
    <cellStyle name="Note 2 3 3 4 5 2 3 3" xfId="43885"/>
    <cellStyle name="Note 2 3 3 4 5 2 4" xfId="15905"/>
    <cellStyle name="Note 2 3 3 4 5 2 4 2" xfId="33569"/>
    <cellStyle name="Note 2 3 3 4 5 2 4 3" xfId="50778"/>
    <cellStyle name="Note 2 3 3 4 5 2 5" xfId="22990"/>
    <cellStyle name="Note 2 3 3 4 5 2 6" xfId="40274"/>
    <cellStyle name="Note 2 3 3 4 5 3" xfId="10869"/>
    <cellStyle name="Note 2 3 3 4 5 3 2" xfId="17704"/>
    <cellStyle name="Note 2 3 3 4 5 3 2 2" xfId="35368"/>
    <cellStyle name="Note 2 3 3 4 5 3 2 3" xfId="52563"/>
    <cellStyle name="Note 2 3 3 4 5 3 3" xfId="28533"/>
    <cellStyle name="Note 2 3 3 4 5 3 4" xfId="45778"/>
    <cellStyle name="Note 2 3 3 4 5 4" xfId="14158"/>
    <cellStyle name="Note 2 3 3 4 5 4 2" xfId="31822"/>
    <cellStyle name="Note 2 3 3 4 5 4 3" xfId="49043"/>
    <cellStyle name="Note 2 3 3 4 5 5" xfId="21128"/>
    <cellStyle name="Note 2 3 3 4 5 6" xfId="38431"/>
    <cellStyle name="Note 2 3 3 4 6" xfId="3782"/>
    <cellStyle name="Note 2 3 3 4 6 2" xfId="5698"/>
    <cellStyle name="Note 2 3 3 4 6 2 2" xfId="12618"/>
    <cellStyle name="Note 2 3 3 4 6 2 2 2" xfId="19345"/>
    <cellStyle name="Note 2 3 3 4 6 2 2 2 2" xfId="37009"/>
    <cellStyle name="Note 2 3 3 4 6 2 2 2 3" xfId="54186"/>
    <cellStyle name="Note 2 3 3 4 6 2 2 3" xfId="30282"/>
    <cellStyle name="Note 2 3 3 4 6 2 2 4" xfId="47509"/>
    <cellStyle name="Note 2 3 3 4 6 2 3" xfId="9334"/>
    <cellStyle name="Note 2 3 3 4 6 2 3 2" xfId="26999"/>
    <cellStyle name="Note 2 3 3 4 6 2 3 3" xfId="44252"/>
    <cellStyle name="Note 2 3 3 4 6 2 4" xfId="16278"/>
    <cellStyle name="Note 2 3 3 4 6 2 4 2" xfId="33942"/>
    <cellStyle name="Note 2 3 3 4 6 2 4 3" xfId="51145"/>
    <cellStyle name="Note 2 3 3 4 6 2 5" xfId="23363"/>
    <cellStyle name="Note 2 3 3 4 6 2 6" xfId="40641"/>
    <cellStyle name="Note 2 3 3 4 6 3" xfId="7479"/>
    <cellStyle name="Note 2 3 3 4 6 3 2" xfId="25144"/>
    <cellStyle name="Note 2 3 3 4 6 3 3" xfId="42409"/>
    <cellStyle name="Note 2 3 3 4 6 4" xfId="14531"/>
    <cellStyle name="Note 2 3 3 4 6 4 2" xfId="32195"/>
    <cellStyle name="Note 2 3 3 4 6 4 3" xfId="49410"/>
    <cellStyle name="Note 2 3 3 4 6 5" xfId="21501"/>
    <cellStyle name="Note 2 3 3 4 6 6" xfId="38798"/>
    <cellStyle name="Note 2 3 3 4 7" xfId="4662"/>
    <cellStyle name="Note 2 3 3 4 7 2" xfId="11582"/>
    <cellStyle name="Note 2 3 3 4 7 2 2" xfId="18363"/>
    <cellStyle name="Note 2 3 3 4 7 2 2 2" xfId="36027"/>
    <cellStyle name="Note 2 3 3 4 7 2 2 3" xfId="53216"/>
    <cellStyle name="Note 2 3 3 4 7 2 3" xfId="29246"/>
    <cellStyle name="Note 2 3 3 4 7 2 4" xfId="46485"/>
    <cellStyle name="Note 2 3 3 4 7 3" xfId="8298"/>
    <cellStyle name="Note 2 3 3 4 7 3 2" xfId="25963"/>
    <cellStyle name="Note 2 3 3 4 7 3 3" xfId="43228"/>
    <cellStyle name="Note 2 3 3 4 7 4" xfId="15296"/>
    <cellStyle name="Note 2 3 3 4 7 4 2" xfId="32960"/>
    <cellStyle name="Note 2 3 3 4 7 4 3" xfId="50175"/>
    <cellStyle name="Note 2 3 3 4 7 5" xfId="22327"/>
    <cellStyle name="Note 2 3 3 4 7 6" xfId="39617"/>
    <cellStyle name="Note 2 3 3 4 8" xfId="10268"/>
    <cellStyle name="Note 2 3 3 4 8 2" xfId="17157"/>
    <cellStyle name="Note 2 3 3 4 8 2 2" xfId="34821"/>
    <cellStyle name="Note 2 3 3 4 8 2 3" xfId="52022"/>
    <cellStyle name="Note 2 3 3 4 8 3" xfId="27932"/>
    <cellStyle name="Note 2 3 3 4 8 4" xfId="45183"/>
    <cellStyle name="Note 2 3 3 4 9" xfId="6518"/>
    <cellStyle name="Note 2 3 3 4 9 2" xfId="24183"/>
    <cellStyle name="Note 2 3 3 4 9 3" xfId="41460"/>
    <cellStyle name="Note 2 3 3 5" xfId="2829"/>
    <cellStyle name="Note 2 3 3 5 2" xfId="3492"/>
    <cellStyle name="Note 2 3 3 5 2 2" xfId="5408"/>
    <cellStyle name="Note 2 3 3 5 2 2 2" xfId="12328"/>
    <cellStyle name="Note 2 3 3 5 2 2 2 2" xfId="19055"/>
    <cellStyle name="Note 2 3 3 5 2 2 2 2 2" xfId="36719"/>
    <cellStyle name="Note 2 3 3 5 2 2 2 2 3" xfId="53899"/>
    <cellStyle name="Note 2 3 3 5 2 2 2 3" xfId="29992"/>
    <cellStyle name="Note 2 3 3 5 2 2 2 4" xfId="47222"/>
    <cellStyle name="Note 2 3 3 5 2 2 3" xfId="9044"/>
    <cellStyle name="Note 2 3 3 5 2 2 3 2" xfId="26709"/>
    <cellStyle name="Note 2 3 3 5 2 2 3 3" xfId="43965"/>
    <cellStyle name="Note 2 3 3 5 2 2 4" xfId="15988"/>
    <cellStyle name="Note 2 3 3 5 2 2 4 2" xfId="33652"/>
    <cellStyle name="Note 2 3 3 5 2 2 4 3" xfId="50858"/>
    <cellStyle name="Note 2 3 3 5 2 2 5" xfId="23073"/>
    <cellStyle name="Note 2 3 3 5 2 2 6" xfId="40354"/>
    <cellStyle name="Note 2 3 3 5 2 3" xfId="10952"/>
    <cellStyle name="Note 2 3 3 5 2 3 2" xfId="17787"/>
    <cellStyle name="Note 2 3 3 5 2 3 2 2" xfId="35451"/>
    <cellStyle name="Note 2 3 3 5 2 3 2 3" xfId="52643"/>
    <cellStyle name="Note 2 3 3 5 2 3 3" xfId="28616"/>
    <cellStyle name="Note 2 3 3 5 2 3 4" xfId="45858"/>
    <cellStyle name="Note 2 3 3 5 2 4" xfId="7189"/>
    <cellStyle name="Note 2 3 3 5 2 4 2" xfId="24854"/>
    <cellStyle name="Note 2 3 3 5 2 4 3" xfId="42122"/>
    <cellStyle name="Note 2 3 3 5 2 5" xfId="14241"/>
    <cellStyle name="Note 2 3 3 5 2 5 2" xfId="31905"/>
    <cellStyle name="Note 2 3 3 5 2 5 3" xfId="49123"/>
    <cellStyle name="Note 2 3 3 5 2 6" xfId="21211"/>
    <cellStyle name="Note 2 3 3 5 2 7" xfId="38511"/>
    <cellStyle name="Note 2 3 3 5 3" xfId="3862"/>
    <cellStyle name="Note 2 3 3 5 3 2" xfId="5778"/>
    <cellStyle name="Note 2 3 3 5 3 2 2" xfId="12698"/>
    <cellStyle name="Note 2 3 3 5 3 2 2 2" xfId="19425"/>
    <cellStyle name="Note 2 3 3 5 3 2 2 2 2" xfId="37089"/>
    <cellStyle name="Note 2 3 3 5 3 2 2 2 3" xfId="54266"/>
    <cellStyle name="Note 2 3 3 5 3 2 2 3" xfId="30362"/>
    <cellStyle name="Note 2 3 3 5 3 2 2 4" xfId="47589"/>
    <cellStyle name="Note 2 3 3 5 3 2 3" xfId="9414"/>
    <cellStyle name="Note 2 3 3 5 3 2 3 2" xfId="27079"/>
    <cellStyle name="Note 2 3 3 5 3 2 3 3" xfId="44332"/>
    <cellStyle name="Note 2 3 3 5 3 2 4" xfId="16358"/>
    <cellStyle name="Note 2 3 3 5 3 2 4 2" xfId="34022"/>
    <cellStyle name="Note 2 3 3 5 3 2 4 3" xfId="51225"/>
    <cellStyle name="Note 2 3 3 5 3 2 5" xfId="23443"/>
    <cellStyle name="Note 2 3 3 5 3 2 6" xfId="40721"/>
    <cellStyle name="Note 2 3 3 5 3 3" xfId="7559"/>
    <cellStyle name="Note 2 3 3 5 3 3 2" xfId="25224"/>
    <cellStyle name="Note 2 3 3 5 3 3 3" xfId="42489"/>
    <cellStyle name="Note 2 3 3 5 3 4" xfId="14611"/>
    <cellStyle name="Note 2 3 3 5 3 4 2" xfId="32275"/>
    <cellStyle name="Note 2 3 3 5 3 4 3" xfId="49490"/>
    <cellStyle name="Note 2 3 3 5 3 5" xfId="21581"/>
    <cellStyle name="Note 2 3 3 5 3 6" xfId="38878"/>
    <cellStyle name="Note 2 3 3 5 4" xfId="4745"/>
    <cellStyle name="Note 2 3 3 5 4 2" xfId="11665"/>
    <cellStyle name="Note 2 3 3 5 4 2 2" xfId="18446"/>
    <cellStyle name="Note 2 3 3 5 4 2 2 2" xfId="36110"/>
    <cellStyle name="Note 2 3 3 5 4 2 2 3" xfId="53296"/>
    <cellStyle name="Note 2 3 3 5 4 2 3" xfId="29329"/>
    <cellStyle name="Note 2 3 3 5 4 2 4" xfId="46565"/>
    <cellStyle name="Note 2 3 3 5 4 3" xfId="8381"/>
    <cellStyle name="Note 2 3 3 5 4 3 2" xfId="26046"/>
    <cellStyle name="Note 2 3 3 5 4 3 3" xfId="43308"/>
    <cellStyle name="Note 2 3 3 5 4 4" xfId="15379"/>
    <cellStyle name="Note 2 3 3 5 4 4 2" xfId="33043"/>
    <cellStyle name="Note 2 3 3 5 4 4 3" xfId="50255"/>
    <cellStyle name="Note 2 3 3 5 4 5" xfId="22410"/>
    <cellStyle name="Note 2 3 3 5 4 6" xfId="39697"/>
    <cellStyle name="Note 2 3 3 5 5" xfId="10351"/>
    <cellStyle name="Note 2 3 3 5 5 2" xfId="17240"/>
    <cellStyle name="Note 2 3 3 5 5 2 2" xfId="34904"/>
    <cellStyle name="Note 2 3 3 5 5 2 3" xfId="52102"/>
    <cellStyle name="Note 2 3 3 5 5 3" xfId="28015"/>
    <cellStyle name="Note 2 3 3 5 5 4" xfId="45263"/>
    <cellStyle name="Note 2 3 3 5 6" xfId="6601"/>
    <cellStyle name="Note 2 3 3 5 6 2" xfId="24266"/>
    <cellStyle name="Note 2 3 3 5 6 3" xfId="41540"/>
    <cellStyle name="Note 2 3 3 5 7" xfId="13632"/>
    <cellStyle name="Note 2 3 3 5 7 2" xfId="31296"/>
    <cellStyle name="Note 2 3 3 5 7 3" xfId="48520"/>
    <cellStyle name="Note 2 3 3 5 8" xfId="20548"/>
    <cellStyle name="Note 2 3 3 5 9" xfId="37854"/>
    <cellStyle name="Note 2 3 3 6" xfId="4481"/>
    <cellStyle name="Note 2 3 3 6 2" xfId="6345"/>
    <cellStyle name="Note 2 3 3 6 2 2" xfId="13264"/>
    <cellStyle name="Note 2 3 3 6 2 2 2" xfId="19937"/>
    <cellStyle name="Note 2 3 3 6 2 2 2 2" xfId="37601"/>
    <cellStyle name="Note 2 3 3 6 2 2 2 3" xfId="54778"/>
    <cellStyle name="Note 2 3 3 6 2 2 3" xfId="30928"/>
    <cellStyle name="Note 2 3 3 6 2 2 4" xfId="48155"/>
    <cellStyle name="Note 2 3 3 6 2 3" xfId="9980"/>
    <cellStyle name="Note 2 3 3 6 2 3 2" xfId="27645"/>
    <cellStyle name="Note 2 3 3 6 2 3 3" xfId="44898"/>
    <cellStyle name="Note 2 3 3 6 2 4" xfId="16870"/>
    <cellStyle name="Note 2 3 3 6 2 4 2" xfId="34534"/>
    <cellStyle name="Note 2 3 3 6 2 4 3" xfId="51737"/>
    <cellStyle name="Note 2 3 3 6 2 5" xfId="24010"/>
    <cellStyle name="Note 2 3 3 6 2 6" xfId="41287"/>
    <cellStyle name="Note 2 3 3 6 3" xfId="11409"/>
    <cellStyle name="Note 2 3 3 6 3 2" xfId="18190"/>
    <cellStyle name="Note 2 3 3 6 3 2 2" xfId="35854"/>
    <cellStyle name="Note 2 3 3 6 3 2 3" xfId="53043"/>
    <cellStyle name="Note 2 3 3 6 3 3" xfId="29073"/>
    <cellStyle name="Note 2 3 3 6 3 4" xfId="46312"/>
    <cellStyle name="Note 2 3 3 6 4" xfId="8125"/>
    <cellStyle name="Note 2 3 3 6 4 2" xfId="25790"/>
    <cellStyle name="Note 2 3 3 6 4 3" xfId="43055"/>
    <cellStyle name="Note 2 3 3 6 5" xfId="15123"/>
    <cellStyle name="Note 2 3 3 6 5 2" xfId="32787"/>
    <cellStyle name="Note 2 3 3 6 5 3" xfId="50002"/>
    <cellStyle name="Note 2 3 3 6 6" xfId="22154"/>
    <cellStyle name="Note 2 3 3 6 7" xfId="39444"/>
    <cellStyle name="Note 2 3 3 7" xfId="4438"/>
    <cellStyle name="Note 2 3 3 7 2" xfId="6302"/>
    <cellStyle name="Note 2 3 3 7 2 2" xfId="13221"/>
    <cellStyle name="Note 2 3 3 7 2 2 2" xfId="19894"/>
    <cellStyle name="Note 2 3 3 7 2 2 2 2" xfId="37558"/>
    <cellStyle name="Note 2 3 3 7 2 2 2 3" xfId="54735"/>
    <cellStyle name="Note 2 3 3 7 2 2 3" xfId="30885"/>
    <cellStyle name="Note 2 3 3 7 2 2 4" xfId="48112"/>
    <cellStyle name="Note 2 3 3 7 2 3" xfId="9937"/>
    <cellStyle name="Note 2 3 3 7 2 3 2" xfId="27602"/>
    <cellStyle name="Note 2 3 3 7 2 3 3" xfId="44855"/>
    <cellStyle name="Note 2 3 3 7 2 4" xfId="16827"/>
    <cellStyle name="Note 2 3 3 7 2 4 2" xfId="34491"/>
    <cellStyle name="Note 2 3 3 7 2 4 3" xfId="51694"/>
    <cellStyle name="Note 2 3 3 7 2 5" xfId="23967"/>
    <cellStyle name="Note 2 3 3 7 2 6" xfId="41244"/>
    <cellStyle name="Note 2 3 3 7 3" xfId="11366"/>
    <cellStyle name="Note 2 3 3 7 3 2" xfId="18147"/>
    <cellStyle name="Note 2 3 3 7 3 2 2" xfId="35811"/>
    <cellStyle name="Note 2 3 3 7 3 2 3" xfId="53000"/>
    <cellStyle name="Note 2 3 3 7 3 3" xfId="29030"/>
    <cellStyle name="Note 2 3 3 7 3 4" xfId="46269"/>
    <cellStyle name="Note 2 3 3 7 4" xfId="8082"/>
    <cellStyle name="Note 2 3 3 7 4 2" xfId="25747"/>
    <cellStyle name="Note 2 3 3 7 4 3" xfId="43012"/>
    <cellStyle name="Note 2 3 3 7 5" xfId="15080"/>
    <cellStyle name="Note 2 3 3 7 5 2" xfId="32744"/>
    <cellStyle name="Note 2 3 3 7 5 3" xfId="49959"/>
    <cellStyle name="Note 2 3 3 7 6" xfId="22111"/>
    <cellStyle name="Note 2 3 3 7 7" xfId="39401"/>
    <cellStyle name="Note 2 3 3 8" xfId="10124"/>
    <cellStyle name="Note 2 3 3 8 2" xfId="17013"/>
    <cellStyle name="Note 2 3 3 8 2 2" xfId="34677"/>
    <cellStyle name="Note 2 3 3 8 2 3" xfId="51878"/>
    <cellStyle name="Note 2 3 3 8 3" xfId="27788"/>
    <cellStyle name="Note 2 3 3 8 4" xfId="45039"/>
    <cellStyle name="Note 2 3 3 9" xfId="13405"/>
    <cellStyle name="Note 2 3 3 9 2" xfId="31069"/>
    <cellStyle name="Note 2 3 3 9 3" xfId="48296"/>
    <cellStyle name="Note 2 3 4" xfId="1840"/>
    <cellStyle name="Note 2 3 4 10" xfId="20177"/>
    <cellStyle name="Note 2 3 4 2" xfId="1841"/>
    <cellStyle name="Note 2 3 4 2 2" xfId="2739"/>
    <cellStyle name="Note 2 3 4 2 2 10" xfId="13544"/>
    <cellStyle name="Note 2 3 4 2 2 10 2" xfId="31208"/>
    <cellStyle name="Note 2 3 4 2 2 10 3" xfId="48435"/>
    <cellStyle name="Note 2 3 4 2 2 11" xfId="20460"/>
    <cellStyle name="Note 2 3 4 2 2 12" xfId="37769"/>
    <cellStyle name="Note 2 3 4 2 2 2" xfId="2968"/>
    <cellStyle name="Note 2 3 4 2 2 2 2" xfId="3631"/>
    <cellStyle name="Note 2 3 4 2 2 2 2 2" xfId="5547"/>
    <cellStyle name="Note 2 3 4 2 2 2 2 2 2" xfId="12467"/>
    <cellStyle name="Note 2 3 4 2 2 2 2 2 2 2" xfId="19194"/>
    <cellStyle name="Note 2 3 4 2 2 2 2 2 2 2 2" xfId="36858"/>
    <cellStyle name="Note 2 3 4 2 2 2 2 2 2 2 3" xfId="54038"/>
    <cellStyle name="Note 2 3 4 2 2 2 2 2 2 3" xfId="30131"/>
    <cellStyle name="Note 2 3 4 2 2 2 2 2 2 4" xfId="47361"/>
    <cellStyle name="Note 2 3 4 2 2 2 2 2 3" xfId="9183"/>
    <cellStyle name="Note 2 3 4 2 2 2 2 2 3 2" xfId="26848"/>
    <cellStyle name="Note 2 3 4 2 2 2 2 2 3 3" xfId="44104"/>
    <cellStyle name="Note 2 3 4 2 2 2 2 2 4" xfId="16127"/>
    <cellStyle name="Note 2 3 4 2 2 2 2 2 4 2" xfId="33791"/>
    <cellStyle name="Note 2 3 4 2 2 2 2 2 4 3" xfId="50997"/>
    <cellStyle name="Note 2 3 4 2 2 2 2 2 5" xfId="23212"/>
    <cellStyle name="Note 2 3 4 2 2 2 2 2 6" xfId="40493"/>
    <cellStyle name="Note 2 3 4 2 2 2 2 3" xfId="11091"/>
    <cellStyle name="Note 2 3 4 2 2 2 2 3 2" xfId="17926"/>
    <cellStyle name="Note 2 3 4 2 2 2 2 3 2 2" xfId="35590"/>
    <cellStyle name="Note 2 3 4 2 2 2 2 3 2 3" xfId="52782"/>
    <cellStyle name="Note 2 3 4 2 2 2 2 3 3" xfId="28755"/>
    <cellStyle name="Note 2 3 4 2 2 2 2 3 4" xfId="45997"/>
    <cellStyle name="Note 2 3 4 2 2 2 2 4" xfId="7328"/>
    <cellStyle name="Note 2 3 4 2 2 2 2 4 2" xfId="24993"/>
    <cellStyle name="Note 2 3 4 2 2 2 2 4 3" xfId="42261"/>
    <cellStyle name="Note 2 3 4 2 2 2 2 5" xfId="14380"/>
    <cellStyle name="Note 2 3 4 2 2 2 2 5 2" xfId="32044"/>
    <cellStyle name="Note 2 3 4 2 2 2 2 5 3" xfId="49262"/>
    <cellStyle name="Note 2 3 4 2 2 2 2 6" xfId="21350"/>
    <cellStyle name="Note 2 3 4 2 2 2 2 7" xfId="38650"/>
    <cellStyle name="Note 2 3 4 2 2 2 3" xfId="4001"/>
    <cellStyle name="Note 2 3 4 2 2 2 3 2" xfId="5917"/>
    <cellStyle name="Note 2 3 4 2 2 2 3 2 2" xfId="12837"/>
    <cellStyle name="Note 2 3 4 2 2 2 3 2 2 2" xfId="19564"/>
    <cellStyle name="Note 2 3 4 2 2 2 3 2 2 2 2" xfId="37228"/>
    <cellStyle name="Note 2 3 4 2 2 2 3 2 2 2 3" xfId="54405"/>
    <cellStyle name="Note 2 3 4 2 2 2 3 2 2 3" xfId="30501"/>
    <cellStyle name="Note 2 3 4 2 2 2 3 2 2 4" xfId="47728"/>
    <cellStyle name="Note 2 3 4 2 2 2 3 2 3" xfId="9553"/>
    <cellStyle name="Note 2 3 4 2 2 2 3 2 3 2" xfId="27218"/>
    <cellStyle name="Note 2 3 4 2 2 2 3 2 3 3" xfId="44471"/>
    <cellStyle name="Note 2 3 4 2 2 2 3 2 4" xfId="16497"/>
    <cellStyle name="Note 2 3 4 2 2 2 3 2 4 2" xfId="34161"/>
    <cellStyle name="Note 2 3 4 2 2 2 3 2 4 3" xfId="51364"/>
    <cellStyle name="Note 2 3 4 2 2 2 3 2 5" xfId="23582"/>
    <cellStyle name="Note 2 3 4 2 2 2 3 2 6" xfId="40860"/>
    <cellStyle name="Note 2 3 4 2 2 2 3 3" xfId="7698"/>
    <cellStyle name="Note 2 3 4 2 2 2 3 3 2" xfId="25363"/>
    <cellStyle name="Note 2 3 4 2 2 2 3 3 3" xfId="42628"/>
    <cellStyle name="Note 2 3 4 2 2 2 3 4" xfId="14750"/>
    <cellStyle name="Note 2 3 4 2 2 2 3 4 2" xfId="32414"/>
    <cellStyle name="Note 2 3 4 2 2 2 3 4 3" xfId="49629"/>
    <cellStyle name="Note 2 3 4 2 2 2 3 5" xfId="21720"/>
    <cellStyle name="Note 2 3 4 2 2 2 3 6" xfId="39017"/>
    <cellStyle name="Note 2 3 4 2 2 2 4" xfId="4884"/>
    <cellStyle name="Note 2 3 4 2 2 2 4 2" xfId="11804"/>
    <cellStyle name="Note 2 3 4 2 2 2 4 2 2" xfId="18585"/>
    <cellStyle name="Note 2 3 4 2 2 2 4 2 2 2" xfId="36249"/>
    <cellStyle name="Note 2 3 4 2 2 2 4 2 2 3" xfId="53435"/>
    <cellStyle name="Note 2 3 4 2 2 2 4 2 3" xfId="29468"/>
    <cellStyle name="Note 2 3 4 2 2 2 4 2 4" xfId="46704"/>
    <cellStyle name="Note 2 3 4 2 2 2 4 3" xfId="8520"/>
    <cellStyle name="Note 2 3 4 2 2 2 4 3 2" xfId="26185"/>
    <cellStyle name="Note 2 3 4 2 2 2 4 3 3" xfId="43447"/>
    <cellStyle name="Note 2 3 4 2 2 2 4 4" xfId="15518"/>
    <cellStyle name="Note 2 3 4 2 2 2 4 4 2" xfId="33182"/>
    <cellStyle name="Note 2 3 4 2 2 2 4 4 3" xfId="50394"/>
    <cellStyle name="Note 2 3 4 2 2 2 4 5" xfId="22549"/>
    <cellStyle name="Note 2 3 4 2 2 2 4 6" xfId="39836"/>
    <cellStyle name="Note 2 3 4 2 2 2 5" xfId="10490"/>
    <cellStyle name="Note 2 3 4 2 2 2 5 2" xfId="17379"/>
    <cellStyle name="Note 2 3 4 2 2 2 5 2 2" xfId="35043"/>
    <cellStyle name="Note 2 3 4 2 2 2 5 2 3" xfId="52241"/>
    <cellStyle name="Note 2 3 4 2 2 2 5 3" xfId="28154"/>
    <cellStyle name="Note 2 3 4 2 2 2 5 4" xfId="45402"/>
    <cellStyle name="Note 2 3 4 2 2 2 6" xfId="6740"/>
    <cellStyle name="Note 2 3 4 2 2 2 6 2" xfId="24405"/>
    <cellStyle name="Note 2 3 4 2 2 2 6 3" xfId="41679"/>
    <cellStyle name="Note 2 3 4 2 2 2 7" xfId="13771"/>
    <cellStyle name="Note 2 3 4 2 2 2 7 2" xfId="31435"/>
    <cellStyle name="Note 2 3 4 2 2 2 7 3" xfId="48659"/>
    <cellStyle name="Note 2 3 4 2 2 2 8" xfId="20687"/>
    <cellStyle name="Note 2 3 4 2 2 2 9" xfId="37993"/>
    <cellStyle name="Note 2 3 4 2 2 3" xfId="3064"/>
    <cellStyle name="Note 2 3 4 2 2 3 2" xfId="3727"/>
    <cellStyle name="Note 2 3 4 2 2 3 2 2" xfId="5643"/>
    <cellStyle name="Note 2 3 4 2 2 3 2 2 2" xfId="12563"/>
    <cellStyle name="Note 2 3 4 2 2 3 2 2 2 2" xfId="19290"/>
    <cellStyle name="Note 2 3 4 2 2 3 2 2 2 2 2" xfId="36954"/>
    <cellStyle name="Note 2 3 4 2 2 3 2 2 2 2 3" xfId="54131"/>
    <cellStyle name="Note 2 3 4 2 2 3 2 2 2 3" xfId="30227"/>
    <cellStyle name="Note 2 3 4 2 2 3 2 2 2 4" xfId="47454"/>
    <cellStyle name="Note 2 3 4 2 2 3 2 2 3" xfId="9279"/>
    <cellStyle name="Note 2 3 4 2 2 3 2 2 3 2" xfId="26944"/>
    <cellStyle name="Note 2 3 4 2 2 3 2 2 3 3" xfId="44197"/>
    <cellStyle name="Note 2 3 4 2 2 3 2 2 4" xfId="16223"/>
    <cellStyle name="Note 2 3 4 2 2 3 2 2 4 2" xfId="33887"/>
    <cellStyle name="Note 2 3 4 2 2 3 2 2 4 3" xfId="51090"/>
    <cellStyle name="Note 2 3 4 2 2 3 2 2 5" xfId="23308"/>
    <cellStyle name="Note 2 3 4 2 2 3 2 2 6" xfId="40586"/>
    <cellStyle name="Note 2 3 4 2 2 3 2 3" xfId="11187"/>
    <cellStyle name="Note 2 3 4 2 2 3 2 3 2" xfId="18022"/>
    <cellStyle name="Note 2 3 4 2 2 3 2 3 2 2" xfId="35686"/>
    <cellStyle name="Note 2 3 4 2 2 3 2 3 2 3" xfId="52875"/>
    <cellStyle name="Note 2 3 4 2 2 3 2 3 3" xfId="28851"/>
    <cellStyle name="Note 2 3 4 2 2 3 2 3 4" xfId="46090"/>
    <cellStyle name="Note 2 3 4 2 2 3 2 4" xfId="7424"/>
    <cellStyle name="Note 2 3 4 2 2 3 2 4 2" xfId="25089"/>
    <cellStyle name="Note 2 3 4 2 2 3 2 4 3" xfId="42354"/>
    <cellStyle name="Note 2 3 4 2 2 3 2 5" xfId="14476"/>
    <cellStyle name="Note 2 3 4 2 2 3 2 5 2" xfId="32140"/>
    <cellStyle name="Note 2 3 4 2 2 3 2 5 3" xfId="49355"/>
    <cellStyle name="Note 2 3 4 2 2 3 2 6" xfId="21446"/>
    <cellStyle name="Note 2 3 4 2 2 3 2 7" xfId="38743"/>
    <cellStyle name="Note 2 3 4 2 2 3 3" xfId="4094"/>
    <cellStyle name="Note 2 3 4 2 2 3 3 2" xfId="6010"/>
    <cellStyle name="Note 2 3 4 2 2 3 3 2 2" xfId="12930"/>
    <cellStyle name="Note 2 3 4 2 2 3 3 2 2 2" xfId="19657"/>
    <cellStyle name="Note 2 3 4 2 2 3 3 2 2 2 2" xfId="37321"/>
    <cellStyle name="Note 2 3 4 2 2 3 3 2 2 2 3" xfId="54498"/>
    <cellStyle name="Note 2 3 4 2 2 3 3 2 2 3" xfId="30594"/>
    <cellStyle name="Note 2 3 4 2 2 3 3 2 2 4" xfId="47821"/>
    <cellStyle name="Note 2 3 4 2 2 3 3 2 3" xfId="9646"/>
    <cellStyle name="Note 2 3 4 2 2 3 3 2 3 2" xfId="27311"/>
    <cellStyle name="Note 2 3 4 2 2 3 3 2 3 3" xfId="44564"/>
    <cellStyle name="Note 2 3 4 2 2 3 3 2 4" xfId="16590"/>
    <cellStyle name="Note 2 3 4 2 2 3 3 2 4 2" xfId="34254"/>
    <cellStyle name="Note 2 3 4 2 2 3 3 2 4 3" xfId="51457"/>
    <cellStyle name="Note 2 3 4 2 2 3 3 2 5" xfId="23675"/>
    <cellStyle name="Note 2 3 4 2 2 3 3 2 6" xfId="40953"/>
    <cellStyle name="Note 2 3 4 2 2 3 3 3" xfId="7791"/>
    <cellStyle name="Note 2 3 4 2 2 3 3 3 2" xfId="25456"/>
    <cellStyle name="Note 2 3 4 2 2 3 3 3 3" xfId="42721"/>
    <cellStyle name="Note 2 3 4 2 2 3 3 4" xfId="14843"/>
    <cellStyle name="Note 2 3 4 2 2 3 3 4 2" xfId="32507"/>
    <cellStyle name="Note 2 3 4 2 2 3 3 4 3" xfId="49722"/>
    <cellStyle name="Note 2 3 4 2 2 3 3 5" xfId="21813"/>
    <cellStyle name="Note 2 3 4 2 2 3 3 6" xfId="39110"/>
    <cellStyle name="Note 2 3 4 2 2 3 4" xfId="4980"/>
    <cellStyle name="Note 2 3 4 2 2 3 4 2" xfId="11900"/>
    <cellStyle name="Note 2 3 4 2 2 3 4 2 2" xfId="18681"/>
    <cellStyle name="Note 2 3 4 2 2 3 4 2 2 2" xfId="36345"/>
    <cellStyle name="Note 2 3 4 2 2 3 4 2 2 3" xfId="53528"/>
    <cellStyle name="Note 2 3 4 2 2 3 4 2 3" xfId="29564"/>
    <cellStyle name="Note 2 3 4 2 2 3 4 2 4" xfId="46797"/>
    <cellStyle name="Note 2 3 4 2 2 3 4 3" xfId="8616"/>
    <cellStyle name="Note 2 3 4 2 2 3 4 3 2" xfId="26281"/>
    <cellStyle name="Note 2 3 4 2 2 3 4 3 3" xfId="43540"/>
    <cellStyle name="Note 2 3 4 2 2 3 4 4" xfId="15614"/>
    <cellStyle name="Note 2 3 4 2 2 3 4 4 2" xfId="33278"/>
    <cellStyle name="Note 2 3 4 2 2 3 4 4 3" xfId="50487"/>
    <cellStyle name="Note 2 3 4 2 2 3 4 5" xfId="22645"/>
    <cellStyle name="Note 2 3 4 2 2 3 4 6" xfId="39929"/>
    <cellStyle name="Note 2 3 4 2 2 3 5" xfId="10586"/>
    <cellStyle name="Note 2 3 4 2 2 3 5 2" xfId="17475"/>
    <cellStyle name="Note 2 3 4 2 2 3 5 2 2" xfId="35139"/>
    <cellStyle name="Note 2 3 4 2 2 3 5 2 3" xfId="52334"/>
    <cellStyle name="Note 2 3 4 2 2 3 5 3" xfId="28250"/>
    <cellStyle name="Note 2 3 4 2 2 3 5 4" xfId="45495"/>
    <cellStyle name="Note 2 3 4 2 2 3 6" xfId="6836"/>
    <cellStyle name="Note 2 3 4 2 2 3 6 2" xfId="24501"/>
    <cellStyle name="Note 2 3 4 2 2 3 6 3" xfId="41772"/>
    <cellStyle name="Note 2 3 4 2 2 3 7" xfId="13867"/>
    <cellStyle name="Note 2 3 4 2 2 3 7 2" xfId="31531"/>
    <cellStyle name="Note 2 3 4 2 2 3 7 3" xfId="48752"/>
    <cellStyle name="Note 2 3 4 2 2 3 8" xfId="20783"/>
    <cellStyle name="Note 2 3 4 2 2 3 9" xfId="38086"/>
    <cellStyle name="Note 2 3 4 2 2 4" xfId="3176"/>
    <cellStyle name="Note 2 3 4 2 2 4 2" xfId="4206"/>
    <cellStyle name="Note 2 3 4 2 2 4 2 2" xfId="6122"/>
    <cellStyle name="Note 2 3 4 2 2 4 2 2 2" xfId="13042"/>
    <cellStyle name="Note 2 3 4 2 2 4 2 2 2 2" xfId="19769"/>
    <cellStyle name="Note 2 3 4 2 2 4 2 2 2 2 2" xfId="37433"/>
    <cellStyle name="Note 2 3 4 2 2 4 2 2 2 2 3" xfId="54610"/>
    <cellStyle name="Note 2 3 4 2 2 4 2 2 2 3" xfId="30706"/>
    <cellStyle name="Note 2 3 4 2 2 4 2 2 2 4" xfId="47933"/>
    <cellStyle name="Note 2 3 4 2 2 4 2 2 3" xfId="9758"/>
    <cellStyle name="Note 2 3 4 2 2 4 2 2 3 2" xfId="27423"/>
    <cellStyle name="Note 2 3 4 2 2 4 2 2 3 3" xfId="44676"/>
    <cellStyle name="Note 2 3 4 2 2 4 2 2 4" xfId="16702"/>
    <cellStyle name="Note 2 3 4 2 2 4 2 2 4 2" xfId="34366"/>
    <cellStyle name="Note 2 3 4 2 2 4 2 2 4 3" xfId="51569"/>
    <cellStyle name="Note 2 3 4 2 2 4 2 2 5" xfId="23787"/>
    <cellStyle name="Note 2 3 4 2 2 4 2 2 6" xfId="41065"/>
    <cellStyle name="Note 2 3 4 2 2 4 2 3" xfId="7903"/>
    <cellStyle name="Note 2 3 4 2 2 4 2 3 2" xfId="25568"/>
    <cellStyle name="Note 2 3 4 2 2 4 2 3 3" xfId="42833"/>
    <cellStyle name="Note 2 3 4 2 2 4 2 4" xfId="14955"/>
    <cellStyle name="Note 2 3 4 2 2 4 2 4 2" xfId="32619"/>
    <cellStyle name="Note 2 3 4 2 2 4 2 4 3" xfId="49834"/>
    <cellStyle name="Note 2 3 4 2 2 4 2 5" xfId="21925"/>
    <cellStyle name="Note 2 3 4 2 2 4 2 6" xfId="39222"/>
    <cellStyle name="Note 2 3 4 2 2 4 3" xfId="5092"/>
    <cellStyle name="Note 2 3 4 2 2 4 3 2" xfId="12012"/>
    <cellStyle name="Note 2 3 4 2 2 4 3 2 2" xfId="18793"/>
    <cellStyle name="Note 2 3 4 2 2 4 3 2 2 2" xfId="36457"/>
    <cellStyle name="Note 2 3 4 2 2 4 3 2 2 3" xfId="53640"/>
    <cellStyle name="Note 2 3 4 2 2 4 3 2 3" xfId="29676"/>
    <cellStyle name="Note 2 3 4 2 2 4 3 2 4" xfId="46909"/>
    <cellStyle name="Note 2 3 4 2 2 4 3 3" xfId="8728"/>
    <cellStyle name="Note 2 3 4 2 2 4 3 3 2" xfId="26393"/>
    <cellStyle name="Note 2 3 4 2 2 4 3 3 3" xfId="43652"/>
    <cellStyle name="Note 2 3 4 2 2 4 3 4" xfId="15726"/>
    <cellStyle name="Note 2 3 4 2 2 4 3 4 2" xfId="33390"/>
    <cellStyle name="Note 2 3 4 2 2 4 3 4 3" xfId="50599"/>
    <cellStyle name="Note 2 3 4 2 2 4 3 5" xfId="22757"/>
    <cellStyle name="Note 2 3 4 2 2 4 3 6" xfId="40041"/>
    <cellStyle name="Note 2 3 4 2 2 4 4" xfId="10698"/>
    <cellStyle name="Note 2 3 4 2 2 4 4 2" xfId="17587"/>
    <cellStyle name="Note 2 3 4 2 2 4 4 2 2" xfId="35251"/>
    <cellStyle name="Note 2 3 4 2 2 4 4 2 3" xfId="52446"/>
    <cellStyle name="Note 2 3 4 2 2 4 4 3" xfId="28362"/>
    <cellStyle name="Note 2 3 4 2 2 4 4 4" xfId="45607"/>
    <cellStyle name="Note 2 3 4 2 2 4 5" xfId="6948"/>
    <cellStyle name="Note 2 3 4 2 2 4 5 2" xfId="24613"/>
    <cellStyle name="Note 2 3 4 2 2 4 5 3" xfId="41884"/>
    <cellStyle name="Note 2 3 4 2 2 4 6" xfId="13979"/>
    <cellStyle name="Note 2 3 4 2 2 4 6 2" xfId="31643"/>
    <cellStyle name="Note 2 3 4 2 2 4 6 3" xfId="48864"/>
    <cellStyle name="Note 2 3 4 2 2 4 7" xfId="20895"/>
    <cellStyle name="Note 2 3 4 2 2 4 8" xfId="38198"/>
    <cellStyle name="Note 2 3 4 2 2 5" xfId="3404"/>
    <cellStyle name="Note 2 3 4 2 2 5 2" xfId="5320"/>
    <cellStyle name="Note 2 3 4 2 2 5 2 2" xfId="12240"/>
    <cellStyle name="Note 2 3 4 2 2 5 2 2 2" xfId="18967"/>
    <cellStyle name="Note 2 3 4 2 2 5 2 2 2 2" xfId="36631"/>
    <cellStyle name="Note 2 3 4 2 2 5 2 2 2 3" xfId="53814"/>
    <cellStyle name="Note 2 3 4 2 2 5 2 2 3" xfId="29904"/>
    <cellStyle name="Note 2 3 4 2 2 5 2 2 4" xfId="47137"/>
    <cellStyle name="Note 2 3 4 2 2 5 2 3" xfId="8956"/>
    <cellStyle name="Note 2 3 4 2 2 5 2 3 2" xfId="26621"/>
    <cellStyle name="Note 2 3 4 2 2 5 2 3 3" xfId="43880"/>
    <cellStyle name="Note 2 3 4 2 2 5 2 4" xfId="15900"/>
    <cellStyle name="Note 2 3 4 2 2 5 2 4 2" xfId="33564"/>
    <cellStyle name="Note 2 3 4 2 2 5 2 4 3" xfId="50773"/>
    <cellStyle name="Note 2 3 4 2 2 5 2 5" xfId="22985"/>
    <cellStyle name="Note 2 3 4 2 2 5 2 6" xfId="40269"/>
    <cellStyle name="Note 2 3 4 2 2 5 3" xfId="10864"/>
    <cellStyle name="Note 2 3 4 2 2 5 3 2" xfId="17699"/>
    <cellStyle name="Note 2 3 4 2 2 5 3 2 2" xfId="35363"/>
    <cellStyle name="Note 2 3 4 2 2 5 3 2 3" xfId="52558"/>
    <cellStyle name="Note 2 3 4 2 2 5 3 3" xfId="28528"/>
    <cellStyle name="Note 2 3 4 2 2 5 3 4" xfId="45773"/>
    <cellStyle name="Note 2 3 4 2 2 5 4" xfId="14153"/>
    <cellStyle name="Note 2 3 4 2 2 5 4 2" xfId="31817"/>
    <cellStyle name="Note 2 3 4 2 2 5 4 3" xfId="49038"/>
    <cellStyle name="Note 2 3 4 2 2 5 5" xfId="21123"/>
    <cellStyle name="Note 2 3 4 2 2 5 6" xfId="38426"/>
    <cellStyle name="Note 2 3 4 2 2 6" xfId="3777"/>
    <cellStyle name="Note 2 3 4 2 2 6 2" xfId="5693"/>
    <cellStyle name="Note 2 3 4 2 2 6 2 2" xfId="12613"/>
    <cellStyle name="Note 2 3 4 2 2 6 2 2 2" xfId="19340"/>
    <cellStyle name="Note 2 3 4 2 2 6 2 2 2 2" xfId="37004"/>
    <cellStyle name="Note 2 3 4 2 2 6 2 2 2 3" xfId="54181"/>
    <cellStyle name="Note 2 3 4 2 2 6 2 2 3" xfId="30277"/>
    <cellStyle name="Note 2 3 4 2 2 6 2 2 4" xfId="47504"/>
    <cellStyle name="Note 2 3 4 2 2 6 2 3" xfId="9329"/>
    <cellStyle name="Note 2 3 4 2 2 6 2 3 2" xfId="26994"/>
    <cellStyle name="Note 2 3 4 2 2 6 2 3 3" xfId="44247"/>
    <cellStyle name="Note 2 3 4 2 2 6 2 4" xfId="16273"/>
    <cellStyle name="Note 2 3 4 2 2 6 2 4 2" xfId="33937"/>
    <cellStyle name="Note 2 3 4 2 2 6 2 4 3" xfId="51140"/>
    <cellStyle name="Note 2 3 4 2 2 6 2 5" xfId="23358"/>
    <cellStyle name="Note 2 3 4 2 2 6 2 6" xfId="40636"/>
    <cellStyle name="Note 2 3 4 2 2 6 3" xfId="7474"/>
    <cellStyle name="Note 2 3 4 2 2 6 3 2" xfId="25139"/>
    <cellStyle name="Note 2 3 4 2 2 6 3 3" xfId="42404"/>
    <cellStyle name="Note 2 3 4 2 2 6 4" xfId="14526"/>
    <cellStyle name="Note 2 3 4 2 2 6 4 2" xfId="32190"/>
    <cellStyle name="Note 2 3 4 2 2 6 4 3" xfId="49405"/>
    <cellStyle name="Note 2 3 4 2 2 6 5" xfId="21496"/>
    <cellStyle name="Note 2 3 4 2 2 6 6" xfId="38793"/>
    <cellStyle name="Note 2 3 4 2 2 7" xfId="4657"/>
    <cellStyle name="Note 2 3 4 2 2 7 2" xfId="11577"/>
    <cellStyle name="Note 2 3 4 2 2 7 2 2" xfId="18358"/>
    <cellStyle name="Note 2 3 4 2 2 7 2 2 2" xfId="36022"/>
    <cellStyle name="Note 2 3 4 2 2 7 2 2 3" xfId="53211"/>
    <cellStyle name="Note 2 3 4 2 2 7 2 3" xfId="29241"/>
    <cellStyle name="Note 2 3 4 2 2 7 2 4" xfId="46480"/>
    <cellStyle name="Note 2 3 4 2 2 7 3" xfId="8293"/>
    <cellStyle name="Note 2 3 4 2 2 7 3 2" xfId="25958"/>
    <cellStyle name="Note 2 3 4 2 2 7 3 3" xfId="43223"/>
    <cellStyle name="Note 2 3 4 2 2 7 4" xfId="15291"/>
    <cellStyle name="Note 2 3 4 2 2 7 4 2" xfId="32955"/>
    <cellStyle name="Note 2 3 4 2 2 7 4 3" xfId="50170"/>
    <cellStyle name="Note 2 3 4 2 2 7 5" xfId="22322"/>
    <cellStyle name="Note 2 3 4 2 2 7 6" xfId="39612"/>
    <cellStyle name="Note 2 3 4 2 2 8" xfId="10263"/>
    <cellStyle name="Note 2 3 4 2 2 8 2" xfId="17152"/>
    <cellStyle name="Note 2 3 4 2 2 8 2 2" xfId="34816"/>
    <cellStyle name="Note 2 3 4 2 2 8 2 3" xfId="52017"/>
    <cellStyle name="Note 2 3 4 2 2 8 3" xfId="27927"/>
    <cellStyle name="Note 2 3 4 2 2 8 4" xfId="45178"/>
    <cellStyle name="Note 2 3 4 2 2 9" xfId="6513"/>
    <cellStyle name="Note 2 3 4 2 2 9 2" xfId="24178"/>
    <cellStyle name="Note 2 3 4 2 2 9 3" xfId="41455"/>
    <cellStyle name="Note 2 3 4 2 3" xfId="2834"/>
    <cellStyle name="Note 2 3 4 2 3 2" xfId="3497"/>
    <cellStyle name="Note 2 3 4 2 3 2 2" xfId="5413"/>
    <cellStyle name="Note 2 3 4 2 3 2 2 2" xfId="12333"/>
    <cellStyle name="Note 2 3 4 2 3 2 2 2 2" xfId="19060"/>
    <cellStyle name="Note 2 3 4 2 3 2 2 2 2 2" xfId="36724"/>
    <cellStyle name="Note 2 3 4 2 3 2 2 2 2 3" xfId="53904"/>
    <cellStyle name="Note 2 3 4 2 3 2 2 2 3" xfId="29997"/>
    <cellStyle name="Note 2 3 4 2 3 2 2 2 4" xfId="47227"/>
    <cellStyle name="Note 2 3 4 2 3 2 2 3" xfId="9049"/>
    <cellStyle name="Note 2 3 4 2 3 2 2 3 2" xfId="26714"/>
    <cellStyle name="Note 2 3 4 2 3 2 2 3 3" xfId="43970"/>
    <cellStyle name="Note 2 3 4 2 3 2 2 4" xfId="15993"/>
    <cellStyle name="Note 2 3 4 2 3 2 2 4 2" xfId="33657"/>
    <cellStyle name="Note 2 3 4 2 3 2 2 4 3" xfId="50863"/>
    <cellStyle name="Note 2 3 4 2 3 2 2 5" xfId="23078"/>
    <cellStyle name="Note 2 3 4 2 3 2 2 6" xfId="40359"/>
    <cellStyle name="Note 2 3 4 2 3 2 3" xfId="10957"/>
    <cellStyle name="Note 2 3 4 2 3 2 3 2" xfId="17792"/>
    <cellStyle name="Note 2 3 4 2 3 2 3 2 2" xfId="35456"/>
    <cellStyle name="Note 2 3 4 2 3 2 3 2 3" xfId="52648"/>
    <cellStyle name="Note 2 3 4 2 3 2 3 3" xfId="28621"/>
    <cellStyle name="Note 2 3 4 2 3 2 3 4" xfId="45863"/>
    <cellStyle name="Note 2 3 4 2 3 2 4" xfId="7194"/>
    <cellStyle name="Note 2 3 4 2 3 2 4 2" xfId="24859"/>
    <cellStyle name="Note 2 3 4 2 3 2 4 3" xfId="42127"/>
    <cellStyle name="Note 2 3 4 2 3 2 5" xfId="14246"/>
    <cellStyle name="Note 2 3 4 2 3 2 5 2" xfId="31910"/>
    <cellStyle name="Note 2 3 4 2 3 2 5 3" xfId="49128"/>
    <cellStyle name="Note 2 3 4 2 3 2 6" xfId="21216"/>
    <cellStyle name="Note 2 3 4 2 3 2 7" xfId="38516"/>
    <cellStyle name="Note 2 3 4 2 3 3" xfId="3867"/>
    <cellStyle name="Note 2 3 4 2 3 3 2" xfId="5783"/>
    <cellStyle name="Note 2 3 4 2 3 3 2 2" xfId="12703"/>
    <cellStyle name="Note 2 3 4 2 3 3 2 2 2" xfId="19430"/>
    <cellStyle name="Note 2 3 4 2 3 3 2 2 2 2" xfId="37094"/>
    <cellStyle name="Note 2 3 4 2 3 3 2 2 2 3" xfId="54271"/>
    <cellStyle name="Note 2 3 4 2 3 3 2 2 3" xfId="30367"/>
    <cellStyle name="Note 2 3 4 2 3 3 2 2 4" xfId="47594"/>
    <cellStyle name="Note 2 3 4 2 3 3 2 3" xfId="9419"/>
    <cellStyle name="Note 2 3 4 2 3 3 2 3 2" xfId="27084"/>
    <cellStyle name="Note 2 3 4 2 3 3 2 3 3" xfId="44337"/>
    <cellStyle name="Note 2 3 4 2 3 3 2 4" xfId="16363"/>
    <cellStyle name="Note 2 3 4 2 3 3 2 4 2" xfId="34027"/>
    <cellStyle name="Note 2 3 4 2 3 3 2 4 3" xfId="51230"/>
    <cellStyle name="Note 2 3 4 2 3 3 2 5" xfId="23448"/>
    <cellStyle name="Note 2 3 4 2 3 3 2 6" xfId="40726"/>
    <cellStyle name="Note 2 3 4 2 3 3 3" xfId="7564"/>
    <cellStyle name="Note 2 3 4 2 3 3 3 2" xfId="25229"/>
    <cellStyle name="Note 2 3 4 2 3 3 3 3" xfId="42494"/>
    <cellStyle name="Note 2 3 4 2 3 3 4" xfId="14616"/>
    <cellStyle name="Note 2 3 4 2 3 3 4 2" xfId="32280"/>
    <cellStyle name="Note 2 3 4 2 3 3 4 3" xfId="49495"/>
    <cellStyle name="Note 2 3 4 2 3 3 5" xfId="21586"/>
    <cellStyle name="Note 2 3 4 2 3 3 6" xfId="38883"/>
    <cellStyle name="Note 2 3 4 2 3 4" xfId="4750"/>
    <cellStyle name="Note 2 3 4 2 3 4 2" xfId="11670"/>
    <cellStyle name="Note 2 3 4 2 3 4 2 2" xfId="18451"/>
    <cellStyle name="Note 2 3 4 2 3 4 2 2 2" xfId="36115"/>
    <cellStyle name="Note 2 3 4 2 3 4 2 2 3" xfId="53301"/>
    <cellStyle name="Note 2 3 4 2 3 4 2 3" xfId="29334"/>
    <cellStyle name="Note 2 3 4 2 3 4 2 4" xfId="46570"/>
    <cellStyle name="Note 2 3 4 2 3 4 3" xfId="8386"/>
    <cellStyle name="Note 2 3 4 2 3 4 3 2" xfId="26051"/>
    <cellStyle name="Note 2 3 4 2 3 4 3 3" xfId="43313"/>
    <cellStyle name="Note 2 3 4 2 3 4 4" xfId="15384"/>
    <cellStyle name="Note 2 3 4 2 3 4 4 2" xfId="33048"/>
    <cellStyle name="Note 2 3 4 2 3 4 4 3" xfId="50260"/>
    <cellStyle name="Note 2 3 4 2 3 4 5" xfId="22415"/>
    <cellStyle name="Note 2 3 4 2 3 4 6" xfId="39702"/>
    <cellStyle name="Note 2 3 4 2 3 5" xfId="10356"/>
    <cellStyle name="Note 2 3 4 2 3 5 2" xfId="17245"/>
    <cellStyle name="Note 2 3 4 2 3 5 2 2" xfId="34909"/>
    <cellStyle name="Note 2 3 4 2 3 5 2 3" xfId="52107"/>
    <cellStyle name="Note 2 3 4 2 3 5 3" xfId="28020"/>
    <cellStyle name="Note 2 3 4 2 3 5 4" xfId="45268"/>
    <cellStyle name="Note 2 3 4 2 3 6" xfId="6606"/>
    <cellStyle name="Note 2 3 4 2 3 6 2" xfId="24271"/>
    <cellStyle name="Note 2 3 4 2 3 6 3" xfId="41545"/>
    <cellStyle name="Note 2 3 4 2 3 7" xfId="13637"/>
    <cellStyle name="Note 2 3 4 2 3 7 2" xfId="31301"/>
    <cellStyle name="Note 2 3 4 2 3 7 3" xfId="48525"/>
    <cellStyle name="Note 2 3 4 2 3 8" xfId="20553"/>
    <cellStyle name="Note 2 3 4 2 3 9" xfId="37859"/>
    <cellStyle name="Note 2 3 4 2 4" xfId="4486"/>
    <cellStyle name="Note 2 3 4 2 4 2" xfId="6350"/>
    <cellStyle name="Note 2 3 4 2 4 2 2" xfId="13269"/>
    <cellStyle name="Note 2 3 4 2 4 2 2 2" xfId="19942"/>
    <cellStyle name="Note 2 3 4 2 4 2 2 2 2" xfId="37606"/>
    <cellStyle name="Note 2 3 4 2 4 2 2 2 3" xfId="54783"/>
    <cellStyle name="Note 2 3 4 2 4 2 2 3" xfId="30933"/>
    <cellStyle name="Note 2 3 4 2 4 2 2 4" xfId="48160"/>
    <cellStyle name="Note 2 3 4 2 4 2 3" xfId="9985"/>
    <cellStyle name="Note 2 3 4 2 4 2 3 2" xfId="27650"/>
    <cellStyle name="Note 2 3 4 2 4 2 3 3" xfId="44903"/>
    <cellStyle name="Note 2 3 4 2 4 2 4" xfId="16875"/>
    <cellStyle name="Note 2 3 4 2 4 2 4 2" xfId="34539"/>
    <cellStyle name="Note 2 3 4 2 4 2 4 3" xfId="51742"/>
    <cellStyle name="Note 2 3 4 2 4 2 5" xfId="24015"/>
    <cellStyle name="Note 2 3 4 2 4 2 6" xfId="41292"/>
    <cellStyle name="Note 2 3 4 2 4 3" xfId="11414"/>
    <cellStyle name="Note 2 3 4 2 4 3 2" xfId="18195"/>
    <cellStyle name="Note 2 3 4 2 4 3 2 2" xfId="35859"/>
    <cellStyle name="Note 2 3 4 2 4 3 2 3" xfId="53048"/>
    <cellStyle name="Note 2 3 4 2 4 3 3" xfId="29078"/>
    <cellStyle name="Note 2 3 4 2 4 3 4" xfId="46317"/>
    <cellStyle name="Note 2 3 4 2 4 4" xfId="8130"/>
    <cellStyle name="Note 2 3 4 2 4 4 2" xfId="25795"/>
    <cellStyle name="Note 2 3 4 2 4 4 3" xfId="43060"/>
    <cellStyle name="Note 2 3 4 2 4 5" xfId="15128"/>
    <cellStyle name="Note 2 3 4 2 4 5 2" xfId="32792"/>
    <cellStyle name="Note 2 3 4 2 4 5 3" xfId="50007"/>
    <cellStyle name="Note 2 3 4 2 4 6" xfId="22159"/>
    <cellStyle name="Note 2 3 4 2 4 7" xfId="39449"/>
    <cellStyle name="Note 2 3 4 2 5" xfId="4443"/>
    <cellStyle name="Note 2 3 4 2 5 2" xfId="6307"/>
    <cellStyle name="Note 2 3 4 2 5 2 2" xfId="13226"/>
    <cellStyle name="Note 2 3 4 2 5 2 2 2" xfId="19899"/>
    <cellStyle name="Note 2 3 4 2 5 2 2 2 2" xfId="37563"/>
    <cellStyle name="Note 2 3 4 2 5 2 2 2 3" xfId="54740"/>
    <cellStyle name="Note 2 3 4 2 5 2 2 3" xfId="30890"/>
    <cellStyle name="Note 2 3 4 2 5 2 2 4" xfId="48117"/>
    <cellStyle name="Note 2 3 4 2 5 2 3" xfId="9942"/>
    <cellStyle name="Note 2 3 4 2 5 2 3 2" xfId="27607"/>
    <cellStyle name="Note 2 3 4 2 5 2 3 3" xfId="44860"/>
    <cellStyle name="Note 2 3 4 2 5 2 4" xfId="16832"/>
    <cellStyle name="Note 2 3 4 2 5 2 4 2" xfId="34496"/>
    <cellStyle name="Note 2 3 4 2 5 2 4 3" xfId="51699"/>
    <cellStyle name="Note 2 3 4 2 5 2 5" xfId="23972"/>
    <cellStyle name="Note 2 3 4 2 5 2 6" xfId="41249"/>
    <cellStyle name="Note 2 3 4 2 5 3" xfId="11371"/>
    <cellStyle name="Note 2 3 4 2 5 3 2" xfId="18152"/>
    <cellStyle name="Note 2 3 4 2 5 3 2 2" xfId="35816"/>
    <cellStyle name="Note 2 3 4 2 5 3 2 3" xfId="53005"/>
    <cellStyle name="Note 2 3 4 2 5 3 3" xfId="29035"/>
    <cellStyle name="Note 2 3 4 2 5 3 4" xfId="46274"/>
    <cellStyle name="Note 2 3 4 2 5 4" xfId="8087"/>
    <cellStyle name="Note 2 3 4 2 5 4 2" xfId="25752"/>
    <cellStyle name="Note 2 3 4 2 5 4 3" xfId="43017"/>
    <cellStyle name="Note 2 3 4 2 5 5" xfId="15085"/>
    <cellStyle name="Note 2 3 4 2 5 5 2" xfId="32749"/>
    <cellStyle name="Note 2 3 4 2 5 5 3" xfId="49964"/>
    <cellStyle name="Note 2 3 4 2 5 6" xfId="22116"/>
    <cellStyle name="Note 2 3 4 2 5 7" xfId="39406"/>
    <cellStyle name="Note 2 3 4 2 6" xfId="10129"/>
    <cellStyle name="Note 2 3 4 2 6 2" xfId="17018"/>
    <cellStyle name="Note 2 3 4 2 6 2 2" xfId="34682"/>
    <cellStyle name="Note 2 3 4 2 6 2 3" xfId="51883"/>
    <cellStyle name="Note 2 3 4 2 6 3" xfId="27793"/>
    <cellStyle name="Note 2 3 4 2 6 4" xfId="45044"/>
    <cellStyle name="Note 2 3 4 2 7" xfId="13410"/>
    <cellStyle name="Note 2 3 4 2 7 2" xfId="31074"/>
    <cellStyle name="Note 2 3 4 2 7 3" xfId="48301"/>
    <cellStyle name="Note 2 3 4 2 8" xfId="20236"/>
    <cellStyle name="Note 2 3 4 2 9" xfId="20176"/>
    <cellStyle name="Note 2 3 4 3" xfId="2740"/>
    <cellStyle name="Note 2 3 4 3 10" xfId="13545"/>
    <cellStyle name="Note 2 3 4 3 10 2" xfId="31209"/>
    <cellStyle name="Note 2 3 4 3 10 3" xfId="48436"/>
    <cellStyle name="Note 2 3 4 3 11" xfId="20461"/>
    <cellStyle name="Note 2 3 4 3 12" xfId="37770"/>
    <cellStyle name="Note 2 3 4 3 2" xfId="2969"/>
    <cellStyle name="Note 2 3 4 3 2 2" xfId="3632"/>
    <cellStyle name="Note 2 3 4 3 2 2 2" xfId="5548"/>
    <cellStyle name="Note 2 3 4 3 2 2 2 2" xfId="12468"/>
    <cellStyle name="Note 2 3 4 3 2 2 2 2 2" xfId="19195"/>
    <cellStyle name="Note 2 3 4 3 2 2 2 2 2 2" xfId="36859"/>
    <cellStyle name="Note 2 3 4 3 2 2 2 2 2 3" xfId="54039"/>
    <cellStyle name="Note 2 3 4 3 2 2 2 2 3" xfId="30132"/>
    <cellStyle name="Note 2 3 4 3 2 2 2 2 4" xfId="47362"/>
    <cellStyle name="Note 2 3 4 3 2 2 2 3" xfId="9184"/>
    <cellStyle name="Note 2 3 4 3 2 2 2 3 2" xfId="26849"/>
    <cellStyle name="Note 2 3 4 3 2 2 2 3 3" xfId="44105"/>
    <cellStyle name="Note 2 3 4 3 2 2 2 4" xfId="16128"/>
    <cellStyle name="Note 2 3 4 3 2 2 2 4 2" xfId="33792"/>
    <cellStyle name="Note 2 3 4 3 2 2 2 4 3" xfId="50998"/>
    <cellStyle name="Note 2 3 4 3 2 2 2 5" xfId="23213"/>
    <cellStyle name="Note 2 3 4 3 2 2 2 6" xfId="40494"/>
    <cellStyle name="Note 2 3 4 3 2 2 3" xfId="11092"/>
    <cellStyle name="Note 2 3 4 3 2 2 3 2" xfId="17927"/>
    <cellStyle name="Note 2 3 4 3 2 2 3 2 2" xfId="35591"/>
    <cellStyle name="Note 2 3 4 3 2 2 3 2 3" xfId="52783"/>
    <cellStyle name="Note 2 3 4 3 2 2 3 3" xfId="28756"/>
    <cellStyle name="Note 2 3 4 3 2 2 3 4" xfId="45998"/>
    <cellStyle name="Note 2 3 4 3 2 2 4" xfId="7329"/>
    <cellStyle name="Note 2 3 4 3 2 2 4 2" xfId="24994"/>
    <cellStyle name="Note 2 3 4 3 2 2 4 3" xfId="42262"/>
    <cellStyle name="Note 2 3 4 3 2 2 5" xfId="14381"/>
    <cellStyle name="Note 2 3 4 3 2 2 5 2" xfId="32045"/>
    <cellStyle name="Note 2 3 4 3 2 2 5 3" xfId="49263"/>
    <cellStyle name="Note 2 3 4 3 2 2 6" xfId="21351"/>
    <cellStyle name="Note 2 3 4 3 2 2 7" xfId="38651"/>
    <cellStyle name="Note 2 3 4 3 2 3" xfId="4002"/>
    <cellStyle name="Note 2 3 4 3 2 3 2" xfId="5918"/>
    <cellStyle name="Note 2 3 4 3 2 3 2 2" xfId="12838"/>
    <cellStyle name="Note 2 3 4 3 2 3 2 2 2" xfId="19565"/>
    <cellStyle name="Note 2 3 4 3 2 3 2 2 2 2" xfId="37229"/>
    <cellStyle name="Note 2 3 4 3 2 3 2 2 2 3" xfId="54406"/>
    <cellStyle name="Note 2 3 4 3 2 3 2 2 3" xfId="30502"/>
    <cellStyle name="Note 2 3 4 3 2 3 2 2 4" xfId="47729"/>
    <cellStyle name="Note 2 3 4 3 2 3 2 3" xfId="9554"/>
    <cellStyle name="Note 2 3 4 3 2 3 2 3 2" xfId="27219"/>
    <cellStyle name="Note 2 3 4 3 2 3 2 3 3" xfId="44472"/>
    <cellStyle name="Note 2 3 4 3 2 3 2 4" xfId="16498"/>
    <cellStyle name="Note 2 3 4 3 2 3 2 4 2" xfId="34162"/>
    <cellStyle name="Note 2 3 4 3 2 3 2 4 3" xfId="51365"/>
    <cellStyle name="Note 2 3 4 3 2 3 2 5" xfId="23583"/>
    <cellStyle name="Note 2 3 4 3 2 3 2 6" xfId="40861"/>
    <cellStyle name="Note 2 3 4 3 2 3 3" xfId="7699"/>
    <cellStyle name="Note 2 3 4 3 2 3 3 2" xfId="25364"/>
    <cellStyle name="Note 2 3 4 3 2 3 3 3" xfId="42629"/>
    <cellStyle name="Note 2 3 4 3 2 3 4" xfId="14751"/>
    <cellStyle name="Note 2 3 4 3 2 3 4 2" xfId="32415"/>
    <cellStyle name="Note 2 3 4 3 2 3 4 3" xfId="49630"/>
    <cellStyle name="Note 2 3 4 3 2 3 5" xfId="21721"/>
    <cellStyle name="Note 2 3 4 3 2 3 6" xfId="39018"/>
    <cellStyle name="Note 2 3 4 3 2 4" xfId="4885"/>
    <cellStyle name="Note 2 3 4 3 2 4 2" xfId="11805"/>
    <cellStyle name="Note 2 3 4 3 2 4 2 2" xfId="18586"/>
    <cellStyle name="Note 2 3 4 3 2 4 2 2 2" xfId="36250"/>
    <cellStyle name="Note 2 3 4 3 2 4 2 2 3" xfId="53436"/>
    <cellStyle name="Note 2 3 4 3 2 4 2 3" xfId="29469"/>
    <cellStyle name="Note 2 3 4 3 2 4 2 4" xfId="46705"/>
    <cellStyle name="Note 2 3 4 3 2 4 3" xfId="8521"/>
    <cellStyle name="Note 2 3 4 3 2 4 3 2" xfId="26186"/>
    <cellStyle name="Note 2 3 4 3 2 4 3 3" xfId="43448"/>
    <cellStyle name="Note 2 3 4 3 2 4 4" xfId="15519"/>
    <cellStyle name="Note 2 3 4 3 2 4 4 2" xfId="33183"/>
    <cellStyle name="Note 2 3 4 3 2 4 4 3" xfId="50395"/>
    <cellStyle name="Note 2 3 4 3 2 4 5" xfId="22550"/>
    <cellStyle name="Note 2 3 4 3 2 4 6" xfId="39837"/>
    <cellStyle name="Note 2 3 4 3 2 5" xfId="10491"/>
    <cellStyle name="Note 2 3 4 3 2 5 2" xfId="17380"/>
    <cellStyle name="Note 2 3 4 3 2 5 2 2" xfId="35044"/>
    <cellStyle name="Note 2 3 4 3 2 5 2 3" xfId="52242"/>
    <cellStyle name="Note 2 3 4 3 2 5 3" xfId="28155"/>
    <cellStyle name="Note 2 3 4 3 2 5 4" xfId="45403"/>
    <cellStyle name="Note 2 3 4 3 2 6" xfId="6741"/>
    <cellStyle name="Note 2 3 4 3 2 6 2" xfId="24406"/>
    <cellStyle name="Note 2 3 4 3 2 6 3" xfId="41680"/>
    <cellStyle name="Note 2 3 4 3 2 7" xfId="13772"/>
    <cellStyle name="Note 2 3 4 3 2 7 2" xfId="31436"/>
    <cellStyle name="Note 2 3 4 3 2 7 3" xfId="48660"/>
    <cellStyle name="Note 2 3 4 3 2 8" xfId="20688"/>
    <cellStyle name="Note 2 3 4 3 2 9" xfId="37994"/>
    <cellStyle name="Note 2 3 4 3 3" xfId="3065"/>
    <cellStyle name="Note 2 3 4 3 3 2" xfId="3728"/>
    <cellStyle name="Note 2 3 4 3 3 2 2" xfId="5644"/>
    <cellStyle name="Note 2 3 4 3 3 2 2 2" xfId="12564"/>
    <cellStyle name="Note 2 3 4 3 3 2 2 2 2" xfId="19291"/>
    <cellStyle name="Note 2 3 4 3 3 2 2 2 2 2" xfId="36955"/>
    <cellStyle name="Note 2 3 4 3 3 2 2 2 2 3" xfId="54132"/>
    <cellStyle name="Note 2 3 4 3 3 2 2 2 3" xfId="30228"/>
    <cellStyle name="Note 2 3 4 3 3 2 2 2 4" xfId="47455"/>
    <cellStyle name="Note 2 3 4 3 3 2 2 3" xfId="9280"/>
    <cellStyle name="Note 2 3 4 3 3 2 2 3 2" xfId="26945"/>
    <cellStyle name="Note 2 3 4 3 3 2 2 3 3" xfId="44198"/>
    <cellStyle name="Note 2 3 4 3 3 2 2 4" xfId="16224"/>
    <cellStyle name="Note 2 3 4 3 3 2 2 4 2" xfId="33888"/>
    <cellStyle name="Note 2 3 4 3 3 2 2 4 3" xfId="51091"/>
    <cellStyle name="Note 2 3 4 3 3 2 2 5" xfId="23309"/>
    <cellStyle name="Note 2 3 4 3 3 2 2 6" xfId="40587"/>
    <cellStyle name="Note 2 3 4 3 3 2 3" xfId="11188"/>
    <cellStyle name="Note 2 3 4 3 3 2 3 2" xfId="18023"/>
    <cellStyle name="Note 2 3 4 3 3 2 3 2 2" xfId="35687"/>
    <cellStyle name="Note 2 3 4 3 3 2 3 2 3" xfId="52876"/>
    <cellStyle name="Note 2 3 4 3 3 2 3 3" xfId="28852"/>
    <cellStyle name="Note 2 3 4 3 3 2 3 4" xfId="46091"/>
    <cellStyle name="Note 2 3 4 3 3 2 4" xfId="7425"/>
    <cellStyle name="Note 2 3 4 3 3 2 4 2" xfId="25090"/>
    <cellStyle name="Note 2 3 4 3 3 2 4 3" xfId="42355"/>
    <cellStyle name="Note 2 3 4 3 3 2 5" xfId="14477"/>
    <cellStyle name="Note 2 3 4 3 3 2 5 2" xfId="32141"/>
    <cellStyle name="Note 2 3 4 3 3 2 5 3" xfId="49356"/>
    <cellStyle name="Note 2 3 4 3 3 2 6" xfId="21447"/>
    <cellStyle name="Note 2 3 4 3 3 2 7" xfId="38744"/>
    <cellStyle name="Note 2 3 4 3 3 3" xfId="4095"/>
    <cellStyle name="Note 2 3 4 3 3 3 2" xfId="6011"/>
    <cellStyle name="Note 2 3 4 3 3 3 2 2" xfId="12931"/>
    <cellStyle name="Note 2 3 4 3 3 3 2 2 2" xfId="19658"/>
    <cellStyle name="Note 2 3 4 3 3 3 2 2 2 2" xfId="37322"/>
    <cellStyle name="Note 2 3 4 3 3 3 2 2 2 3" xfId="54499"/>
    <cellStyle name="Note 2 3 4 3 3 3 2 2 3" xfId="30595"/>
    <cellStyle name="Note 2 3 4 3 3 3 2 2 4" xfId="47822"/>
    <cellStyle name="Note 2 3 4 3 3 3 2 3" xfId="9647"/>
    <cellStyle name="Note 2 3 4 3 3 3 2 3 2" xfId="27312"/>
    <cellStyle name="Note 2 3 4 3 3 3 2 3 3" xfId="44565"/>
    <cellStyle name="Note 2 3 4 3 3 3 2 4" xfId="16591"/>
    <cellStyle name="Note 2 3 4 3 3 3 2 4 2" xfId="34255"/>
    <cellStyle name="Note 2 3 4 3 3 3 2 4 3" xfId="51458"/>
    <cellStyle name="Note 2 3 4 3 3 3 2 5" xfId="23676"/>
    <cellStyle name="Note 2 3 4 3 3 3 2 6" xfId="40954"/>
    <cellStyle name="Note 2 3 4 3 3 3 3" xfId="7792"/>
    <cellStyle name="Note 2 3 4 3 3 3 3 2" xfId="25457"/>
    <cellStyle name="Note 2 3 4 3 3 3 3 3" xfId="42722"/>
    <cellStyle name="Note 2 3 4 3 3 3 4" xfId="14844"/>
    <cellStyle name="Note 2 3 4 3 3 3 4 2" xfId="32508"/>
    <cellStyle name="Note 2 3 4 3 3 3 4 3" xfId="49723"/>
    <cellStyle name="Note 2 3 4 3 3 3 5" xfId="21814"/>
    <cellStyle name="Note 2 3 4 3 3 3 6" xfId="39111"/>
    <cellStyle name="Note 2 3 4 3 3 4" xfId="4981"/>
    <cellStyle name="Note 2 3 4 3 3 4 2" xfId="11901"/>
    <cellStyle name="Note 2 3 4 3 3 4 2 2" xfId="18682"/>
    <cellStyle name="Note 2 3 4 3 3 4 2 2 2" xfId="36346"/>
    <cellStyle name="Note 2 3 4 3 3 4 2 2 3" xfId="53529"/>
    <cellStyle name="Note 2 3 4 3 3 4 2 3" xfId="29565"/>
    <cellStyle name="Note 2 3 4 3 3 4 2 4" xfId="46798"/>
    <cellStyle name="Note 2 3 4 3 3 4 3" xfId="8617"/>
    <cellStyle name="Note 2 3 4 3 3 4 3 2" xfId="26282"/>
    <cellStyle name="Note 2 3 4 3 3 4 3 3" xfId="43541"/>
    <cellStyle name="Note 2 3 4 3 3 4 4" xfId="15615"/>
    <cellStyle name="Note 2 3 4 3 3 4 4 2" xfId="33279"/>
    <cellStyle name="Note 2 3 4 3 3 4 4 3" xfId="50488"/>
    <cellStyle name="Note 2 3 4 3 3 4 5" xfId="22646"/>
    <cellStyle name="Note 2 3 4 3 3 4 6" xfId="39930"/>
    <cellStyle name="Note 2 3 4 3 3 5" xfId="10587"/>
    <cellStyle name="Note 2 3 4 3 3 5 2" xfId="17476"/>
    <cellStyle name="Note 2 3 4 3 3 5 2 2" xfId="35140"/>
    <cellStyle name="Note 2 3 4 3 3 5 2 3" xfId="52335"/>
    <cellStyle name="Note 2 3 4 3 3 5 3" xfId="28251"/>
    <cellStyle name="Note 2 3 4 3 3 5 4" xfId="45496"/>
    <cellStyle name="Note 2 3 4 3 3 6" xfId="6837"/>
    <cellStyle name="Note 2 3 4 3 3 6 2" xfId="24502"/>
    <cellStyle name="Note 2 3 4 3 3 6 3" xfId="41773"/>
    <cellStyle name="Note 2 3 4 3 3 7" xfId="13868"/>
    <cellStyle name="Note 2 3 4 3 3 7 2" xfId="31532"/>
    <cellStyle name="Note 2 3 4 3 3 7 3" xfId="48753"/>
    <cellStyle name="Note 2 3 4 3 3 8" xfId="20784"/>
    <cellStyle name="Note 2 3 4 3 3 9" xfId="38087"/>
    <cellStyle name="Note 2 3 4 3 4" xfId="3177"/>
    <cellStyle name="Note 2 3 4 3 4 2" xfId="4207"/>
    <cellStyle name="Note 2 3 4 3 4 2 2" xfId="6123"/>
    <cellStyle name="Note 2 3 4 3 4 2 2 2" xfId="13043"/>
    <cellStyle name="Note 2 3 4 3 4 2 2 2 2" xfId="19770"/>
    <cellStyle name="Note 2 3 4 3 4 2 2 2 2 2" xfId="37434"/>
    <cellStyle name="Note 2 3 4 3 4 2 2 2 2 3" xfId="54611"/>
    <cellStyle name="Note 2 3 4 3 4 2 2 2 3" xfId="30707"/>
    <cellStyle name="Note 2 3 4 3 4 2 2 2 4" xfId="47934"/>
    <cellStyle name="Note 2 3 4 3 4 2 2 3" xfId="9759"/>
    <cellStyle name="Note 2 3 4 3 4 2 2 3 2" xfId="27424"/>
    <cellStyle name="Note 2 3 4 3 4 2 2 3 3" xfId="44677"/>
    <cellStyle name="Note 2 3 4 3 4 2 2 4" xfId="16703"/>
    <cellStyle name="Note 2 3 4 3 4 2 2 4 2" xfId="34367"/>
    <cellStyle name="Note 2 3 4 3 4 2 2 4 3" xfId="51570"/>
    <cellStyle name="Note 2 3 4 3 4 2 2 5" xfId="23788"/>
    <cellStyle name="Note 2 3 4 3 4 2 2 6" xfId="41066"/>
    <cellStyle name="Note 2 3 4 3 4 2 3" xfId="7904"/>
    <cellStyle name="Note 2 3 4 3 4 2 3 2" xfId="25569"/>
    <cellStyle name="Note 2 3 4 3 4 2 3 3" xfId="42834"/>
    <cellStyle name="Note 2 3 4 3 4 2 4" xfId="14956"/>
    <cellStyle name="Note 2 3 4 3 4 2 4 2" xfId="32620"/>
    <cellStyle name="Note 2 3 4 3 4 2 4 3" xfId="49835"/>
    <cellStyle name="Note 2 3 4 3 4 2 5" xfId="21926"/>
    <cellStyle name="Note 2 3 4 3 4 2 6" xfId="39223"/>
    <cellStyle name="Note 2 3 4 3 4 3" xfId="5093"/>
    <cellStyle name="Note 2 3 4 3 4 3 2" xfId="12013"/>
    <cellStyle name="Note 2 3 4 3 4 3 2 2" xfId="18794"/>
    <cellStyle name="Note 2 3 4 3 4 3 2 2 2" xfId="36458"/>
    <cellStyle name="Note 2 3 4 3 4 3 2 2 3" xfId="53641"/>
    <cellStyle name="Note 2 3 4 3 4 3 2 3" xfId="29677"/>
    <cellStyle name="Note 2 3 4 3 4 3 2 4" xfId="46910"/>
    <cellStyle name="Note 2 3 4 3 4 3 3" xfId="8729"/>
    <cellStyle name="Note 2 3 4 3 4 3 3 2" xfId="26394"/>
    <cellStyle name="Note 2 3 4 3 4 3 3 3" xfId="43653"/>
    <cellStyle name="Note 2 3 4 3 4 3 4" xfId="15727"/>
    <cellStyle name="Note 2 3 4 3 4 3 4 2" xfId="33391"/>
    <cellStyle name="Note 2 3 4 3 4 3 4 3" xfId="50600"/>
    <cellStyle name="Note 2 3 4 3 4 3 5" xfId="22758"/>
    <cellStyle name="Note 2 3 4 3 4 3 6" xfId="40042"/>
    <cellStyle name="Note 2 3 4 3 4 4" xfId="10699"/>
    <cellStyle name="Note 2 3 4 3 4 4 2" xfId="17588"/>
    <cellStyle name="Note 2 3 4 3 4 4 2 2" xfId="35252"/>
    <cellStyle name="Note 2 3 4 3 4 4 2 3" xfId="52447"/>
    <cellStyle name="Note 2 3 4 3 4 4 3" xfId="28363"/>
    <cellStyle name="Note 2 3 4 3 4 4 4" xfId="45608"/>
    <cellStyle name="Note 2 3 4 3 4 5" xfId="6949"/>
    <cellStyle name="Note 2 3 4 3 4 5 2" xfId="24614"/>
    <cellStyle name="Note 2 3 4 3 4 5 3" xfId="41885"/>
    <cellStyle name="Note 2 3 4 3 4 6" xfId="13980"/>
    <cellStyle name="Note 2 3 4 3 4 6 2" xfId="31644"/>
    <cellStyle name="Note 2 3 4 3 4 6 3" xfId="48865"/>
    <cellStyle name="Note 2 3 4 3 4 7" xfId="20896"/>
    <cellStyle name="Note 2 3 4 3 4 8" xfId="38199"/>
    <cellStyle name="Note 2 3 4 3 5" xfId="3405"/>
    <cellStyle name="Note 2 3 4 3 5 2" xfId="5321"/>
    <cellStyle name="Note 2 3 4 3 5 2 2" xfId="12241"/>
    <cellStyle name="Note 2 3 4 3 5 2 2 2" xfId="18968"/>
    <cellStyle name="Note 2 3 4 3 5 2 2 2 2" xfId="36632"/>
    <cellStyle name="Note 2 3 4 3 5 2 2 2 3" xfId="53815"/>
    <cellStyle name="Note 2 3 4 3 5 2 2 3" xfId="29905"/>
    <cellStyle name="Note 2 3 4 3 5 2 2 4" xfId="47138"/>
    <cellStyle name="Note 2 3 4 3 5 2 3" xfId="8957"/>
    <cellStyle name="Note 2 3 4 3 5 2 3 2" xfId="26622"/>
    <cellStyle name="Note 2 3 4 3 5 2 3 3" xfId="43881"/>
    <cellStyle name="Note 2 3 4 3 5 2 4" xfId="15901"/>
    <cellStyle name="Note 2 3 4 3 5 2 4 2" xfId="33565"/>
    <cellStyle name="Note 2 3 4 3 5 2 4 3" xfId="50774"/>
    <cellStyle name="Note 2 3 4 3 5 2 5" xfId="22986"/>
    <cellStyle name="Note 2 3 4 3 5 2 6" xfId="40270"/>
    <cellStyle name="Note 2 3 4 3 5 3" xfId="10865"/>
    <cellStyle name="Note 2 3 4 3 5 3 2" xfId="17700"/>
    <cellStyle name="Note 2 3 4 3 5 3 2 2" xfId="35364"/>
    <cellStyle name="Note 2 3 4 3 5 3 2 3" xfId="52559"/>
    <cellStyle name="Note 2 3 4 3 5 3 3" xfId="28529"/>
    <cellStyle name="Note 2 3 4 3 5 3 4" xfId="45774"/>
    <cellStyle name="Note 2 3 4 3 5 4" xfId="14154"/>
    <cellStyle name="Note 2 3 4 3 5 4 2" xfId="31818"/>
    <cellStyle name="Note 2 3 4 3 5 4 3" xfId="49039"/>
    <cellStyle name="Note 2 3 4 3 5 5" xfId="21124"/>
    <cellStyle name="Note 2 3 4 3 5 6" xfId="38427"/>
    <cellStyle name="Note 2 3 4 3 6" xfId="3778"/>
    <cellStyle name="Note 2 3 4 3 6 2" xfId="5694"/>
    <cellStyle name="Note 2 3 4 3 6 2 2" xfId="12614"/>
    <cellStyle name="Note 2 3 4 3 6 2 2 2" xfId="19341"/>
    <cellStyle name="Note 2 3 4 3 6 2 2 2 2" xfId="37005"/>
    <cellStyle name="Note 2 3 4 3 6 2 2 2 3" xfId="54182"/>
    <cellStyle name="Note 2 3 4 3 6 2 2 3" xfId="30278"/>
    <cellStyle name="Note 2 3 4 3 6 2 2 4" xfId="47505"/>
    <cellStyle name="Note 2 3 4 3 6 2 3" xfId="9330"/>
    <cellStyle name="Note 2 3 4 3 6 2 3 2" xfId="26995"/>
    <cellStyle name="Note 2 3 4 3 6 2 3 3" xfId="44248"/>
    <cellStyle name="Note 2 3 4 3 6 2 4" xfId="16274"/>
    <cellStyle name="Note 2 3 4 3 6 2 4 2" xfId="33938"/>
    <cellStyle name="Note 2 3 4 3 6 2 4 3" xfId="51141"/>
    <cellStyle name="Note 2 3 4 3 6 2 5" xfId="23359"/>
    <cellStyle name="Note 2 3 4 3 6 2 6" xfId="40637"/>
    <cellStyle name="Note 2 3 4 3 6 3" xfId="7475"/>
    <cellStyle name="Note 2 3 4 3 6 3 2" xfId="25140"/>
    <cellStyle name="Note 2 3 4 3 6 3 3" xfId="42405"/>
    <cellStyle name="Note 2 3 4 3 6 4" xfId="14527"/>
    <cellStyle name="Note 2 3 4 3 6 4 2" xfId="32191"/>
    <cellStyle name="Note 2 3 4 3 6 4 3" xfId="49406"/>
    <cellStyle name="Note 2 3 4 3 6 5" xfId="21497"/>
    <cellStyle name="Note 2 3 4 3 6 6" xfId="38794"/>
    <cellStyle name="Note 2 3 4 3 7" xfId="4658"/>
    <cellStyle name="Note 2 3 4 3 7 2" xfId="11578"/>
    <cellStyle name="Note 2 3 4 3 7 2 2" xfId="18359"/>
    <cellStyle name="Note 2 3 4 3 7 2 2 2" xfId="36023"/>
    <cellStyle name="Note 2 3 4 3 7 2 2 3" xfId="53212"/>
    <cellStyle name="Note 2 3 4 3 7 2 3" xfId="29242"/>
    <cellStyle name="Note 2 3 4 3 7 2 4" xfId="46481"/>
    <cellStyle name="Note 2 3 4 3 7 3" xfId="8294"/>
    <cellStyle name="Note 2 3 4 3 7 3 2" xfId="25959"/>
    <cellStyle name="Note 2 3 4 3 7 3 3" xfId="43224"/>
    <cellStyle name="Note 2 3 4 3 7 4" xfId="15292"/>
    <cellStyle name="Note 2 3 4 3 7 4 2" xfId="32956"/>
    <cellStyle name="Note 2 3 4 3 7 4 3" xfId="50171"/>
    <cellStyle name="Note 2 3 4 3 7 5" xfId="22323"/>
    <cellStyle name="Note 2 3 4 3 7 6" xfId="39613"/>
    <cellStyle name="Note 2 3 4 3 8" xfId="10264"/>
    <cellStyle name="Note 2 3 4 3 8 2" xfId="17153"/>
    <cellStyle name="Note 2 3 4 3 8 2 2" xfId="34817"/>
    <cellStyle name="Note 2 3 4 3 8 2 3" xfId="52018"/>
    <cellStyle name="Note 2 3 4 3 8 3" xfId="27928"/>
    <cellStyle name="Note 2 3 4 3 8 4" xfId="45179"/>
    <cellStyle name="Note 2 3 4 3 9" xfId="6514"/>
    <cellStyle name="Note 2 3 4 3 9 2" xfId="24179"/>
    <cellStyle name="Note 2 3 4 3 9 3" xfId="41456"/>
    <cellStyle name="Note 2 3 4 4" xfId="2833"/>
    <cellStyle name="Note 2 3 4 4 2" xfId="3496"/>
    <cellStyle name="Note 2 3 4 4 2 2" xfId="5412"/>
    <cellStyle name="Note 2 3 4 4 2 2 2" xfId="12332"/>
    <cellStyle name="Note 2 3 4 4 2 2 2 2" xfId="19059"/>
    <cellStyle name="Note 2 3 4 4 2 2 2 2 2" xfId="36723"/>
    <cellStyle name="Note 2 3 4 4 2 2 2 2 3" xfId="53903"/>
    <cellStyle name="Note 2 3 4 4 2 2 2 3" xfId="29996"/>
    <cellStyle name="Note 2 3 4 4 2 2 2 4" xfId="47226"/>
    <cellStyle name="Note 2 3 4 4 2 2 3" xfId="9048"/>
    <cellStyle name="Note 2 3 4 4 2 2 3 2" xfId="26713"/>
    <cellStyle name="Note 2 3 4 4 2 2 3 3" xfId="43969"/>
    <cellStyle name="Note 2 3 4 4 2 2 4" xfId="15992"/>
    <cellStyle name="Note 2 3 4 4 2 2 4 2" xfId="33656"/>
    <cellStyle name="Note 2 3 4 4 2 2 4 3" xfId="50862"/>
    <cellStyle name="Note 2 3 4 4 2 2 5" xfId="23077"/>
    <cellStyle name="Note 2 3 4 4 2 2 6" xfId="40358"/>
    <cellStyle name="Note 2 3 4 4 2 3" xfId="10956"/>
    <cellStyle name="Note 2 3 4 4 2 3 2" xfId="17791"/>
    <cellStyle name="Note 2 3 4 4 2 3 2 2" xfId="35455"/>
    <cellStyle name="Note 2 3 4 4 2 3 2 3" xfId="52647"/>
    <cellStyle name="Note 2 3 4 4 2 3 3" xfId="28620"/>
    <cellStyle name="Note 2 3 4 4 2 3 4" xfId="45862"/>
    <cellStyle name="Note 2 3 4 4 2 4" xfId="7193"/>
    <cellStyle name="Note 2 3 4 4 2 4 2" xfId="24858"/>
    <cellStyle name="Note 2 3 4 4 2 4 3" xfId="42126"/>
    <cellStyle name="Note 2 3 4 4 2 5" xfId="14245"/>
    <cellStyle name="Note 2 3 4 4 2 5 2" xfId="31909"/>
    <cellStyle name="Note 2 3 4 4 2 5 3" xfId="49127"/>
    <cellStyle name="Note 2 3 4 4 2 6" xfId="21215"/>
    <cellStyle name="Note 2 3 4 4 2 7" xfId="38515"/>
    <cellStyle name="Note 2 3 4 4 3" xfId="3866"/>
    <cellStyle name="Note 2 3 4 4 3 2" xfId="5782"/>
    <cellStyle name="Note 2 3 4 4 3 2 2" xfId="12702"/>
    <cellStyle name="Note 2 3 4 4 3 2 2 2" xfId="19429"/>
    <cellStyle name="Note 2 3 4 4 3 2 2 2 2" xfId="37093"/>
    <cellStyle name="Note 2 3 4 4 3 2 2 2 3" xfId="54270"/>
    <cellStyle name="Note 2 3 4 4 3 2 2 3" xfId="30366"/>
    <cellStyle name="Note 2 3 4 4 3 2 2 4" xfId="47593"/>
    <cellStyle name="Note 2 3 4 4 3 2 3" xfId="9418"/>
    <cellStyle name="Note 2 3 4 4 3 2 3 2" xfId="27083"/>
    <cellStyle name="Note 2 3 4 4 3 2 3 3" xfId="44336"/>
    <cellStyle name="Note 2 3 4 4 3 2 4" xfId="16362"/>
    <cellStyle name="Note 2 3 4 4 3 2 4 2" xfId="34026"/>
    <cellStyle name="Note 2 3 4 4 3 2 4 3" xfId="51229"/>
    <cellStyle name="Note 2 3 4 4 3 2 5" xfId="23447"/>
    <cellStyle name="Note 2 3 4 4 3 2 6" xfId="40725"/>
    <cellStyle name="Note 2 3 4 4 3 3" xfId="7563"/>
    <cellStyle name="Note 2 3 4 4 3 3 2" xfId="25228"/>
    <cellStyle name="Note 2 3 4 4 3 3 3" xfId="42493"/>
    <cellStyle name="Note 2 3 4 4 3 4" xfId="14615"/>
    <cellStyle name="Note 2 3 4 4 3 4 2" xfId="32279"/>
    <cellStyle name="Note 2 3 4 4 3 4 3" xfId="49494"/>
    <cellStyle name="Note 2 3 4 4 3 5" xfId="21585"/>
    <cellStyle name="Note 2 3 4 4 3 6" xfId="38882"/>
    <cellStyle name="Note 2 3 4 4 4" xfId="4749"/>
    <cellStyle name="Note 2 3 4 4 4 2" xfId="11669"/>
    <cellStyle name="Note 2 3 4 4 4 2 2" xfId="18450"/>
    <cellStyle name="Note 2 3 4 4 4 2 2 2" xfId="36114"/>
    <cellStyle name="Note 2 3 4 4 4 2 2 3" xfId="53300"/>
    <cellStyle name="Note 2 3 4 4 4 2 3" xfId="29333"/>
    <cellStyle name="Note 2 3 4 4 4 2 4" xfId="46569"/>
    <cellStyle name="Note 2 3 4 4 4 3" xfId="8385"/>
    <cellStyle name="Note 2 3 4 4 4 3 2" xfId="26050"/>
    <cellStyle name="Note 2 3 4 4 4 3 3" xfId="43312"/>
    <cellStyle name="Note 2 3 4 4 4 4" xfId="15383"/>
    <cellStyle name="Note 2 3 4 4 4 4 2" xfId="33047"/>
    <cellStyle name="Note 2 3 4 4 4 4 3" xfId="50259"/>
    <cellStyle name="Note 2 3 4 4 4 5" xfId="22414"/>
    <cellStyle name="Note 2 3 4 4 4 6" xfId="39701"/>
    <cellStyle name="Note 2 3 4 4 5" xfId="10355"/>
    <cellStyle name="Note 2 3 4 4 5 2" xfId="17244"/>
    <cellStyle name="Note 2 3 4 4 5 2 2" xfId="34908"/>
    <cellStyle name="Note 2 3 4 4 5 2 3" xfId="52106"/>
    <cellStyle name="Note 2 3 4 4 5 3" xfId="28019"/>
    <cellStyle name="Note 2 3 4 4 5 4" xfId="45267"/>
    <cellStyle name="Note 2 3 4 4 6" xfId="6605"/>
    <cellStyle name="Note 2 3 4 4 6 2" xfId="24270"/>
    <cellStyle name="Note 2 3 4 4 6 3" xfId="41544"/>
    <cellStyle name="Note 2 3 4 4 7" xfId="13636"/>
    <cellStyle name="Note 2 3 4 4 7 2" xfId="31300"/>
    <cellStyle name="Note 2 3 4 4 7 3" xfId="48524"/>
    <cellStyle name="Note 2 3 4 4 8" xfId="20552"/>
    <cellStyle name="Note 2 3 4 4 9" xfId="37858"/>
    <cellStyle name="Note 2 3 4 5" xfId="4485"/>
    <cellStyle name="Note 2 3 4 5 2" xfId="6349"/>
    <cellStyle name="Note 2 3 4 5 2 2" xfId="13268"/>
    <cellStyle name="Note 2 3 4 5 2 2 2" xfId="19941"/>
    <cellStyle name="Note 2 3 4 5 2 2 2 2" xfId="37605"/>
    <cellStyle name="Note 2 3 4 5 2 2 2 3" xfId="54782"/>
    <cellStyle name="Note 2 3 4 5 2 2 3" xfId="30932"/>
    <cellStyle name="Note 2 3 4 5 2 2 4" xfId="48159"/>
    <cellStyle name="Note 2 3 4 5 2 3" xfId="9984"/>
    <cellStyle name="Note 2 3 4 5 2 3 2" xfId="27649"/>
    <cellStyle name="Note 2 3 4 5 2 3 3" xfId="44902"/>
    <cellStyle name="Note 2 3 4 5 2 4" xfId="16874"/>
    <cellStyle name="Note 2 3 4 5 2 4 2" xfId="34538"/>
    <cellStyle name="Note 2 3 4 5 2 4 3" xfId="51741"/>
    <cellStyle name="Note 2 3 4 5 2 5" xfId="24014"/>
    <cellStyle name="Note 2 3 4 5 2 6" xfId="41291"/>
    <cellStyle name="Note 2 3 4 5 3" xfId="11413"/>
    <cellStyle name="Note 2 3 4 5 3 2" xfId="18194"/>
    <cellStyle name="Note 2 3 4 5 3 2 2" xfId="35858"/>
    <cellStyle name="Note 2 3 4 5 3 2 3" xfId="53047"/>
    <cellStyle name="Note 2 3 4 5 3 3" xfId="29077"/>
    <cellStyle name="Note 2 3 4 5 3 4" xfId="46316"/>
    <cellStyle name="Note 2 3 4 5 4" xfId="8129"/>
    <cellStyle name="Note 2 3 4 5 4 2" xfId="25794"/>
    <cellStyle name="Note 2 3 4 5 4 3" xfId="43059"/>
    <cellStyle name="Note 2 3 4 5 5" xfId="15127"/>
    <cellStyle name="Note 2 3 4 5 5 2" xfId="32791"/>
    <cellStyle name="Note 2 3 4 5 5 3" xfId="50006"/>
    <cellStyle name="Note 2 3 4 5 6" xfId="22158"/>
    <cellStyle name="Note 2 3 4 5 7" xfId="39448"/>
    <cellStyle name="Note 2 3 4 6" xfId="4442"/>
    <cellStyle name="Note 2 3 4 6 2" xfId="6306"/>
    <cellStyle name="Note 2 3 4 6 2 2" xfId="13225"/>
    <cellStyle name="Note 2 3 4 6 2 2 2" xfId="19898"/>
    <cellStyle name="Note 2 3 4 6 2 2 2 2" xfId="37562"/>
    <cellStyle name="Note 2 3 4 6 2 2 2 3" xfId="54739"/>
    <cellStyle name="Note 2 3 4 6 2 2 3" xfId="30889"/>
    <cellStyle name="Note 2 3 4 6 2 2 4" xfId="48116"/>
    <cellStyle name="Note 2 3 4 6 2 3" xfId="9941"/>
    <cellStyle name="Note 2 3 4 6 2 3 2" xfId="27606"/>
    <cellStyle name="Note 2 3 4 6 2 3 3" xfId="44859"/>
    <cellStyle name="Note 2 3 4 6 2 4" xfId="16831"/>
    <cellStyle name="Note 2 3 4 6 2 4 2" xfId="34495"/>
    <cellStyle name="Note 2 3 4 6 2 4 3" xfId="51698"/>
    <cellStyle name="Note 2 3 4 6 2 5" xfId="23971"/>
    <cellStyle name="Note 2 3 4 6 2 6" xfId="41248"/>
    <cellStyle name="Note 2 3 4 6 3" xfId="11370"/>
    <cellStyle name="Note 2 3 4 6 3 2" xfId="18151"/>
    <cellStyle name="Note 2 3 4 6 3 2 2" xfId="35815"/>
    <cellStyle name="Note 2 3 4 6 3 2 3" xfId="53004"/>
    <cellStyle name="Note 2 3 4 6 3 3" xfId="29034"/>
    <cellStyle name="Note 2 3 4 6 3 4" xfId="46273"/>
    <cellStyle name="Note 2 3 4 6 4" xfId="8086"/>
    <cellStyle name="Note 2 3 4 6 4 2" xfId="25751"/>
    <cellStyle name="Note 2 3 4 6 4 3" xfId="43016"/>
    <cellStyle name="Note 2 3 4 6 5" xfId="15084"/>
    <cellStyle name="Note 2 3 4 6 5 2" xfId="32748"/>
    <cellStyle name="Note 2 3 4 6 5 3" xfId="49963"/>
    <cellStyle name="Note 2 3 4 6 6" xfId="22115"/>
    <cellStyle name="Note 2 3 4 6 7" xfId="39405"/>
    <cellStyle name="Note 2 3 4 7" xfId="10128"/>
    <cellStyle name="Note 2 3 4 7 2" xfId="17017"/>
    <cellStyle name="Note 2 3 4 7 2 2" xfId="34681"/>
    <cellStyle name="Note 2 3 4 7 2 3" xfId="51882"/>
    <cellStyle name="Note 2 3 4 7 3" xfId="27792"/>
    <cellStyle name="Note 2 3 4 7 4" xfId="45043"/>
    <cellStyle name="Note 2 3 4 8" xfId="13409"/>
    <cellStyle name="Note 2 3 4 8 2" xfId="31073"/>
    <cellStyle name="Note 2 3 4 8 3" xfId="48300"/>
    <cellStyle name="Note 2 3 4 9" xfId="20235"/>
    <cellStyle name="Note 2 3 5" xfId="1842"/>
    <cellStyle name="Note 2 3 5 2" xfId="2738"/>
    <cellStyle name="Note 2 3 5 2 10" xfId="13543"/>
    <cellStyle name="Note 2 3 5 2 10 2" xfId="31207"/>
    <cellStyle name="Note 2 3 5 2 10 3" xfId="48434"/>
    <cellStyle name="Note 2 3 5 2 11" xfId="20459"/>
    <cellStyle name="Note 2 3 5 2 12" xfId="37768"/>
    <cellStyle name="Note 2 3 5 2 2" xfId="2967"/>
    <cellStyle name="Note 2 3 5 2 2 2" xfId="3630"/>
    <cellStyle name="Note 2 3 5 2 2 2 2" xfId="5546"/>
    <cellStyle name="Note 2 3 5 2 2 2 2 2" xfId="12466"/>
    <cellStyle name="Note 2 3 5 2 2 2 2 2 2" xfId="19193"/>
    <cellStyle name="Note 2 3 5 2 2 2 2 2 2 2" xfId="36857"/>
    <cellStyle name="Note 2 3 5 2 2 2 2 2 2 3" xfId="54037"/>
    <cellStyle name="Note 2 3 5 2 2 2 2 2 3" xfId="30130"/>
    <cellStyle name="Note 2 3 5 2 2 2 2 2 4" xfId="47360"/>
    <cellStyle name="Note 2 3 5 2 2 2 2 3" xfId="9182"/>
    <cellStyle name="Note 2 3 5 2 2 2 2 3 2" xfId="26847"/>
    <cellStyle name="Note 2 3 5 2 2 2 2 3 3" xfId="44103"/>
    <cellStyle name="Note 2 3 5 2 2 2 2 4" xfId="16126"/>
    <cellStyle name="Note 2 3 5 2 2 2 2 4 2" xfId="33790"/>
    <cellStyle name="Note 2 3 5 2 2 2 2 4 3" xfId="50996"/>
    <cellStyle name="Note 2 3 5 2 2 2 2 5" xfId="23211"/>
    <cellStyle name="Note 2 3 5 2 2 2 2 6" xfId="40492"/>
    <cellStyle name="Note 2 3 5 2 2 2 3" xfId="11090"/>
    <cellStyle name="Note 2 3 5 2 2 2 3 2" xfId="17925"/>
    <cellStyle name="Note 2 3 5 2 2 2 3 2 2" xfId="35589"/>
    <cellStyle name="Note 2 3 5 2 2 2 3 2 3" xfId="52781"/>
    <cellStyle name="Note 2 3 5 2 2 2 3 3" xfId="28754"/>
    <cellStyle name="Note 2 3 5 2 2 2 3 4" xfId="45996"/>
    <cellStyle name="Note 2 3 5 2 2 2 4" xfId="7327"/>
    <cellStyle name="Note 2 3 5 2 2 2 4 2" xfId="24992"/>
    <cellStyle name="Note 2 3 5 2 2 2 4 3" xfId="42260"/>
    <cellStyle name="Note 2 3 5 2 2 2 5" xfId="14379"/>
    <cellStyle name="Note 2 3 5 2 2 2 5 2" xfId="32043"/>
    <cellStyle name="Note 2 3 5 2 2 2 5 3" xfId="49261"/>
    <cellStyle name="Note 2 3 5 2 2 2 6" xfId="21349"/>
    <cellStyle name="Note 2 3 5 2 2 2 7" xfId="38649"/>
    <cellStyle name="Note 2 3 5 2 2 3" xfId="4000"/>
    <cellStyle name="Note 2 3 5 2 2 3 2" xfId="5916"/>
    <cellStyle name="Note 2 3 5 2 2 3 2 2" xfId="12836"/>
    <cellStyle name="Note 2 3 5 2 2 3 2 2 2" xfId="19563"/>
    <cellStyle name="Note 2 3 5 2 2 3 2 2 2 2" xfId="37227"/>
    <cellStyle name="Note 2 3 5 2 2 3 2 2 2 3" xfId="54404"/>
    <cellStyle name="Note 2 3 5 2 2 3 2 2 3" xfId="30500"/>
    <cellStyle name="Note 2 3 5 2 2 3 2 2 4" xfId="47727"/>
    <cellStyle name="Note 2 3 5 2 2 3 2 3" xfId="9552"/>
    <cellStyle name="Note 2 3 5 2 2 3 2 3 2" xfId="27217"/>
    <cellStyle name="Note 2 3 5 2 2 3 2 3 3" xfId="44470"/>
    <cellStyle name="Note 2 3 5 2 2 3 2 4" xfId="16496"/>
    <cellStyle name="Note 2 3 5 2 2 3 2 4 2" xfId="34160"/>
    <cellStyle name="Note 2 3 5 2 2 3 2 4 3" xfId="51363"/>
    <cellStyle name="Note 2 3 5 2 2 3 2 5" xfId="23581"/>
    <cellStyle name="Note 2 3 5 2 2 3 2 6" xfId="40859"/>
    <cellStyle name="Note 2 3 5 2 2 3 3" xfId="7697"/>
    <cellStyle name="Note 2 3 5 2 2 3 3 2" xfId="25362"/>
    <cellStyle name="Note 2 3 5 2 2 3 3 3" xfId="42627"/>
    <cellStyle name="Note 2 3 5 2 2 3 4" xfId="14749"/>
    <cellStyle name="Note 2 3 5 2 2 3 4 2" xfId="32413"/>
    <cellStyle name="Note 2 3 5 2 2 3 4 3" xfId="49628"/>
    <cellStyle name="Note 2 3 5 2 2 3 5" xfId="21719"/>
    <cellStyle name="Note 2 3 5 2 2 3 6" xfId="39016"/>
    <cellStyle name="Note 2 3 5 2 2 4" xfId="4883"/>
    <cellStyle name="Note 2 3 5 2 2 4 2" xfId="11803"/>
    <cellStyle name="Note 2 3 5 2 2 4 2 2" xfId="18584"/>
    <cellStyle name="Note 2 3 5 2 2 4 2 2 2" xfId="36248"/>
    <cellStyle name="Note 2 3 5 2 2 4 2 2 3" xfId="53434"/>
    <cellStyle name="Note 2 3 5 2 2 4 2 3" xfId="29467"/>
    <cellStyle name="Note 2 3 5 2 2 4 2 4" xfId="46703"/>
    <cellStyle name="Note 2 3 5 2 2 4 3" xfId="8519"/>
    <cellStyle name="Note 2 3 5 2 2 4 3 2" xfId="26184"/>
    <cellStyle name="Note 2 3 5 2 2 4 3 3" xfId="43446"/>
    <cellStyle name="Note 2 3 5 2 2 4 4" xfId="15517"/>
    <cellStyle name="Note 2 3 5 2 2 4 4 2" xfId="33181"/>
    <cellStyle name="Note 2 3 5 2 2 4 4 3" xfId="50393"/>
    <cellStyle name="Note 2 3 5 2 2 4 5" xfId="22548"/>
    <cellStyle name="Note 2 3 5 2 2 4 6" xfId="39835"/>
    <cellStyle name="Note 2 3 5 2 2 5" xfId="10489"/>
    <cellStyle name="Note 2 3 5 2 2 5 2" xfId="17378"/>
    <cellStyle name="Note 2 3 5 2 2 5 2 2" xfId="35042"/>
    <cellStyle name="Note 2 3 5 2 2 5 2 3" xfId="52240"/>
    <cellStyle name="Note 2 3 5 2 2 5 3" xfId="28153"/>
    <cellStyle name="Note 2 3 5 2 2 5 4" xfId="45401"/>
    <cellStyle name="Note 2 3 5 2 2 6" xfId="6739"/>
    <cellStyle name="Note 2 3 5 2 2 6 2" xfId="24404"/>
    <cellStyle name="Note 2 3 5 2 2 6 3" xfId="41678"/>
    <cellStyle name="Note 2 3 5 2 2 7" xfId="13770"/>
    <cellStyle name="Note 2 3 5 2 2 7 2" xfId="31434"/>
    <cellStyle name="Note 2 3 5 2 2 7 3" xfId="48658"/>
    <cellStyle name="Note 2 3 5 2 2 8" xfId="20686"/>
    <cellStyle name="Note 2 3 5 2 2 9" xfId="37992"/>
    <cellStyle name="Note 2 3 5 2 3" xfId="3063"/>
    <cellStyle name="Note 2 3 5 2 3 2" xfId="3726"/>
    <cellStyle name="Note 2 3 5 2 3 2 2" xfId="5642"/>
    <cellStyle name="Note 2 3 5 2 3 2 2 2" xfId="12562"/>
    <cellStyle name="Note 2 3 5 2 3 2 2 2 2" xfId="19289"/>
    <cellStyle name="Note 2 3 5 2 3 2 2 2 2 2" xfId="36953"/>
    <cellStyle name="Note 2 3 5 2 3 2 2 2 2 3" xfId="54130"/>
    <cellStyle name="Note 2 3 5 2 3 2 2 2 3" xfId="30226"/>
    <cellStyle name="Note 2 3 5 2 3 2 2 2 4" xfId="47453"/>
    <cellStyle name="Note 2 3 5 2 3 2 2 3" xfId="9278"/>
    <cellStyle name="Note 2 3 5 2 3 2 2 3 2" xfId="26943"/>
    <cellStyle name="Note 2 3 5 2 3 2 2 3 3" xfId="44196"/>
    <cellStyle name="Note 2 3 5 2 3 2 2 4" xfId="16222"/>
    <cellStyle name="Note 2 3 5 2 3 2 2 4 2" xfId="33886"/>
    <cellStyle name="Note 2 3 5 2 3 2 2 4 3" xfId="51089"/>
    <cellStyle name="Note 2 3 5 2 3 2 2 5" xfId="23307"/>
    <cellStyle name="Note 2 3 5 2 3 2 2 6" xfId="40585"/>
    <cellStyle name="Note 2 3 5 2 3 2 3" xfId="11186"/>
    <cellStyle name="Note 2 3 5 2 3 2 3 2" xfId="18021"/>
    <cellStyle name="Note 2 3 5 2 3 2 3 2 2" xfId="35685"/>
    <cellStyle name="Note 2 3 5 2 3 2 3 2 3" xfId="52874"/>
    <cellStyle name="Note 2 3 5 2 3 2 3 3" xfId="28850"/>
    <cellStyle name="Note 2 3 5 2 3 2 3 4" xfId="46089"/>
    <cellStyle name="Note 2 3 5 2 3 2 4" xfId="7423"/>
    <cellStyle name="Note 2 3 5 2 3 2 4 2" xfId="25088"/>
    <cellStyle name="Note 2 3 5 2 3 2 4 3" xfId="42353"/>
    <cellStyle name="Note 2 3 5 2 3 2 5" xfId="14475"/>
    <cellStyle name="Note 2 3 5 2 3 2 5 2" xfId="32139"/>
    <cellStyle name="Note 2 3 5 2 3 2 5 3" xfId="49354"/>
    <cellStyle name="Note 2 3 5 2 3 2 6" xfId="21445"/>
    <cellStyle name="Note 2 3 5 2 3 2 7" xfId="38742"/>
    <cellStyle name="Note 2 3 5 2 3 3" xfId="4093"/>
    <cellStyle name="Note 2 3 5 2 3 3 2" xfId="6009"/>
    <cellStyle name="Note 2 3 5 2 3 3 2 2" xfId="12929"/>
    <cellStyle name="Note 2 3 5 2 3 3 2 2 2" xfId="19656"/>
    <cellStyle name="Note 2 3 5 2 3 3 2 2 2 2" xfId="37320"/>
    <cellStyle name="Note 2 3 5 2 3 3 2 2 2 3" xfId="54497"/>
    <cellStyle name="Note 2 3 5 2 3 3 2 2 3" xfId="30593"/>
    <cellStyle name="Note 2 3 5 2 3 3 2 2 4" xfId="47820"/>
    <cellStyle name="Note 2 3 5 2 3 3 2 3" xfId="9645"/>
    <cellStyle name="Note 2 3 5 2 3 3 2 3 2" xfId="27310"/>
    <cellStyle name="Note 2 3 5 2 3 3 2 3 3" xfId="44563"/>
    <cellStyle name="Note 2 3 5 2 3 3 2 4" xfId="16589"/>
    <cellStyle name="Note 2 3 5 2 3 3 2 4 2" xfId="34253"/>
    <cellStyle name="Note 2 3 5 2 3 3 2 4 3" xfId="51456"/>
    <cellStyle name="Note 2 3 5 2 3 3 2 5" xfId="23674"/>
    <cellStyle name="Note 2 3 5 2 3 3 2 6" xfId="40952"/>
    <cellStyle name="Note 2 3 5 2 3 3 3" xfId="7790"/>
    <cellStyle name="Note 2 3 5 2 3 3 3 2" xfId="25455"/>
    <cellStyle name="Note 2 3 5 2 3 3 3 3" xfId="42720"/>
    <cellStyle name="Note 2 3 5 2 3 3 4" xfId="14842"/>
    <cellStyle name="Note 2 3 5 2 3 3 4 2" xfId="32506"/>
    <cellStyle name="Note 2 3 5 2 3 3 4 3" xfId="49721"/>
    <cellStyle name="Note 2 3 5 2 3 3 5" xfId="21812"/>
    <cellStyle name="Note 2 3 5 2 3 3 6" xfId="39109"/>
    <cellStyle name="Note 2 3 5 2 3 4" xfId="4979"/>
    <cellStyle name="Note 2 3 5 2 3 4 2" xfId="11899"/>
    <cellStyle name="Note 2 3 5 2 3 4 2 2" xfId="18680"/>
    <cellStyle name="Note 2 3 5 2 3 4 2 2 2" xfId="36344"/>
    <cellStyle name="Note 2 3 5 2 3 4 2 2 3" xfId="53527"/>
    <cellStyle name="Note 2 3 5 2 3 4 2 3" xfId="29563"/>
    <cellStyle name="Note 2 3 5 2 3 4 2 4" xfId="46796"/>
    <cellStyle name="Note 2 3 5 2 3 4 3" xfId="8615"/>
    <cellStyle name="Note 2 3 5 2 3 4 3 2" xfId="26280"/>
    <cellStyle name="Note 2 3 5 2 3 4 3 3" xfId="43539"/>
    <cellStyle name="Note 2 3 5 2 3 4 4" xfId="15613"/>
    <cellStyle name="Note 2 3 5 2 3 4 4 2" xfId="33277"/>
    <cellStyle name="Note 2 3 5 2 3 4 4 3" xfId="50486"/>
    <cellStyle name="Note 2 3 5 2 3 4 5" xfId="22644"/>
    <cellStyle name="Note 2 3 5 2 3 4 6" xfId="39928"/>
    <cellStyle name="Note 2 3 5 2 3 5" xfId="10585"/>
    <cellStyle name="Note 2 3 5 2 3 5 2" xfId="17474"/>
    <cellStyle name="Note 2 3 5 2 3 5 2 2" xfId="35138"/>
    <cellStyle name="Note 2 3 5 2 3 5 2 3" xfId="52333"/>
    <cellStyle name="Note 2 3 5 2 3 5 3" xfId="28249"/>
    <cellStyle name="Note 2 3 5 2 3 5 4" xfId="45494"/>
    <cellStyle name="Note 2 3 5 2 3 6" xfId="6835"/>
    <cellStyle name="Note 2 3 5 2 3 6 2" xfId="24500"/>
    <cellStyle name="Note 2 3 5 2 3 6 3" xfId="41771"/>
    <cellStyle name="Note 2 3 5 2 3 7" xfId="13866"/>
    <cellStyle name="Note 2 3 5 2 3 7 2" xfId="31530"/>
    <cellStyle name="Note 2 3 5 2 3 7 3" xfId="48751"/>
    <cellStyle name="Note 2 3 5 2 3 8" xfId="20782"/>
    <cellStyle name="Note 2 3 5 2 3 9" xfId="38085"/>
    <cellStyle name="Note 2 3 5 2 4" xfId="3175"/>
    <cellStyle name="Note 2 3 5 2 4 2" xfId="4205"/>
    <cellStyle name="Note 2 3 5 2 4 2 2" xfId="6121"/>
    <cellStyle name="Note 2 3 5 2 4 2 2 2" xfId="13041"/>
    <cellStyle name="Note 2 3 5 2 4 2 2 2 2" xfId="19768"/>
    <cellStyle name="Note 2 3 5 2 4 2 2 2 2 2" xfId="37432"/>
    <cellStyle name="Note 2 3 5 2 4 2 2 2 2 3" xfId="54609"/>
    <cellStyle name="Note 2 3 5 2 4 2 2 2 3" xfId="30705"/>
    <cellStyle name="Note 2 3 5 2 4 2 2 2 4" xfId="47932"/>
    <cellStyle name="Note 2 3 5 2 4 2 2 3" xfId="9757"/>
    <cellStyle name="Note 2 3 5 2 4 2 2 3 2" xfId="27422"/>
    <cellStyle name="Note 2 3 5 2 4 2 2 3 3" xfId="44675"/>
    <cellStyle name="Note 2 3 5 2 4 2 2 4" xfId="16701"/>
    <cellStyle name="Note 2 3 5 2 4 2 2 4 2" xfId="34365"/>
    <cellStyle name="Note 2 3 5 2 4 2 2 4 3" xfId="51568"/>
    <cellStyle name="Note 2 3 5 2 4 2 2 5" xfId="23786"/>
    <cellStyle name="Note 2 3 5 2 4 2 2 6" xfId="41064"/>
    <cellStyle name="Note 2 3 5 2 4 2 3" xfId="7902"/>
    <cellStyle name="Note 2 3 5 2 4 2 3 2" xfId="25567"/>
    <cellStyle name="Note 2 3 5 2 4 2 3 3" xfId="42832"/>
    <cellStyle name="Note 2 3 5 2 4 2 4" xfId="14954"/>
    <cellStyle name="Note 2 3 5 2 4 2 4 2" xfId="32618"/>
    <cellStyle name="Note 2 3 5 2 4 2 4 3" xfId="49833"/>
    <cellStyle name="Note 2 3 5 2 4 2 5" xfId="21924"/>
    <cellStyle name="Note 2 3 5 2 4 2 6" xfId="39221"/>
    <cellStyle name="Note 2 3 5 2 4 3" xfId="5091"/>
    <cellStyle name="Note 2 3 5 2 4 3 2" xfId="12011"/>
    <cellStyle name="Note 2 3 5 2 4 3 2 2" xfId="18792"/>
    <cellStyle name="Note 2 3 5 2 4 3 2 2 2" xfId="36456"/>
    <cellStyle name="Note 2 3 5 2 4 3 2 2 3" xfId="53639"/>
    <cellStyle name="Note 2 3 5 2 4 3 2 3" xfId="29675"/>
    <cellStyle name="Note 2 3 5 2 4 3 2 4" xfId="46908"/>
    <cellStyle name="Note 2 3 5 2 4 3 3" xfId="8727"/>
    <cellStyle name="Note 2 3 5 2 4 3 3 2" xfId="26392"/>
    <cellStyle name="Note 2 3 5 2 4 3 3 3" xfId="43651"/>
    <cellStyle name="Note 2 3 5 2 4 3 4" xfId="15725"/>
    <cellStyle name="Note 2 3 5 2 4 3 4 2" xfId="33389"/>
    <cellStyle name="Note 2 3 5 2 4 3 4 3" xfId="50598"/>
    <cellStyle name="Note 2 3 5 2 4 3 5" xfId="22756"/>
    <cellStyle name="Note 2 3 5 2 4 3 6" xfId="40040"/>
    <cellStyle name="Note 2 3 5 2 4 4" xfId="10697"/>
    <cellStyle name="Note 2 3 5 2 4 4 2" xfId="17586"/>
    <cellStyle name="Note 2 3 5 2 4 4 2 2" xfId="35250"/>
    <cellStyle name="Note 2 3 5 2 4 4 2 3" xfId="52445"/>
    <cellStyle name="Note 2 3 5 2 4 4 3" xfId="28361"/>
    <cellStyle name="Note 2 3 5 2 4 4 4" xfId="45606"/>
    <cellStyle name="Note 2 3 5 2 4 5" xfId="6947"/>
    <cellStyle name="Note 2 3 5 2 4 5 2" xfId="24612"/>
    <cellStyle name="Note 2 3 5 2 4 5 3" xfId="41883"/>
    <cellStyle name="Note 2 3 5 2 4 6" xfId="13978"/>
    <cellStyle name="Note 2 3 5 2 4 6 2" xfId="31642"/>
    <cellStyle name="Note 2 3 5 2 4 6 3" xfId="48863"/>
    <cellStyle name="Note 2 3 5 2 4 7" xfId="20894"/>
    <cellStyle name="Note 2 3 5 2 4 8" xfId="38197"/>
    <cellStyle name="Note 2 3 5 2 5" xfId="3403"/>
    <cellStyle name="Note 2 3 5 2 5 2" xfId="5319"/>
    <cellStyle name="Note 2 3 5 2 5 2 2" xfId="12239"/>
    <cellStyle name="Note 2 3 5 2 5 2 2 2" xfId="18966"/>
    <cellStyle name="Note 2 3 5 2 5 2 2 2 2" xfId="36630"/>
    <cellStyle name="Note 2 3 5 2 5 2 2 2 3" xfId="53813"/>
    <cellStyle name="Note 2 3 5 2 5 2 2 3" xfId="29903"/>
    <cellStyle name="Note 2 3 5 2 5 2 2 4" xfId="47136"/>
    <cellStyle name="Note 2 3 5 2 5 2 3" xfId="8955"/>
    <cellStyle name="Note 2 3 5 2 5 2 3 2" xfId="26620"/>
    <cellStyle name="Note 2 3 5 2 5 2 3 3" xfId="43879"/>
    <cellStyle name="Note 2 3 5 2 5 2 4" xfId="15899"/>
    <cellStyle name="Note 2 3 5 2 5 2 4 2" xfId="33563"/>
    <cellStyle name="Note 2 3 5 2 5 2 4 3" xfId="50772"/>
    <cellStyle name="Note 2 3 5 2 5 2 5" xfId="22984"/>
    <cellStyle name="Note 2 3 5 2 5 2 6" xfId="40268"/>
    <cellStyle name="Note 2 3 5 2 5 3" xfId="10863"/>
    <cellStyle name="Note 2 3 5 2 5 3 2" xfId="17698"/>
    <cellStyle name="Note 2 3 5 2 5 3 2 2" xfId="35362"/>
    <cellStyle name="Note 2 3 5 2 5 3 2 3" xfId="52557"/>
    <cellStyle name="Note 2 3 5 2 5 3 3" xfId="28527"/>
    <cellStyle name="Note 2 3 5 2 5 3 4" xfId="45772"/>
    <cellStyle name="Note 2 3 5 2 5 4" xfId="14152"/>
    <cellStyle name="Note 2 3 5 2 5 4 2" xfId="31816"/>
    <cellStyle name="Note 2 3 5 2 5 4 3" xfId="49037"/>
    <cellStyle name="Note 2 3 5 2 5 5" xfId="21122"/>
    <cellStyle name="Note 2 3 5 2 5 6" xfId="38425"/>
    <cellStyle name="Note 2 3 5 2 6" xfId="3776"/>
    <cellStyle name="Note 2 3 5 2 6 2" xfId="5692"/>
    <cellStyle name="Note 2 3 5 2 6 2 2" xfId="12612"/>
    <cellStyle name="Note 2 3 5 2 6 2 2 2" xfId="19339"/>
    <cellStyle name="Note 2 3 5 2 6 2 2 2 2" xfId="37003"/>
    <cellStyle name="Note 2 3 5 2 6 2 2 2 3" xfId="54180"/>
    <cellStyle name="Note 2 3 5 2 6 2 2 3" xfId="30276"/>
    <cellStyle name="Note 2 3 5 2 6 2 2 4" xfId="47503"/>
    <cellStyle name="Note 2 3 5 2 6 2 3" xfId="9328"/>
    <cellStyle name="Note 2 3 5 2 6 2 3 2" xfId="26993"/>
    <cellStyle name="Note 2 3 5 2 6 2 3 3" xfId="44246"/>
    <cellStyle name="Note 2 3 5 2 6 2 4" xfId="16272"/>
    <cellStyle name="Note 2 3 5 2 6 2 4 2" xfId="33936"/>
    <cellStyle name="Note 2 3 5 2 6 2 4 3" xfId="51139"/>
    <cellStyle name="Note 2 3 5 2 6 2 5" xfId="23357"/>
    <cellStyle name="Note 2 3 5 2 6 2 6" xfId="40635"/>
    <cellStyle name="Note 2 3 5 2 6 3" xfId="7473"/>
    <cellStyle name="Note 2 3 5 2 6 3 2" xfId="25138"/>
    <cellStyle name="Note 2 3 5 2 6 3 3" xfId="42403"/>
    <cellStyle name="Note 2 3 5 2 6 4" xfId="14525"/>
    <cellStyle name="Note 2 3 5 2 6 4 2" xfId="32189"/>
    <cellStyle name="Note 2 3 5 2 6 4 3" xfId="49404"/>
    <cellStyle name="Note 2 3 5 2 6 5" xfId="21495"/>
    <cellStyle name="Note 2 3 5 2 6 6" xfId="38792"/>
    <cellStyle name="Note 2 3 5 2 7" xfId="4656"/>
    <cellStyle name="Note 2 3 5 2 7 2" xfId="11576"/>
    <cellStyle name="Note 2 3 5 2 7 2 2" xfId="18357"/>
    <cellStyle name="Note 2 3 5 2 7 2 2 2" xfId="36021"/>
    <cellStyle name="Note 2 3 5 2 7 2 2 3" xfId="53210"/>
    <cellStyle name="Note 2 3 5 2 7 2 3" xfId="29240"/>
    <cellStyle name="Note 2 3 5 2 7 2 4" xfId="46479"/>
    <cellStyle name="Note 2 3 5 2 7 3" xfId="8292"/>
    <cellStyle name="Note 2 3 5 2 7 3 2" xfId="25957"/>
    <cellStyle name="Note 2 3 5 2 7 3 3" xfId="43222"/>
    <cellStyle name="Note 2 3 5 2 7 4" xfId="15290"/>
    <cellStyle name="Note 2 3 5 2 7 4 2" xfId="32954"/>
    <cellStyle name="Note 2 3 5 2 7 4 3" xfId="50169"/>
    <cellStyle name="Note 2 3 5 2 7 5" xfId="22321"/>
    <cellStyle name="Note 2 3 5 2 7 6" xfId="39611"/>
    <cellStyle name="Note 2 3 5 2 8" xfId="10262"/>
    <cellStyle name="Note 2 3 5 2 8 2" xfId="17151"/>
    <cellStyle name="Note 2 3 5 2 8 2 2" xfId="34815"/>
    <cellStyle name="Note 2 3 5 2 8 2 3" xfId="52016"/>
    <cellStyle name="Note 2 3 5 2 8 3" xfId="27926"/>
    <cellStyle name="Note 2 3 5 2 8 4" xfId="45177"/>
    <cellStyle name="Note 2 3 5 2 9" xfId="6512"/>
    <cellStyle name="Note 2 3 5 2 9 2" xfId="24177"/>
    <cellStyle name="Note 2 3 5 2 9 3" xfId="41454"/>
    <cellStyle name="Note 2 3 5 3" xfId="2835"/>
    <cellStyle name="Note 2 3 5 3 2" xfId="3498"/>
    <cellStyle name="Note 2 3 5 3 2 2" xfId="5414"/>
    <cellStyle name="Note 2 3 5 3 2 2 2" xfId="12334"/>
    <cellStyle name="Note 2 3 5 3 2 2 2 2" xfId="19061"/>
    <cellStyle name="Note 2 3 5 3 2 2 2 2 2" xfId="36725"/>
    <cellStyle name="Note 2 3 5 3 2 2 2 2 3" xfId="53905"/>
    <cellStyle name="Note 2 3 5 3 2 2 2 3" xfId="29998"/>
    <cellStyle name="Note 2 3 5 3 2 2 2 4" xfId="47228"/>
    <cellStyle name="Note 2 3 5 3 2 2 3" xfId="9050"/>
    <cellStyle name="Note 2 3 5 3 2 2 3 2" xfId="26715"/>
    <cellStyle name="Note 2 3 5 3 2 2 3 3" xfId="43971"/>
    <cellStyle name="Note 2 3 5 3 2 2 4" xfId="15994"/>
    <cellStyle name="Note 2 3 5 3 2 2 4 2" xfId="33658"/>
    <cellStyle name="Note 2 3 5 3 2 2 4 3" xfId="50864"/>
    <cellStyle name="Note 2 3 5 3 2 2 5" xfId="23079"/>
    <cellStyle name="Note 2 3 5 3 2 2 6" xfId="40360"/>
    <cellStyle name="Note 2 3 5 3 2 3" xfId="10958"/>
    <cellStyle name="Note 2 3 5 3 2 3 2" xfId="17793"/>
    <cellStyle name="Note 2 3 5 3 2 3 2 2" xfId="35457"/>
    <cellStyle name="Note 2 3 5 3 2 3 2 3" xfId="52649"/>
    <cellStyle name="Note 2 3 5 3 2 3 3" xfId="28622"/>
    <cellStyle name="Note 2 3 5 3 2 3 4" xfId="45864"/>
    <cellStyle name="Note 2 3 5 3 2 4" xfId="7195"/>
    <cellStyle name="Note 2 3 5 3 2 4 2" xfId="24860"/>
    <cellStyle name="Note 2 3 5 3 2 4 3" xfId="42128"/>
    <cellStyle name="Note 2 3 5 3 2 5" xfId="14247"/>
    <cellStyle name="Note 2 3 5 3 2 5 2" xfId="31911"/>
    <cellStyle name="Note 2 3 5 3 2 5 3" xfId="49129"/>
    <cellStyle name="Note 2 3 5 3 2 6" xfId="21217"/>
    <cellStyle name="Note 2 3 5 3 2 7" xfId="38517"/>
    <cellStyle name="Note 2 3 5 3 3" xfId="3868"/>
    <cellStyle name="Note 2 3 5 3 3 2" xfId="5784"/>
    <cellStyle name="Note 2 3 5 3 3 2 2" xfId="12704"/>
    <cellStyle name="Note 2 3 5 3 3 2 2 2" xfId="19431"/>
    <cellStyle name="Note 2 3 5 3 3 2 2 2 2" xfId="37095"/>
    <cellStyle name="Note 2 3 5 3 3 2 2 2 3" xfId="54272"/>
    <cellStyle name="Note 2 3 5 3 3 2 2 3" xfId="30368"/>
    <cellStyle name="Note 2 3 5 3 3 2 2 4" xfId="47595"/>
    <cellStyle name="Note 2 3 5 3 3 2 3" xfId="9420"/>
    <cellStyle name="Note 2 3 5 3 3 2 3 2" xfId="27085"/>
    <cellStyle name="Note 2 3 5 3 3 2 3 3" xfId="44338"/>
    <cellStyle name="Note 2 3 5 3 3 2 4" xfId="16364"/>
    <cellStyle name="Note 2 3 5 3 3 2 4 2" xfId="34028"/>
    <cellStyle name="Note 2 3 5 3 3 2 4 3" xfId="51231"/>
    <cellStyle name="Note 2 3 5 3 3 2 5" xfId="23449"/>
    <cellStyle name="Note 2 3 5 3 3 2 6" xfId="40727"/>
    <cellStyle name="Note 2 3 5 3 3 3" xfId="7565"/>
    <cellStyle name="Note 2 3 5 3 3 3 2" xfId="25230"/>
    <cellStyle name="Note 2 3 5 3 3 3 3" xfId="42495"/>
    <cellStyle name="Note 2 3 5 3 3 4" xfId="14617"/>
    <cellStyle name="Note 2 3 5 3 3 4 2" xfId="32281"/>
    <cellStyle name="Note 2 3 5 3 3 4 3" xfId="49496"/>
    <cellStyle name="Note 2 3 5 3 3 5" xfId="21587"/>
    <cellStyle name="Note 2 3 5 3 3 6" xfId="38884"/>
    <cellStyle name="Note 2 3 5 3 4" xfId="4751"/>
    <cellStyle name="Note 2 3 5 3 4 2" xfId="11671"/>
    <cellStyle name="Note 2 3 5 3 4 2 2" xfId="18452"/>
    <cellStyle name="Note 2 3 5 3 4 2 2 2" xfId="36116"/>
    <cellStyle name="Note 2 3 5 3 4 2 2 3" xfId="53302"/>
    <cellStyle name="Note 2 3 5 3 4 2 3" xfId="29335"/>
    <cellStyle name="Note 2 3 5 3 4 2 4" xfId="46571"/>
    <cellStyle name="Note 2 3 5 3 4 3" xfId="8387"/>
    <cellStyle name="Note 2 3 5 3 4 3 2" xfId="26052"/>
    <cellStyle name="Note 2 3 5 3 4 3 3" xfId="43314"/>
    <cellStyle name="Note 2 3 5 3 4 4" xfId="15385"/>
    <cellStyle name="Note 2 3 5 3 4 4 2" xfId="33049"/>
    <cellStyle name="Note 2 3 5 3 4 4 3" xfId="50261"/>
    <cellStyle name="Note 2 3 5 3 4 5" xfId="22416"/>
    <cellStyle name="Note 2 3 5 3 4 6" xfId="39703"/>
    <cellStyle name="Note 2 3 5 3 5" xfId="10357"/>
    <cellStyle name="Note 2 3 5 3 5 2" xfId="17246"/>
    <cellStyle name="Note 2 3 5 3 5 2 2" xfId="34910"/>
    <cellStyle name="Note 2 3 5 3 5 2 3" xfId="52108"/>
    <cellStyle name="Note 2 3 5 3 5 3" xfId="28021"/>
    <cellStyle name="Note 2 3 5 3 5 4" xfId="45269"/>
    <cellStyle name="Note 2 3 5 3 6" xfId="6607"/>
    <cellStyle name="Note 2 3 5 3 6 2" xfId="24272"/>
    <cellStyle name="Note 2 3 5 3 6 3" xfId="41546"/>
    <cellStyle name="Note 2 3 5 3 7" xfId="13638"/>
    <cellStyle name="Note 2 3 5 3 7 2" xfId="31302"/>
    <cellStyle name="Note 2 3 5 3 7 3" xfId="48526"/>
    <cellStyle name="Note 2 3 5 3 8" xfId="20554"/>
    <cellStyle name="Note 2 3 5 3 9" xfId="37860"/>
    <cellStyle name="Note 2 3 5 4" xfId="4487"/>
    <cellStyle name="Note 2 3 5 4 2" xfId="6351"/>
    <cellStyle name="Note 2 3 5 4 2 2" xfId="13270"/>
    <cellStyle name="Note 2 3 5 4 2 2 2" xfId="19943"/>
    <cellStyle name="Note 2 3 5 4 2 2 2 2" xfId="37607"/>
    <cellStyle name="Note 2 3 5 4 2 2 2 3" xfId="54784"/>
    <cellStyle name="Note 2 3 5 4 2 2 3" xfId="30934"/>
    <cellStyle name="Note 2 3 5 4 2 2 4" xfId="48161"/>
    <cellStyle name="Note 2 3 5 4 2 3" xfId="9986"/>
    <cellStyle name="Note 2 3 5 4 2 3 2" xfId="27651"/>
    <cellStyle name="Note 2 3 5 4 2 3 3" xfId="44904"/>
    <cellStyle name="Note 2 3 5 4 2 4" xfId="16876"/>
    <cellStyle name="Note 2 3 5 4 2 4 2" xfId="34540"/>
    <cellStyle name="Note 2 3 5 4 2 4 3" xfId="51743"/>
    <cellStyle name="Note 2 3 5 4 2 5" xfId="24016"/>
    <cellStyle name="Note 2 3 5 4 2 6" xfId="41293"/>
    <cellStyle name="Note 2 3 5 4 3" xfId="11415"/>
    <cellStyle name="Note 2 3 5 4 3 2" xfId="18196"/>
    <cellStyle name="Note 2 3 5 4 3 2 2" xfId="35860"/>
    <cellStyle name="Note 2 3 5 4 3 2 3" xfId="53049"/>
    <cellStyle name="Note 2 3 5 4 3 3" xfId="29079"/>
    <cellStyle name="Note 2 3 5 4 3 4" xfId="46318"/>
    <cellStyle name="Note 2 3 5 4 4" xfId="8131"/>
    <cellStyle name="Note 2 3 5 4 4 2" xfId="25796"/>
    <cellStyle name="Note 2 3 5 4 4 3" xfId="43061"/>
    <cellStyle name="Note 2 3 5 4 5" xfId="15129"/>
    <cellStyle name="Note 2 3 5 4 5 2" xfId="32793"/>
    <cellStyle name="Note 2 3 5 4 5 3" xfId="50008"/>
    <cellStyle name="Note 2 3 5 4 6" xfId="22160"/>
    <cellStyle name="Note 2 3 5 4 7" xfId="39450"/>
    <cellStyle name="Note 2 3 5 5" xfId="4444"/>
    <cellStyle name="Note 2 3 5 5 2" xfId="6308"/>
    <cellStyle name="Note 2 3 5 5 2 2" xfId="13227"/>
    <cellStyle name="Note 2 3 5 5 2 2 2" xfId="19900"/>
    <cellStyle name="Note 2 3 5 5 2 2 2 2" xfId="37564"/>
    <cellStyle name="Note 2 3 5 5 2 2 2 3" xfId="54741"/>
    <cellStyle name="Note 2 3 5 5 2 2 3" xfId="30891"/>
    <cellStyle name="Note 2 3 5 5 2 2 4" xfId="48118"/>
    <cellStyle name="Note 2 3 5 5 2 3" xfId="9943"/>
    <cellStyle name="Note 2 3 5 5 2 3 2" xfId="27608"/>
    <cellStyle name="Note 2 3 5 5 2 3 3" xfId="44861"/>
    <cellStyle name="Note 2 3 5 5 2 4" xfId="16833"/>
    <cellStyle name="Note 2 3 5 5 2 4 2" xfId="34497"/>
    <cellStyle name="Note 2 3 5 5 2 4 3" xfId="51700"/>
    <cellStyle name="Note 2 3 5 5 2 5" xfId="23973"/>
    <cellStyle name="Note 2 3 5 5 2 6" xfId="41250"/>
    <cellStyle name="Note 2 3 5 5 3" xfId="11372"/>
    <cellStyle name="Note 2 3 5 5 3 2" xfId="18153"/>
    <cellStyle name="Note 2 3 5 5 3 2 2" xfId="35817"/>
    <cellStyle name="Note 2 3 5 5 3 2 3" xfId="53006"/>
    <cellStyle name="Note 2 3 5 5 3 3" xfId="29036"/>
    <cellStyle name="Note 2 3 5 5 3 4" xfId="46275"/>
    <cellStyle name="Note 2 3 5 5 4" xfId="8088"/>
    <cellStyle name="Note 2 3 5 5 4 2" xfId="25753"/>
    <cellStyle name="Note 2 3 5 5 4 3" xfId="43018"/>
    <cellStyle name="Note 2 3 5 5 5" xfId="15086"/>
    <cellStyle name="Note 2 3 5 5 5 2" xfId="32750"/>
    <cellStyle name="Note 2 3 5 5 5 3" xfId="49965"/>
    <cellStyle name="Note 2 3 5 5 6" xfId="22117"/>
    <cellStyle name="Note 2 3 5 5 7" xfId="39407"/>
    <cellStyle name="Note 2 3 5 6" xfId="10130"/>
    <cellStyle name="Note 2 3 5 6 2" xfId="17019"/>
    <cellStyle name="Note 2 3 5 6 2 2" xfId="34683"/>
    <cellStyle name="Note 2 3 5 6 2 3" xfId="51884"/>
    <cellStyle name="Note 2 3 5 6 3" xfId="27794"/>
    <cellStyle name="Note 2 3 5 6 4" xfId="45045"/>
    <cellStyle name="Note 2 3 5 7" xfId="13411"/>
    <cellStyle name="Note 2 3 5 7 2" xfId="31075"/>
    <cellStyle name="Note 2 3 5 7 3" xfId="48302"/>
    <cellStyle name="Note 2 3 5 8" xfId="20237"/>
    <cellStyle name="Note 2 3 5 9" xfId="20175"/>
    <cellStyle name="Note 2 3 6" xfId="2749"/>
    <cellStyle name="Note 2 3 6 10" xfId="13554"/>
    <cellStyle name="Note 2 3 6 10 2" xfId="31218"/>
    <cellStyle name="Note 2 3 6 10 3" xfId="48445"/>
    <cellStyle name="Note 2 3 6 11" xfId="20470"/>
    <cellStyle name="Note 2 3 6 12" xfId="37779"/>
    <cellStyle name="Note 2 3 6 2" xfId="2978"/>
    <cellStyle name="Note 2 3 6 2 2" xfId="3641"/>
    <cellStyle name="Note 2 3 6 2 2 2" xfId="5557"/>
    <cellStyle name="Note 2 3 6 2 2 2 2" xfId="12477"/>
    <cellStyle name="Note 2 3 6 2 2 2 2 2" xfId="19204"/>
    <cellStyle name="Note 2 3 6 2 2 2 2 2 2" xfId="36868"/>
    <cellStyle name="Note 2 3 6 2 2 2 2 2 3" xfId="54048"/>
    <cellStyle name="Note 2 3 6 2 2 2 2 3" xfId="30141"/>
    <cellStyle name="Note 2 3 6 2 2 2 2 4" xfId="47371"/>
    <cellStyle name="Note 2 3 6 2 2 2 3" xfId="9193"/>
    <cellStyle name="Note 2 3 6 2 2 2 3 2" xfId="26858"/>
    <cellStyle name="Note 2 3 6 2 2 2 3 3" xfId="44114"/>
    <cellStyle name="Note 2 3 6 2 2 2 4" xfId="16137"/>
    <cellStyle name="Note 2 3 6 2 2 2 4 2" xfId="33801"/>
    <cellStyle name="Note 2 3 6 2 2 2 4 3" xfId="51007"/>
    <cellStyle name="Note 2 3 6 2 2 2 5" xfId="23222"/>
    <cellStyle name="Note 2 3 6 2 2 2 6" xfId="40503"/>
    <cellStyle name="Note 2 3 6 2 2 3" xfId="11101"/>
    <cellStyle name="Note 2 3 6 2 2 3 2" xfId="17936"/>
    <cellStyle name="Note 2 3 6 2 2 3 2 2" xfId="35600"/>
    <cellStyle name="Note 2 3 6 2 2 3 2 3" xfId="52792"/>
    <cellStyle name="Note 2 3 6 2 2 3 3" xfId="28765"/>
    <cellStyle name="Note 2 3 6 2 2 3 4" xfId="46007"/>
    <cellStyle name="Note 2 3 6 2 2 4" xfId="7338"/>
    <cellStyle name="Note 2 3 6 2 2 4 2" xfId="25003"/>
    <cellStyle name="Note 2 3 6 2 2 4 3" xfId="42271"/>
    <cellStyle name="Note 2 3 6 2 2 5" xfId="14390"/>
    <cellStyle name="Note 2 3 6 2 2 5 2" xfId="32054"/>
    <cellStyle name="Note 2 3 6 2 2 5 3" xfId="49272"/>
    <cellStyle name="Note 2 3 6 2 2 6" xfId="21360"/>
    <cellStyle name="Note 2 3 6 2 2 7" xfId="38660"/>
    <cellStyle name="Note 2 3 6 2 3" xfId="4011"/>
    <cellStyle name="Note 2 3 6 2 3 2" xfId="5927"/>
    <cellStyle name="Note 2 3 6 2 3 2 2" xfId="12847"/>
    <cellStyle name="Note 2 3 6 2 3 2 2 2" xfId="19574"/>
    <cellStyle name="Note 2 3 6 2 3 2 2 2 2" xfId="37238"/>
    <cellStyle name="Note 2 3 6 2 3 2 2 2 3" xfId="54415"/>
    <cellStyle name="Note 2 3 6 2 3 2 2 3" xfId="30511"/>
    <cellStyle name="Note 2 3 6 2 3 2 2 4" xfId="47738"/>
    <cellStyle name="Note 2 3 6 2 3 2 3" xfId="9563"/>
    <cellStyle name="Note 2 3 6 2 3 2 3 2" xfId="27228"/>
    <cellStyle name="Note 2 3 6 2 3 2 3 3" xfId="44481"/>
    <cellStyle name="Note 2 3 6 2 3 2 4" xfId="16507"/>
    <cellStyle name="Note 2 3 6 2 3 2 4 2" xfId="34171"/>
    <cellStyle name="Note 2 3 6 2 3 2 4 3" xfId="51374"/>
    <cellStyle name="Note 2 3 6 2 3 2 5" xfId="23592"/>
    <cellStyle name="Note 2 3 6 2 3 2 6" xfId="40870"/>
    <cellStyle name="Note 2 3 6 2 3 3" xfId="7708"/>
    <cellStyle name="Note 2 3 6 2 3 3 2" xfId="25373"/>
    <cellStyle name="Note 2 3 6 2 3 3 3" xfId="42638"/>
    <cellStyle name="Note 2 3 6 2 3 4" xfId="14760"/>
    <cellStyle name="Note 2 3 6 2 3 4 2" xfId="32424"/>
    <cellStyle name="Note 2 3 6 2 3 4 3" xfId="49639"/>
    <cellStyle name="Note 2 3 6 2 3 5" xfId="21730"/>
    <cellStyle name="Note 2 3 6 2 3 6" xfId="39027"/>
    <cellStyle name="Note 2 3 6 2 4" xfId="4894"/>
    <cellStyle name="Note 2 3 6 2 4 2" xfId="11814"/>
    <cellStyle name="Note 2 3 6 2 4 2 2" xfId="18595"/>
    <cellStyle name="Note 2 3 6 2 4 2 2 2" xfId="36259"/>
    <cellStyle name="Note 2 3 6 2 4 2 2 3" xfId="53445"/>
    <cellStyle name="Note 2 3 6 2 4 2 3" xfId="29478"/>
    <cellStyle name="Note 2 3 6 2 4 2 4" xfId="46714"/>
    <cellStyle name="Note 2 3 6 2 4 3" xfId="8530"/>
    <cellStyle name="Note 2 3 6 2 4 3 2" xfId="26195"/>
    <cellStyle name="Note 2 3 6 2 4 3 3" xfId="43457"/>
    <cellStyle name="Note 2 3 6 2 4 4" xfId="15528"/>
    <cellStyle name="Note 2 3 6 2 4 4 2" xfId="33192"/>
    <cellStyle name="Note 2 3 6 2 4 4 3" xfId="50404"/>
    <cellStyle name="Note 2 3 6 2 4 5" xfId="22559"/>
    <cellStyle name="Note 2 3 6 2 4 6" xfId="39846"/>
    <cellStyle name="Note 2 3 6 2 5" xfId="10500"/>
    <cellStyle name="Note 2 3 6 2 5 2" xfId="17389"/>
    <cellStyle name="Note 2 3 6 2 5 2 2" xfId="35053"/>
    <cellStyle name="Note 2 3 6 2 5 2 3" xfId="52251"/>
    <cellStyle name="Note 2 3 6 2 5 3" xfId="28164"/>
    <cellStyle name="Note 2 3 6 2 5 4" xfId="45412"/>
    <cellStyle name="Note 2 3 6 2 6" xfId="6750"/>
    <cellStyle name="Note 2 3 6 2 6 2" xfId="24415"/>
    <cellStyle name="Note 2 3 6 2 6 3" xfId="41689"/>
    <cellStyle name="Note 2 3 6 2 7" xfId="13781"/>
    <cellStyle name="Note 2 3 6 2 7 2" xfId="31445"/>
    <cellStyle name="Note 2 3 6 2 7 3" xfId="48669"/>
    <cellStyle name="Note 2 3 6 2 8" xfId="20697"/>
    <cellStyle name="Note 2 3 6 2 9" xfId="38003"/>
    <cellStyle name="Note 2 3 6 3" xfId="3074"/>
    <cellStyle name="Note 2 3 6 3 2" xfId="3737"/>
    <cellStyle name="Note 2 3 6 3 2 2" xfId="5653"/>
    <cellStyle name="Note 2 3 6 3 2 2 2" xfId="12573"/>
    <cellStyle name="Note 2 3 6 3 2 2 2 2" xfId="19300"/>
    <cellStyle name="Note 2 3 6 3 2 2 2 2 2" xfId="36964"/>
    <cellStyle name="Note 2 3 6 3 2 2 2 2 3" xfId="54141"/>
    <cellStyle name="Note 2 3 6 3 2 2 2 3" xfId="30237"/>
    <cellStyle name="Note 2 3 6 3 2 2 2 4" xfId="47464"/>
    <cellStyle name="Note 2 3 6 3 2 2 3" xfId="9289"/>
    <cellStyle name="Note 2 3 6 3 2 2 3 2" xfId="26954"/>
    <cellStyle name="Note 2 3 6 3 2 2 3 3" xfId="44207"/>
    <cellStyle name="Note 2 3 6 3 2 2 4" xfId="16233"/>
    <cellStyle name="Note 2 3 6 3 2 2 4 2" xfId="33897"/>
    <cellStyle name="Note 2 3 6 3 2 2 4 3" xfId="51100"/>
    <cellStyle name="Note 2 3 6 3 2 2 5" xfId="23318"/>
    <cellStyle name="Note 2 3 6 3 2 2 6" xfId="40596"/>
    <cellStyle name="Note 2 3 6 3 2 3" xfId="11197"/>
    <cellStyle name="Note 2 3 6 3 2 3 2" xfId="18032"/>
    <cellStyle name="Note 2 3 6 3 2 3 2 2" xfId="35696"/>
    <cellStyle name="Note 2 3 6 3 2 3 2 3" xfId="52885"/>
    <cellStyle name="Note 2 3 6 3 2 3 3" xfId="28861"/>
    <cellStyle name="Note 2 3 6 3 2 3 4" xfId="46100"/>
    <cellStyle name="Note 2 3 6 3 2 4" xfId="7434"/>
    <cellStyle name="Note 2 3 6 3 2 4 2" xfId="25099"/>
    <cellStyle name="Note 2 3 6 3 2 4 3" xfId="42364"/>
    <cellStyle name="Note 2 3 6 3 2 5" xfId="14486"/>
    <cellStyle name="Note 2 3 6 3 2 5 2" xfId="32150"/>
    <cellStyle name="Note 2 3 6 3 2 5 3" xfId="49365"/>
    <cellStyle name="Note 2 3 6 3 2 6" xfId="21456"/>
    <cellStyle name="Note 2 3 6 3 2 7" xfId="38753"/>
    <cellStyle name="Note 2 3 6 3 3" xfId="4104"/>
    <cellStyle name="Note 2 3 6 3 3 2" xfId="6020"/>
    <cellStyle name="Note 2 3 6 3 3 2 2" xfId="12940"/>
    <cellStyle name="Note 2 3 6 3 3 2 2 2" xfId="19667"/>
    <cellStyle name="Note 2 3 6 3 3 2 2 2 2" xfId="37331"/>
    <cellStyle name="Note 2 3 6 3 3 2 2 2 3" xfId="54508"/>
    <cellStyle name="Note 2 3 6 3 3 2 2 3" xfId="30604"/>
    <cellStyle name="Note 2 3 6 3 3 2 2 4" xfId="47831"/>
    <cellStyle name="Note 2 3 6 3 3 2 3" xfId="9656"/>
    <cellStyle name="Note 2 3 6 3 3 2 3 2" xfId="27321"/>
    <cellStyle name="Note 2 3 6 3 3 2 3 3" xfId="44574"/>
    <cellStyle name="Note 2 3 6 3 3 2 4" xfId="16600"/>
    <cellStyle name="Note 2 3 6 3 3 2 4 2" xfId="34264"/>
    <cellStyle name="Note 2 3 6 3 3 2 4 3" xfId="51467"/>
    <cellStyle name="Note 2 3 6 3 3 2 5" xfId="23685"/>
    <cellStyle name="Note 2 3 6 3 3 2 6" xfId="40963"/>
    <cellStyle name="Note 2 3 6 3 3 3" xfId="7801"/>
    <cellStyle name="Note 2 3 6 3 3 3 2" xfId="25466"/>
    <cellStyle name="Note 2 3 6 3 3 3 3" xfId="42731"/>
    <cellStyle name="Note 2 3 6 3 3 4" xfId="14853"/>
    <cellStyle name="Note 2 3 6 3 3 4 2" xfId="32517"/>
    <cellStyle name="Note 2 3 6 3 3 4 3" xfId="49732"/>
    <cellStyle name="Note 2 3 6 3 3 5" xfId="21823"/>
    <cellStyle name="Note 2 3 6 3 3 6" xfId="39120"/>
    <cellStyle name="Note 2 3 6 3 4" xfId="4990"/>
    <cellStyle name="Note 2 3 6 3 4 2" xfId="11910"/>
    <cellStyle name="Note 2 3 6 3 4 2 2" xfId="18691"/>
    <cellStyle name="Note 2 3 6 3 4 2 2 2" xfId="36355"/>
    <cellStyle name="Note 2 3 6 3 4 2 2 3" xfId="53538"/>
    <cellStyle name="Note 2 3 6 3 4 2 3" xfId="29574"/>
    <cellStyle name="Note 2 3 6 3 4 2 4" xfId="46807"/>
    <cellStyle name="Note 2 3 6 3 4 3" xfId="8626"/>
    <cellStyle name="Note 2 3 6 3 4 3 2" xfId="26291"/>
    <cellStyle name="Note 2 3 6 3 4 3 3" xfId="43550"/>
    <cellStyle name="Note 2 3 6 3 4 4" xfId="15624"/>
    <cellStyle name="Note 2 3 6 3 4 4 2" xfId="33288"/>
    <cellStyle name="Note 2 3 6 3 4 4 3" xfId="50497"/>
    <cellStyle name="Note 2 3 6 3 4 5" xfId="22655"/>
    <cellStyle name="Note 2 3 6 3 4 6" xfId="39939"/>
    <cellStyle name="Note 2 3 6 3 5" xfId="10596"/>
    <cellStyle name="Note 2 3 6 3 5 2" xfId="17485"/>
    <cellStyle name="Note 2 3 6 3 5 2 2" xfId="35149"/>
    <cellStyle name="Note 2 3 6 3 5 2 3" xfId="52344"/>
    <cellStyle name="Note 2 3 6 3 5 3" xfId="28260"/>
    <cellStyle name="Note 2 3 6 3 5 4" xfId="45505"/>
    <cellStyle name="Note 2 3 6 3 6" xfId="6846"/>
    <cellStyle name="Note 2 3 6 3 6 2" xfId="24511"/>
    <cellStyle name="Note 2 3 6 3 6 3" xfId="41782"/>
    <cellStyle name="Note 2 3 6 3 7" xfId="13877"/>
    <cellStyle name="Note 2 3 6 3 7 2" xfId="31541"/>
    <cellStyle name="Note 2 3 6 3 7 3" xfId="48762"/>
    <cellStyle name="Note 2 3 6 3 8" xfId="20793"/>
    <cellStyle name="Note 2 3 6 3 9" xfId="38096"/>
    <cellStyle name="Note 2 3 6 4" xfId="3186"/>
    <cellStyle name="Note 2 3 6 4 2" xfId="4216"/>
    <cellStyle name="Note 2 3 6 4 2 2" xfId="6132"/>
    <cellStyle name="Note 2 3 6 4 2 2 2" xfId="13052"/>
    <cellStyle name="Note 2 3 6 4 2 2 2 2" xfId="19779"/>
    <cellStyle name="Note 2 3 6 4 2 2 2 2 2" xfId="37443"/>
    <cellStyle name="Note 2 3 6 4 2 2 2 2 3" xfId="54620"/>
    <cellStyle name="Note 2 3 6 4 2 2 2 3" xfId="30716"/>
    <cellStyle name="Note 2 3 6 4 2 2 2 4" xfId="47943"/>
    <cellStyle name="Note 2 3 6 4 2 2 3" xfId="9768"/>
    <cellStyle name="Note 2 3 6 4 2 2 3 2" xfId="27433"/>
    <cellStyle name="Note 2 3 6 4 2 2 3 3" xfId="44686"/>
    <cellStyle name="Note 2 3 6 4 2 2 4" xfId="16712"/>
    <cellStyle name="Note 2 3 6 4 2 2 4 2" xfId="34376"/>
    <cellStyle name="Note 2 3 6 4 2 2 4 3" xfId="51579"/>
    <cellStyle name="Note 2 3 6 4 2 2 5" xfId="23797"/>
    <cellStyle name="Note 2 3 6 4 2 2 6" xfId="41075"/>
    <cellStyle name="Note 2 3 6 4 2 3" xfId="7913"/>
    <cellStyle name="Note 2 3 6 4 2 3 2" xfId="25578"/>
    <cellStyle name="Note 2 3 6 4 2 3 3" xfId="42843"/>
    <cellStyle name="Note 2 3 6 4 2 4" xfId="14965"/>
    <cellStyle name="Note 2 3 6 4 2 4 2" xfId="32629"/>
    <cellStyle name="Note 2 3 6 4 2 4 3" xfId="49844"/>
    <cellStyle name="Note 2 3 6 4 2 5" xfId="21935"/>
    <cellStyle name="Note 2 3 6 4 2 6" xfId="39232"/>
    <cellStyle name="Note 2 3 6 4 3" xfId="5102"/>
    <cellStyle name="Note 2 3 6 4 3 2" xfId="12022"/>
    <cellStyle name="Note 2 3 6 4 3 2 2" xfId="18803"/>
    <cellStyle name="Note 2 3 6 4 3 2 2 2" xfId="36467"/>
    <cellStyle name="Note 2 3 6 4 3 2 2 3" xfId="53650"/>
    <cellStyle name="Note 2 3 6 4 3 2 3" xfId="29686"/>
    <cellStyle name="Note 2 3 6 4 3 2 4" xfId="46919"/>
    <cellStyle name="Note 2 3 6 4 3 3" xfId="8738"/>
    <cellStyle name="Note 2 3 6 4 3 3 2" xfId="26403"/>
    <cellStyle name="Note 2 3 6 4 3 3 3" xfId="43662"/>
    <cellStyle name="Note 2 3 6 4 3 4" xfId="15736"/>
    <cellStyle name="Note 2 3 6 4 3 4 2" xfId="33400"/>
    <cellStyle name="Note 2 3 6 4 3 4 3" xfId="50609"/>
    <cellStyle name="Note 2 3 6 4 3 5" xfId="22767"/>
    <cellStyle name="Note 2 3 6 4 3 6" xfId="40051"/>
    <cellStyle name="Note 2 3 6 4 4" xfId="10708"/>
    <cellStyle name="Note 2 3 6 4 4 2" xfId="17597"/>
    <cellStyle name="Note 2 3 6 4 4 2 2" xfId="35261"/>
    <cellStyle name="Note 2 3 6 4 4 2 3" xfId="52456"/>
    <cellStyle name="Note 2 3 6 4 4 3" xfId="28372"/>
    <cellStyle name="Note 2 3 6 4 4 4" xfId="45617"/>
    <cellStyle name="Note 2 3 6 4 5" xfId="6958"/>
    <cellStyle name="Note 2 3 6 4 5 2" xfId="24623"/>
    <cellStyle name="Note 2 3 6 4 5 3" xfId="41894"/>
    <cellStyle name="Note 2 3 6 4 6" xfId="13989"/>
    <cellStyle name="Note 2 3 6 4 6 2" xfId="31653"/>
    <cellStyle name="Note 2 3 6 4 6 3" xfId="48874"/>
    <cellStyle name="Note 2 3 6 4 7" xfId="20905"/>
    <cellStyle name="Note 2 3 6 4 8" xfId="38208"/>
    <cellStyle name="Note 2 3 6 5" xfId="3414"/>
    <cellStyle name="Note 2 3 6 5 2" xfId="5330"/>
    <cellStyle name="Note 2 3 6 5 2 2" xfId="12250"/>
    <cellStyle name="Note 2 3 6 5 2 2 2" xfId="18977"/>
    <cellStyle name="Note 2 3 6 5 2 2 2 2" xfId="36641"/>
    <cellStyle name="Note 2 3 6 5 2 2 2 3" xfId="53824"/>
    <cellStyle name="Note 2 3 6 5 2 2 3" xfId="29914"/>
    <cellStyle name="Note 2 3 6 5 2 2 4" xfId="47147"/>
    <cellStyle name="Note 2 3 6 5 2 3" xfId="8966"/>
    <cellStyle name="Note 2 3 6 5 2 3 2" xfId="26631"/>
    <cellStyle name="Note 2 3 6 5 2 3 3" xfId="43890"/>
    <cellStyle name="Note 2 3 6 5 2 4" xfId="15910"/>
    <cellStyle name="Note 2 3 6 5 2 4 2" xfId="33574"/>
    <cellStyle name="Note 2 3 6 5 2 4 3" xfId="50783"/>
    <cellStyle name="Note 2 3 6 5 2 5" xfId="22995"/>
    <cellStyle name="Note 2 3 6 5 2 6" xfId="40279"/>
    <cellStyle name="Note 2 3 6 5 3" xfId="10874"/>
    <cellStyle name="Note 2 3 6 5 3 2" xfId="17709"/>
    <cellStyle name="Note 2 3 6 5 3 2 2" xfId="35373"/>
    <cellStyle name="Note 2 3 6 5 3 2 3" xfId="52568"/>
    <cellStyle name="Note 2 3 6 5 3 3" xfId="28538"/>
    <cellStyle name="Note 2 3 6 5 3 4" xfId="45783"/>
    <cellStyle name="Note 2 3 6 5 4" xfId="14163"/>
    <cellStyle name="Note 2 3 6 5 4 2" xfId="31827"/>
    <cellStyle name="Note 2 3 6 5 4 3" xfId="49048"/>
    <cellStyle name="Note 2 3 6 5 5" xfId="21133"/>
    <cellStyle name="Note 2 3 6 5 6" xfId="38436"/>
    <cellStyle name="Note 2 3 6 6" xfId="3787"/>
    <cellStyle name="Note 2 3 6 6 2" xfId="5703"/>
    <cellStyle name="Note 2 3 6 6 2 2" xfId="12623"/>
    <cellStyle name="Note 2 3 6 6 2 2 2" xfId="19350"/>
    <cellStyle name="Note 2 3 6 6 2 2 2 2" xfId="37014"/>
    <cellStyle name="Note 2 3 6 6 2 2 2 3" xfId="54191"/>
    <cellStyle name="Note 2 3 6 6 2 2 3" xfId="30287"/>
    <cellStyle name="Note 2 3 6 6 2 2 4" xfId="47514"/>
    <cellStyle name="Note 2 3 6 6 2 3" xfId="9339"/>
    <cellStyle name="Note 2 3 6 6 2 3 2" xfId="27004"/>
    <cellStyle name="Note 2 3 6 6 2 3 3" xfId="44257"/>
    <cellStyle name="Note 2 3 6 6 2 4" xfId="16283"/>
    <cellStyle name="Note 2 3 6 6 2 4 2" xfId="33947"/>
    <cellStyle name="Note 2 3 6 6 2 4 3" xfId="51150"/>
    <cellStyle name="Note 2 3 6 6 2 5" xfId="23368"/>
    <cellStyle name="Note 2 3 6 6 2 6" xfId="40646"/>
    <cellStyle name="Note 2 3 6 6 3" xfId="7484"/>
    <cellStyle name="Note 2 3 6 6 3 2" xfId="25149"/>
    <cellStyle name="Note 2 3 6 6 3 3" xfId="42414"/>
    <cellStyle name="Note 2 3 6 6 4" xfId="14536"/>
    <cellStyle name="Note 2 3 6 6 4 2" xfId="32200"/>
    <cellStyle name="Note 2 3 6 6 4 3" xfId="49415"/>
    <cellStyle name="Note 2 3 6 6 5" xfId="21506"/>
    <cellStyle name="Note 2 3 6 6 6" xfId="38803"/>
    <cellStyle name="Note 2 3 6 7" xfId="4667"/>
    <cellStyle name="Note 2 3 6 7 2" xfId="11587"/>
    <cellStyle name="Note 2 3 6 7 2 2" xfId="18368"/>
    <cellStyle name="Note 2 3 6 7 2 2 2" xfId="36032"/>
    <cellStyle name="Note 2 3 6 7 2 2 3" xfId="53221"/>
    <cellStyle name="Note 2 3 6 7 2 3" xfId="29251"/>
    <cellStyle name="Note 2 3 6 7 2 4" xfId="46490"/>
    <cellStyle name="Note 2 3 6 7 3" xfId="8303"/>
    <cellStyle name="Note 2 3 6 7 3 2" xfId="25968"/>
    <cellStyle name="Note 2 3 6 7 3 3" xfId="43233"/>
    <cellStyle name="Note 2 3 6 7 4" xfId="15301"/>
    <cellStyle name="Note 2 3 6 7 4 2" xfId="32965"/>
    <cellStyle name="Note 2 3 6 7 4 3" xfId="50180"/>
    <cellStyle name="Note 2 3 6 7 5" xfId="22332"/>
    <cellStyle name="Note 2 3 6 7 6" xfId="39622"/>
    <cellStyle name="Note 2 3 6 8" xfId="10273"/>
    <cellStyle name="Note 2 3 6 8 2" xfId="17162"/>
    <cellStyle name="Note 2 3 6 8 2 2" xfId="34826"/>
    <cellStyle name="Note 2 3 6 8 2 3" xfId="52027"/>
    <cellStyle name="Note 2 3 6 8 3" xfId="27937"/>
    <cellStyle name="Note 2 3 6 8 4" xfId="45188"/>
    <cellStyle name="Note 2 3 6 9" xfId="6523"/>
    <cellStyle name="Note 2 3 6 9 2" xfId="24188"/>
    <cellStyle name="Note 2 3 6 9 3" xfId="41465"/>
    <cellStyle name="Note 2 3 7" xfId="2824"/>
    <cellStyle name="Note 2 3 7 2" xfId="3487"/>
    <cellStyle name="Note 2 3 7 2 2" xfId="5403"/>
    <cellStyle name="Note 2 3 7 2 2 2" xfId="12323"/>
    <cellStyle name="Note 2 3 7 2 2 2 2" xfId="19050"/>
    <cellStyle name="Note 2 3 7 2 2 2 2 2" xfId="36714"/>
    <cellStyle name="Note 2 3 7 2 2 2 2 3" xfId="53894"/>
    <cellStyle name="Note 2 3 7 2 2 2 3" xfId="29987"/>
    <cellStyle name="Note 2 3 7 2 2 2 4" xfId="47217"/>
    <cellStyle name="Note 2 3 7 2 2 3" xfId="9039"/>
    <cellStyle name="Note 2 3 7 2 2 3 2" xfId="26704"/>
    <cellStyle name="Note 2 3 7 2 2 3 3" xfId="43960"/>
    <cellStyle name="Note 2 3 7 2 2 4" xfId="15983"/>
    <cellStyle name="Note 2 3 7 2 2 4 2" xfId="33647"/>
    <cellStyle name="Note 2 3 7 2 2 4 3" xfId="50853"/>
    <cellStyle name="Note 2 3 7 2 2 5" xfId="23068"/>
    <cellStyle name="Note 2 3 7 2 2 6" xfId="40349"/>
    <cellStyle name="Note 2 3 7 2 3" xfId="10947"/>
    <cellStyle name="Note 2 3 7 2 3 2" xfId="17782"/>
    <cellStyle name="Note 2 3 7 2 3 2 2" xfId="35446"/>
    <cellStyle name="Note 2 3 7 2 3 2 3" xfId="52638"/>
    <cellStyle name="Note 2 3 7 2 3 3" xfId="28611"/>
    <cellStyle name="Note 2 3 7 2 3 4" xfId="45853"/>
    <cellStyle name="Note 2 3 7 2 4" xfId="7184"/>
    <cellStyle name="Note 2 3 7 2 4 2" xfId="24849"/>
    <cellStyle name="Note 2 3 7 2 4 3" xfId="42117"/>
    <cellStyle name="Note 2 3 7 2 5" xfId="14236"/>
    <cellStyle name="Note 2 3 7 2 5 2" xfId="31900"/>
    <cellStyle name="Note 2 3 7 2 5 3" xfId="49118"/>
    <cellStyle name="Note 2 3 7 2 6" xfId="21206"/>
    <cellStyle name="Note 2 3 7 2 7" xfId="38506"/>
    <cellStyle name="Note 2 3 7 3" xfId="3857"/>
    <cellStyle name="Note 2 3 7 3 2" xfId="5773"/>
    <cellStyle name="Note 2 3 7 3 2 2" xfId="12693"/>
    <cellStyle name="Note 2 3 7 3 2 2 2" xfId="19420"/>
    <cellStyle name="Note 2 3 7 3 2 2 2 2" xfId="37084"/>
    <cellStyle name="Note 2 3 7 3 2 2 2 3" xfId="54261"/>
    <cellStyle name="Note 2 3 7 3 2 2 3" xfId="30357"/>
    <cellStyle name="Note 2 3 7 3 2 2 4" xfId="47584"/>
    <cellStyle name="Note 2 3 7 3 2 3" xfId="9409"/>
    <cellStyle name="Note 2 3 7 3 2 3 2" xfId="27074"/>
    <cellStyle name="Note 2 3 7 3 2 3 3" xfId="44327"/>
    <cellStyle name="Note 2 3 7 3 2 4" xfId="16353"/>
    <cellStyle name="Note 2 3 7 3 2 4 2" xfId="34017"/>
    <cellStyle name="Note 2 3 7 3 2 4 3" xfId="51220"/>
    <cellStyle name="Note 2 3 7 3 2 5" xfId="23438"/>
    <cellStyle name="Note 2 3 7 3 2 6" xfId="40716"/>
    <cellStyle name="Note 2 3 7 3 3" xfId="7554"/>
    <cellStyle name="Note 2 3 7 3 3 2" xfId="25219"/>
    <cellStyle name="Note 2 3 7 3 3 3" xfId="42484"/>
    <cellStyle name="Note 2 3 7 3 4" xfId="14606"/>
    <cellStyle name="Note 2 3 7 3 4 2" xfId="32270"/>
    <cellStyle name="Note 2 3 7 3 4 3" xfId="49485"/>
    <cellStyle name="Note 2 3 7 3 5" xfId="21576"/>
    <cellStyle name="Note 2 3 7 3 6" xfId="38873"/>
    <cellStyle name="Note 2 3 7 4" xfId="4740"/>
    <cellStyle name="Note 2 3 7 4 2" xfId="11660"/>
    <cellStyle name="Note 2 3 7 4 2 2" xfId="18441"/>
    <cellStyle name="Note 2 3 7 4 2 2 2" xfId="36105"/>
    <cellStyle name="Note 2 3 7 4 2 2 3" xfId="53291"/>
    <cellStyle name="Note 2 3 7 4 2 3" xfId="29324"/>
    <cellStyle name="Note 2 3 7 4 2 4" xfId="46560"/>
    <cellStyle name="Note 2 3 7 4 3" xfId="8376"/>
    <cellStyle name="Note 2 3 7 4 3 2" xfId="26041"/>
    <cellStyle name="Note 2 3 7 4 3 3" xfId="43303"/>
    <cellStyle name="Note 2 3 7 4 4" xfId="15374"/>
    <cellStyle name="Note 2 3 7 4 4 2" xfId="33038"/>
    <cellStyle name="Note 2 3 7 4 4 3" xfId="50250"/>
    <cellStyle name="Note 2 3 7 4 5" xfId="22405"/>
    <cellStyle name="Note 2 3 7 4 6" xfId="39692"/>
    <cellStyle name="Note 2 3 7 5" xfId="10346"/>
    <cellStyle name="Note 2 3 7 5 2" xfId="17235"/>
    <cellStyle name="Note 2 3 7 5 2 2" xfId="34899"/>
    <cellStyle name="Note 2 3 7 5 2 3" xfId="52097"/>
    <cellStyle name="Note 2 3 7 5 3" xfId="28010"/>
    <cellStyle name="Note 2 3 7 5 4" xfId="45258"/>
    <cellStyle name="Note 2 3 7 6" xfId="6596"/>
    <cellStyle name="Note 2 3 7 6 2" xfId="24261"/>
    <cellStyle name="Note 2 3 7 6 3" xfId="41535"/>
    <cellStyle name="Note 2 3 7 7" xfId="13627"/>
    <cellStyle name="Note 2 3 7 7 2" xfId="31291"/>
    <cellStyle name="Note 2 3 7 7 3" xfId="48515"/>
    <cellStyle name="Note 2 3 7 8" xfId="20543"/>
    <cellStyle name="Note 2 3 7 9" xfId="37849"/>
    <cellStyle name="Note 2 3 8" xfId="4476"/>
    <cellStyle name="Note 2 3 8 2" xfId="6340"/>
    <cellStyle name="Note 2 3 8 2 2" xfId="13259"/>
    <cellStyle name="Note 2 3 8 2 2 2" xfId="19932"/>
    <cellStyle name="Note 2 3 8 2 2 2 2" xfId="37596"/>
    <cellStyle name="Note 2 3 8 2 2 2 3" xfId="54773"/>
    <cellStyle name="Note 2 3 8 2 2 3" xfId="30923"/>
    <cellStyle name="Note 2 3 8 2 2 4" xfId="48150"/>
    <cellStyle name="Note 2 3 8 2 3" xfId="9975"/>
    <cellStyle name="Note 2 3 8 2 3 2" xfId="27640"/>
    <cellStyle name="Note 2 3 8 2 3 3" xfId="44893"/>
    <cellStyle name="Note 2 3 8 2 4" xfId="16865"/>
    <cellStyle name="Note 2 3 8 2 4 2" xfId="34529"/>
    <cellStyle name="Note 2 3 8 2 4 3" xfId="51732"/>
    <cellStyle name="Note 2 3 8 2 5" xfId="24005"/>
    <cellStyle name="Note 2 3 8 2 6" xfId="41282"/>
    <cellStyle name="Note 2 3 8 3" xfId="11404"/>
    <cellStyle name="Note 2 3 8 3 2" xfId="18185"/>
    <cellStyle name="Note 2 3 8 3 2 2" xfId="35849"/>
    <cellStyle name="Note 2 3 8 3 2 3" xfId="53038"/>
    <cellStyle name="Note 2 3 8 3 3" xfId="29068"/>
    <cellStyle name="Note 2 3 8 3 4" xfId="46307"/>
    <cellStyle name="Note 2 3 8 4" xfId="8120"/>
    <cellStyle name="Note 2 3 8 4 2" xfId="25785"/>
    <cellStyle name="Note 2 3 8 4 3" xfId="43050"/>
    <cellStyle name="Note 2 3 8 5" xfId="15118"/>
    <cellStyle name="Note 2 3 8 5 2" xfId="32782"/>
    <cellStyle name="Note 2 3 8 5 3" xfId="49997"/>
    <cellStyle name="Note 2 3 8 6" xfId="22149"/>
    <cellStyle name="Note 2 3 8 7" xfId="39439"/>
    <cellStyle name="Note 2 3 9" xfId="4433"/>
    <cellStyle name="Note 2 3 9 2" xfId="6297"/>
    <cellStyle name="Note 2 3 9 2 2" xfId="13216"/>
    <cellStyle name="Note 2 3 9 2 2 2" xfId="19889"/>
    <cellStyle name="Note 2 3 9 2 2 2 2" xfId="37553"/>
    <cellStyle name="Note 2 3 9 2 2 2 3" xfId="54730"/>
    <cellStyle name="Note 2 3 9 2 2 3" xfId="30880"/>
    <cellStyle name="Note 2 3 9 2 2 4" xfId="48107"/>
    <cellStyle name="Note 2 3 9 2 3" xfId="9932"/>
    <cellStyle name="Note 2 3 9 2 3 2" xfId="27597"/>
    <cellStyle name="Note 2 3 9 2 3 3" xfId="44850"/>
    <cellStyle name="Note 2 3 9 2 4" xfId="16822"/>
    <cellStyle name="Note 2 3 9 2 4 2" xfId="34486"/>
    <cellStyle name="Note 2 3 9 2 4 3" xfId="51689"/>
    <cellStyle name="Note 2 3 9 2 5" xfId="23962"/>
    <cellStyle name="Note 2 3 9 2 6" xfId="41239"/>
    <cellStyle name="Note 2 3 9 3" xfId="11361"/>
    <cellStyle name="Note 2 3 9 3 2" xfId="18142"/>
    <cellStyle name="Note 2 3 9 3 2 2" xfId="35806"/>
    <cellStyle name="Note 2 3 9 3 2 3" xfId="52995"/>
    <cellStyle name="Note 2 3 9 3 3" xfId="29025"/>
    <cellStyle name="Note 2 3 9 3 4" xfId="46264"/>
    <cellStyle name="Note 2 3 9 4" xfId="8077"/>
    <cellStyle name="Note 2 3 9 4 2" xfId="25742"/>
    <cellStyle name="Note 2 3 9 4 3" xfId="43007"/>
    <cellStyle name="Note 2 3 9 5" xfId="15075"/>
    <cellStyle name="Note 2 3 9 5 2" xfId="32739"/>
    <cellStyle name="Note 2 3 9 5 3" xfId="49954"/>
    <cellStyle name="Note 2 3 9 6" xfId="22106"/>
    <cellStyle name="Note 2 3 9 7" xfId="39396"/>
    <cellStyle name="Note 2 4" xfId="1843"/>
    <cellStyle name="Note 2 4 10" xfId="20238"/>
    <cellStyle name="Note 2 4 11" xfId="20174"/>
    <cellStyle name="Note 2 4 12" xfId="55187"/>
    <cellStyle name="Note 2 4 2" xfId="1844"/>
    <cellStyle name="Note 2 4 2 10" xfId="20173"/>
    <cellStyle name="Note 2 4 2 11" xfId="55188"/>
    <cellStyle name="Note 2 4 2 2" xfId="1845"/>
    <cellStyle name="Note 2 4 2 2 10" xfId="55189"/>
    <cellStyle name="Note 2 4 2 2 2" xfId="2735"/>
    <cellStyle name="Note 2 4 2 2 2 10" xfId="13540"/>
    <cellStyle name="Note 2 4 2 2 2 10 2" xfId="31204"/>
    <cellStyle name="Note 2 4 2 2 2 10 3" xfId="48431"/>
    <cellStyle name="Note 2 4 2 2 2 11" xfId="20456"/>
    <cellStyle name="Note 2 4 2 2 2 12" xfId="37765"/>
    <cellStyle name="Note 2 4 2 2 2 2" xfId="2964"/>
    <cellStyle name="Note 2 4 2 2 2 2 2" xfId="3627"/>
    <cellStyle name="Note 2 4 2 2 2 2 2 2" xfId="5543"/>
    <cellStyle name="Note 2 4 2 2 2 2 2 2 2" xfId="12463"/>
    <cellStyle name="Note 2 4 2 2 2 2 2 2 2 2" xfId="19190"/>
    <cellStyle name="Note 2 4 2 2 2 2 2 2 2 2 2" xfId="36854"/>
    <cellStyle name="Note 2 4 2 2 2 2 2 2 2 2 3" xfId="54034"/>
    <cellStyle name="Note 2 4 2 2 2 2 2 2 2 3" xfId="30127"/>
    <cellStyle name="Note 2 4 2 2 2 2 2 2 2 4" xfId="47357"/>
    <cellStyle name="Note 2 4 2 2 2 2 2 2 3" xfId="9179"/>
    <cellStyle name="Note 2 4 2 2 2 2 2 2 3 2" xfId="26844"/>
    <cellStyle name="Note 2 4 2 2 2 2 2 2 3 3" xfId="44100"/>
    <cellStyle name="Note 2 4 2 2 2 2 2 2 4" xfId="16123"/>
    <cellStyle name="Note 2 4 2 2 2 2 2 2 4 2" xfId="33787"/>
    <cellStyle name="Note 2 4 2 2 2 2 2 2 4 3" xfId="50993"/>
    <cellStyle name="Note 2 4 2 2 2 2 2 2 5" xfId="23208"/>
    <cellStyle name="Note 2 4 2 2 2 2 2 2 6" xfId="40489"/>
    <cellStyle name="Note 2 4 2 2 2 2 2 3" xfId="11087"/>
    <cellStyle name="Note 2 4 2 2 2 2 2 3 2" xfId="17922"/>
    <cellStyle name="Note 2 4 2 2 2 2 2 3 2 2" xfId="35586"/>
    <cellStyle name="Note 2 4 2 2 2 2 2 3 2 3" xfId="52778"/>
    <cellStyle name="Note 2 4 2 2 2 2 2 3 3" xfId="28751"/>
    <cellStyle name="Note 2 4 2 2 2 2 2 3 4" xfId="45993"/>
    <cellStyle name="Note 2 4 2 2 2 2 2 4" xfId="7324"/>
    <cellStyle name="Note 2 4 2 2 2 2 2 4 2" xfId="24989"/>
    <cellStyle name="Note 2 4 2 2 2 2 2 4 3" xfId="42257"/>
    <cellStyle name="Note 2 4 2 2 2 2 2 5" xfId="14376"/>
    <cellStyle name="Note 2 4 2 2 2 2 2 5 2" xfId="32040"/>
    <cellStyle name="Note 2 4 2 2 2 2 2 5 3" xfId="49258"/>
    <cellStyle name="Note 2 4 2 2 2 2 2 6" xfId="21346"/>
    <cellStyle name="Note 2 4 2 2 2 2 2 7" xfId="38646"/>
    <cellStyle name="Note 2 4 2 2 2 2 3" xfId="3997"/>
    <cellStyle name="Note 2 4 2 2 2 2 3 2" xfId="5913"/>
    <cellStyle name="Note 2 4 2 2 2 2 3 2 2" xfId="12833"/>
    <cellStyle name="Note 2 4 2 2 2 2 3 2 2 2" xfId="19560"/>
    <cellStyle name="Note 2 4 2 2 2 2 3 2 2 2 2" xfId="37224"/>
    <cellStyle name="Note 2 4 2 2 2 2 3 2 2 2 3" xfId="54401"/>
    <cellStyle name="Note 2 4 2 2 2 2 3 2 2 3" xfId="30497"/>
    <cellStyle name="Note 2 4 2 2 2 2 3 2 2 4" xfId="47724"/>
    <cellStyle name="Note 2 4 2 2 2 2 3 2 3" xfId="9549"/>
    <cellStyle name="Note 2 4 2 2 2 2 3 2 3 2" xfId="27214"/>
    <cellStyle name="Note 2 4 2 2 2 2 3 2 3 3" xfId="44467"/>
    <cellStyle name="Note 2 4 2 2 2 2 3 2 4" xfId="16493"/>
    <cellStyle name="Note 2 4 2 2 2 2 3 2 4 2" xfId="34157"/>
    <cellStyle name="Note 2 4 2 2 2 2 3 2 4 3" xfId="51360"/>
    <cellStyle name="Note 2 4 2 2 2 2 3 2 5" xfId="23578"/>
    <cellStyle name="Note 2 4 2 2 2 2 3 2 6" xfId="40856"/>
    <cellStyle name="Note 2 4 2 2 2 2 3 3" xfId="7694"/>
    <cellStyle name="Note 2 4 2 2 2 2 3 3 2" xfId="25359"/>
    <cellStyle name="Note 2 4 2 2 2 2 3 3 3" xfId="42624"/>
    <cellStyle name="Note 2 4 2 2 2 2 3 4" xfId="14746"/>
    <cellStyle name="Note 2 4 2 2 2 2 3 4 2" xfId="32410"/>
    <cellStyle name="Note 2 4 2 2 2 2 3 4 3" xfId="49625"/>
    <cellStyle name="Note 2 4 2 2 2 2 3 5" xfId="21716"/>
    <cellStyle name="Note 2 4 2 2 2 2 3 6" xfId="39013"/>
    <cellStyle name="Note 2 4 2 2 2 2 4" xfId="4880"/>
    <cellStyle name="Note 2 4 2 2 2 2 4 2" xfId="11800"/>
    <cellStyle name="Note 2 4 2 2 2 2 4 2 2" xfId="18581"/>
    <cellStyle name="Note 2 4 2 2 2 2 4 2 2 2" xfId="36245"/>
    <cellStyle name="Note 2 4 2 2 2 2 4 2 2 3" xfId="53431"/>
    <cellStyle name="Note 2 4 2 2 2 2 4 2 3" xfId="29464"/>
    <cellStyle name="Note 2 4 2 2 2 2 4 2 4" xfId="46700"/>
    <cellStyle name="Note 2 4 2 2 2 2 4 3" xfId="8516"/>
    <cellStyle name="Note 2 4 2 2 2 2 4 3 2" xfId="26181"/>
    <cellStyle name="Note 2 4 2 2 2 2 4 3 3" xfId="43443"/>
    <cellStyle name="Note 2 4 2 2 2 2 4 4" xfId="15514"/>
    <cellStyle name="Note 2 4 2 2 2 2 4 4 2" xfId="33178"/>
    <cellStyle name="Note 2 4 2 2 2 2 4 4 3" xfId="50390"/>
    <cellStyle name="Note 2 4 2 2 2 2 4 5" xfId="22545"/>
    <cellStyle name="Note 2 4 2 2 2 2 4 6" xfId="39832"/>
    <cellStyle name="Note 2 4 2 2 2 2 5" xfId="10486"/>
    <cellStyle name="Note 2 4 2 2 2 2 5 2" xfId="17375"/>
    <cellStyle name="Note 2 4 2 2 2 2 5 2 2" xfId="35039"/>
    <cellStyle name="Note 2 4 2 2 2 2 5 2 3" xfId="52237"/>
    <cellStyle name="Note 2 4 2 2 2 2 5 3" xfId="28150"/>
    <cellStyle name="Note 2 4 2 2 2 2 5 4" xfId="45398"/>
    <cellStyle name="Note 2 4 2 2 2 2 6" xfId="6736"/>
    <cellStyle name="Note 2 4 2 2 2 2 6 2" xfId="24401"/>
    <cellStyle name="Note 2 4 2 2 2 2 6 3" xfId="41675"/>
    <cellStyle name="Note 2 4 2 2 2 2 7" xfId="13767"/>
    <cellStyle name="Note 2 4 2 2 2 2 7 2" xfId="31431"/>
    <cellStyle name="Note 2 4 2 2 2 2 7 3" xfId="48655"/>
    <cellStyle name="Note 2 4 2 2 2 2 8" xfId="20683"/>
    <cellStyle name="Note 2 4 2 2 2 2 9" xfId="37989"/>
    <cellStyle name="Note 2 4 2 2 2 3" xfId="3060"/>
    <cellStyle name="Note 2 4 2 2 2 3 2" xfId="3723"/>
    <cellStyle name="Note 2 4 2 2 2 3 2 2" xfId="5639"/>
    <cellStyle name="Note 2 4 2 2 2 3 2 2 2" xfId="12559"/>
    <cellStyle name="Note 2 4 2 2 2 3 2 2 2 2" xfId="19286"/>
    <cellStyle name="Note 2 4 2 2 2 3 2 2 2 2 2" xfId="36950"/>
    <cellStyle name="Note 2 4 2 2 2 3 2 2 2 2 3" xfId="54127"/>
    <cellStyle name="Note 2 4 2 2 2 3 2 2 2 3" xfId="30223"/>
    <cellStyle name="Note 2 4 2 2 2 3 2 2 2 4" xfId="47450"/>
    <cellStyle name="Note 2 4 2 2 2 3 2 2 3" xfId="9275"/>
    <cellStyle name="Note 2 4 2 2 2 3 2 2 3 2" xfId="26940"/>
    <cellStyle name="Note 2 4 2 2 2 3 2 2 3 3" xfId="44193"/>
    <cellStyle name="Note 2 4 2 2 2 3 2 2 4" xfId="16219"/>
    <cellStyle name="Note 2 4 2 2 2 3 2 2 4 2" xfId="33883"/>
    <cellStyle name="Note 2 4 2 2 2 3 2 2 4 3" xfId="51086"/>
    <cellStyle name="Note 2 4 2 2 2 3 2 2 5" xfId="23304"/>
    <cellStyle name="Note 2 4 2 2 2 3 2 2 6" xfId="40582"/>
    <cellStyle name="Note 2 4 2 2 2 3 2 3" xfId="11183"/>
    <cellStyle name="Note 2 4 2 2 2 3 2 3 2" xfId="18018"/>
    <cellStyle name="Note 2 4 2 2 2 3 2 3 2 2" xfId="35682"/>
    <cellStyle name="Note 2 4 2 2 2 3 2 3 2 3" xfId="52871"/>
    <cellStyle name="Note 2 4 2 2 2 3 2 3 3" xfId="28847"/>
    <cellStyle name="Note 2 4 2 2 2 3 2 3 4" xfId="46086"/>
    <cellStyle name="Note 2 4 2 2 2 3 2 4" xfId="7420"/>
    <cellStyle name="Note 2 4 2 2 2 3 2 4 2" xfId="25085"/>
    <cellStyle name="Note 2 4 2 2 2 3 2 4 3" xfId="42350"/>
    <cellStyle name="Note 2 4 2 2 2 3 2 5" xfId="14472"/>
    <cellStyle name="Note 2 4 2 2 2 3 2 5 2" xfId="32136"/>
    <cellStyle name="Note 2 4 2 2 2 3 2 5 3" xfId="49351"/>
    <cellStyle name="Note 2 4 2 2 2 3 2 6" xfId="21442"/>
    <cellStyle name="Note 2 4 2 2 2 3 2 7" xfId="38739"/>
    <cellStyle name="Note 2 4 2 2 2 3 3" xfId="4090"/>
    <cellStyle name="Note 2 4 2 2 2 3 3 2" xfId="6006"/>
    <cellStyle name="Note 2 4 2 2 2 3 3 2 2" xfId="12926"/>
    <cellStyle name="Note 2 4 2 2 2 3 3 2 2 2" xfId="19653"/>
    <cellStyle name="Note 2 4 2 2 2 3 3 2 2 2 2" xfId="37317"/>
    <cellStyle name="Note 2 4 2 2 2 3 3 2 2 2 3" xfId="54494"/>
    <cellStyle name="Note 2 4 2 2 2 3 3 2 2 3" xfId="30590"/>
    <cellStyle name="Note 2 4 2 2 2 3 3 2 2 4" xfId="47817"/>
    <cellStyle name="Note 2 4 2 2 2 3 3 2 3" xfId="9642"/>
    <cellStyle name="Note 2 4 2 2 2 3 3 2 3 2" xfId="27307"/>
    <cellStyle name="Note 2 4 2 2 2 3 3 2 3 3" xfId="44560"/>
    <cellStyle name="Note 2 4 2 2 2 3 3 2 4" xfId="16586"/>
    <cellStyle name="Note 2 4 2 2 2 3 3 2 4 2" xfId="34250"/>
    <cellStyle name="Note 2 4 2 2 2 3 3 2 4 3" xfId="51453"/>
    <cellStyle name="Note 2 4 2 2 2 3 3 2 5" xfId="23671"/>
    <cellStyle name="Note 2 4 2 2 2 3 3 2 6" xfId="40949"/>
    <cellStyle name="Note 2 4 2 2 2 3 3 3" xfId="7787"/>
    <cellStyle name="Note 2 4 2 2 2 3 3 3 2" xfId="25452"/>
    <cellStyle name="Note 2 4 2 2 2 3 3 3 3" xfId="42717"/>
    <cellStyle name="Note 2 4 2 2 2 3 3 4" xfId="14839"/>
    <cellStyle name="Note 2 4 2 2 2 3 3 4 2" xfId="32503"/>
    <cellStyle name="Note 2 4 2 2 2 3 3 4 3" xfId="49718"/>
    <cellStyle name="Note 2 4 2 2 2 3 3 5" xfId="21809"/>
    <cellStyle name="Note 2 4 2 2 2 3 3 6" xfId="39106"/>
    <cellStyle name="Note 2 4 2 2 2 3 4" xfId="4976"/>
    <cellStyle name="Note 2 4 2 2 2 3 4 2" xfId="11896"/>
    <cellStyle name="Note 2 4 2 2 2 3 4 2 2" xfId="18677"/>
    <cellStyle name="Note 2 4 2 2 2 3 4 2 2 2" xfId="36341"/>
    <cellStyle name="Note 2 4 2 2 2 3 4 2 2 3" xfId="53524"/>
    <cellStyle name="Note 2 4 2 2 2 3 4 2 3" xfId="29560"/>
    <cellStyle name="Note 2 4 2 2 2 3 4 2 4" xfId="46793"/>
    <cellStyle name="Note 2 4 2 2 2 3 4 3" xfId="8612"/>
    <cellStyle name="Note 2 4 2 2 2 3 4 3 2" xfId="26277"/>
    <cellStyle name="Note 2 4 2 2 2 3 4 3 3" xfId="43536"/>
    <cellStyle name="Note 2 4 2 2 2 3 4 4" xfId="15610"/>
    <cellStyle name="Note 2 4 2 2 2 3 4 4 2" xfId="33274"/>
    <cellStyle name="Note 2 4 2 2 2 3 4 4 3" xfId="50483"/>
    <cellStyle name="Note 2 4 2 2 2 3 4 5" xfId="22641"/>
    <cellStyle name="Note 2 4 2 2 2 3 4 6" xfId="39925"/>
    <cellStyle name="Note 2 4 2 2 2 3 5" xfId="10582"/>
    <cellStyle name="Note 2 4 2 2 2 3 5 2" xfId="17471"/>
    <cellStyle name="Note 2 4 2 2 2 3 5 2 2" xfId="35135"/>
    <cellStyle name="Note 2 4 2 2 2 3 5 2 3" xfId="52330"/>
    <cellStyle name="Note 2 4 2 2 2 3 5 3" xfId="28246"/>
    <cellStyle name="Note 2 4 2 2 2 3 5 4" xfId="45491"/>
    <cellStyle name="Note 2 4 2 2 2 3 6" xfId="6832"/>
    <cellStyle name="Note 2 4 2 2 2 3 6 2" xfId="24497"/>
    <cellStyle name="Note 2 4 2 2 2 3 6 3" xfId="41768"/>
    <cellStyle name="Note 2 4 2 2 2 3 7" xfId="13863"/>
    <cellStyle name="Note 2 4 2 2 2 3 7 2" xfId="31527"/>
    <cellStyle name="Note 2 4 2 2 2 3 7 3" xfId="48748"/>
    <cellStyle name="Note 2 4 2 2 2 3 8" xfId="20779"/>
    <cellStyle name="Note 2 4 2 2 2 3 9" xfId="38082"/>
    <cellStyle name="Note 2 4 2 2 2 4" xfId="3172"/>
    <cellStyle name="Note 2 4 2 2 2 4 2" xfId="4202"/>
    <cellStyle name="Note 2 4 2 2 2 4 2 2" xfId="6118"/>
    <cellStyle name="Note 2 4 2 2 2 4 2 2 2" xfId="13038"/>
    <cellStyle name="Note 2 4 2 2 2 4 2 2 2 2" xfId="19765"/>
    <cellStyle name="Note 2 4 2 2 2 4 2 2 2 2 2" xfId="37429"/>
    <cellStyle name="Note 2 4 2 2 2 4 2 2 2 2 3" xfId="54606"/>
    <cellStyle name="Note 2 4 2 2 2 4 2 2 2 3" xfId="30702"/>
    <cellStyle name="Note 2 4 2 2 2 4 2 2 2 4" xfId="47929"/>
    <cellStyle name="Note 2 4 2 2 2 4 2 2 3" xfId="9754"/>
    <cellStyle name="Note 2 4 2 2 2 4 2 2 3 2" xfId="27419"/>
    <cellStyle name="Note 2 4 2 2 2 4 2 2 3 3" xfId="44672"/>
    <cellStyle name="Note 2 4 2 2 2 4 2 2 4" xfId="16698"/>
    <cellStyle name="Note 2 4 2 2 2 4 2 2 4 2" xfId="34362"/>
    <cellStyle name="Note 2 4 2 2 2 4 2 2 4 3" xfId="51565"/>
    <cellStyle name="Note 2 4 2 2 2 4 2 2 5" xfId="23783"/>
    <cellStyle name="Note 2 4 2 2 2 4 2 2 6" xfId="41061"/>
    <cellStyle name="Note 2 4 2 2 2 4 2 3" xfId="7899"/>
    <cellStyle name="Note 2 4 2 2 2 4 2 3 2" xfId="25564"/>
    <cellStyle name="Note 2 4 2 2 2 4 2 3 3" xfId="42829"/>
    <cellStyle name="Note 2 4 2 2 2 4 2 4" xfId="14951"/>
    <cellStyle name="Note 2 4 2 2 2 4 2 4 2" xfId="32615"/>
    <cellStyle name="Note 2 4 2 2 2 4 2 4 3" xfId="49830"/>
    <cellStyle name="Note 2 4 2 2 2 4 2 5" xfId="21921"/>
    <cellStyle name="Note 2 4 2 2 2 4 2 6" xfId="39218"/>
    <cellStyle name="Note 2 4 2 2 2 4 3" xfId="5088"/>
    <cellStyle name="Note 2 4 2 2 2 4 3 2" xfId="12008"/>
    <cellStyle name="Note 2 4 2 2 2 4 3 2 2" xfId="18789"/>
    <cellStyle name="Note 2 4 2 2 2 4 3 2 2 2" xfId="36453"/>
    <cellStyle name="Note 2 4 2 2 2 4 3 2 2 3" xfId="53636"/>
    <cellStyle name="Note 2 4 2 2 2 4 3 2 3" xfId="29672"/>
    <cellStyle name="Note 2 4 2 2 2 4 3 2 4" xfId="46905"/>
    <cellStyle name="Note 2 4 2 2 2 4 3 3" xfId="8724"/>
    <cellStyle name="Note 2 4 2 2 2 4 3 3 2" xfId="26389"/>
    <cellStyle name="Note 2 4 2 2 2 4 3 3 3" xfId="43648"/>
    <cellStyle name="Note 2 4 2 2 2 4 3 4" xfId="15722"/>
    <cellStyle name="Note 2 4 2 2 2 4 3 4 2" xfId="33386"/>
    <cellStyle name="Note 2 4 2 2 2 4 3 4 3" xfId="50595"/>
    <cellStyle name="Note 2 4 2 2 2 4 3 5" xfId="22753"/>
    <cellStyle name="Note 2 4 2 2 2 4 3 6" xfId="40037"/>
    <cellStyle name="Note 2 4 2 2 2 4 4" xfId="10694"/>
    <cellStyle name="Note 2 4 2 2 2 4 4 2" xfId="17583"/>
    <cellStyle name="Note 2 4 2 2 2 4 4 2 2" xfId="35247"/>
    <cellStyle name="Note 2 4 2 2 2 4 4 2 3" xfId="52442"/>
    <cellStyle name="Note 2 4 2 2 2 4 4 3" xfId="28358"/>
    <cellStyle name="Note 2 4 2 2 2 4 4 4" xfId="45603"/>
    <cellStyle name="Note 2 4 2 2 2 4 5" xfId="6944"/>
    <cellStyle name="Note 2 4 2 2 2 4 5 2" xfId="24609"/>
    <cellStyle name="Note 2 4 2 2 2 4 5 3" xfId="41880"/>
    <cellStyle name="Note 2 4 2 2 2 4 6" xfId="13975"/>
    <cellStyle name="Note 2 4 2 2 2 4 6 2" xfId="31639"/>
    <cellStyle name="Note 2 4 2 2 2 4 6 3" xfId="48860"/>
    <cellStyle name="Note 2 4 2 2 2 4 7" xfId="20891"/>
    <cellStyle name="Note 2 4 2 2 2 4 8" xfId="38194"/>
    <cellStyle name="Note 2 4 2 2 2 5" xfId="3400"/>
    <cellStyle name="Note 2 4 2 2 2 5 2" xfId="5316"/>
    <cellStyle name="Note 2 4 2 2 2 5 2 2" xfId="12236"/>
    <cellStyle name="Note 2 4 2 2 2 5 2 2 2" xfId="18963"/>
    <cellStyle name="Note 2 4 2 2 2 5 2 2 2 2" xfId="36627"/>
    <cellStyle name="Note 2 4 2 2 2 5 2 2 2 3" xfId="53810"/>
    <cellStyle name="Note 2 4 2 2 2 5 2 2 3" xfId="29900"/>
    <cellStyle name="Note 2 4 2 2 2 5 2 2 4" xfId="47133"/>
    <cellStyle name="Note 2 4 2 2 2 5 2 3" xfId="8952"/>
    <cellStyle name="Note 2 4 2 2 2 5 2 3 2" xfId="26617"/>
    <cellStyle name="Note 2 4 2 2 2 5 2 3 3" xfId="43876"/>
    <cellStyle name="Note 2 4 2 2 2 5 2 4" xfId="15896"/>
    <cellStyle name="Note 2 4 2 2 2 5 2 4 2" xfId="33560"/>
    <cellStyle name="Note 2 4 2 2 2 5 2 4 3" xfId="50769"/>
    <cellStyle name="Note 2 4 2 2 2 5 2 5" xfId="22981"/>
    <cellStyle name="Note 2 4 2 2 2 5 2 6" xfId="40265"/>
    <cellStyle name="Note 2 4 2 2 2 5 3" xfId="10860"/>
    <cellStyle name="Note 2 4 2 2 2 5 3 2" xfId="17695"/>
    <cellStyle name="Note 2 4 2 2 2 5 3 2 2" xfId="35359"/>
    <cellStyle name="Note 2 4 2 2 2 5 3 2 3" xfId="52554"/>
    <cellStyle name="Note 2 4 2 2 2 5 3 3" xfId="28524"/>
    <cellStyle name="Note 2 4 2 2 2 5 3 4" xfId="45769"/>
    <cellStyle name="Note 2 4 2 2 2 5 4" xfId="14149"/>
    <cellStyle name="Note 2 4 2 2 2 5 4 2" xfId="31813"/>
    <cellStyle name="Note 2 4 2 2 2 5 4 3" xfId="49034"/>
    <cellStyle name="Note 2 4 2 2 2 5 5" xfId="21119"/>
    <cellStyle name="Note 2 4 2 2 2 5 6" xfId="38422"/>
    <cellStyle name="Note 2 4 2 2 2 6" xfId="3773"/>
    <cellStyle name="Note 2 4 2 2 2 6 2" xfId="5689"/>
    <cellStyle name="Note 2 4 2 2 2 6 2 2" xfId="12609"/>
    <cellStyle name="Note 2 4 2 2 2 6 2 2 2" xfId="19336"/>
    <cellStyle name="Note 2 4 2 2 2 6 2 2 2 2" xfId="37000"/>
    <cellStyle name="Note 2 4 2 2 2 6 2 2 2 3" xfId="54177"/>
    <cellStyle name="Note 2 4 2 2 2 6 2 2 3" xfId="30273"/>
    <cellStyle name="Note 2 4 2 2 2 6 2 2 4" xfId="47500"/>
    <cellStyle name="Note 2 4 2 2 2 6 2 3" xfId="9325"/>
    <cellStyle name="Note 2 4 2 2 2 6 2 3 2" xfId="26990"/>
    <cellStyle name="Note 2 4 2 2 2 6 2 3 3" xfId="44243"/>
    <cellStyle name="Note 2 4 2 2 2 6 2 4" xfId="16269"/>
    <cellStyle name="Note 2 4 2 2 2 6 2 4 2" xfId="33933"/>
    <cellStyle name="Note 2 4 2 2 2 6 2 4 3" xfId="51136"/>
    <cellStyle name="Note 2 4 2 2 2 6 2 5" xfId="23354"/>
    <cellStyle name="Note 2 4 2 2 2 6 2 6" xfId="40632"/>
    <cellStyle name="Note 2 4 2 2 2 6 3" xfId="7470"/>
    <cellStyle name="Note 2 4 2 2 2 6 3 2" xfId="25135"/>
    <cellStyle name="Note 2 4 2 2 2 6 3 3" xfId="42400"/>
    <cellStyle name="Note 2 4 2 2 2 6 4" xfId="14522"/>
    <cellStyle name="Note 2 4 2 2 2 6 4 2" xfId="32186"/>
    <cellStyle name="Note 2 4 2 2 2 6 4 3" xfId="49401"/>
    <cellStyle name="Note 2 4 2 2 2 6 5" xfId="21492"/>
    <cellStyle name="Note 2 4 2 2 2 6 6" xfId="38789"/>
    <cellStyle name="Note 2 4 2 2 2 7" xfId="4653"/>
    <cellStyle name="Note 2 4 2 2 2 7 2" xfId="11573"/>
    <cellStyle name="Note 2 4 2 2 2 7 2 2" xfId="18354"/>
    <cellStyle name="Note 2 4 2 2 2 7 2 2 2" xfId="36018"/>
    <cellStyle name="Note 2 4 2 2 2 7 2 2 3" xfId="53207"/>
    <cellStyle name="Note 2 4 2 2 2 7 2 3" xfId="29237"/>
    <cellStyle name="Note 2 4 2 2 2 7 2 4" xfId="46476"/>
    <cellStyle name="Note 2 4 2 2 2 7 3" xfId="8289"/>
    <cellStyle name="Note 2 4 2 2 2 7 3 2" xfId="25954"/>
    <cellStyle name="Note 2 4 2 2 2 7 3 3" xfId="43219"/>
    <cellStyle name="Note 2 4 2 2 2 7 4" xfId="15287"/>
    <cellStyle name="Note 2 4 2 2 2 7 4 2" xfId="32951"/>
    <cellStyle name="Note 2 4 2 2 2 7 4 3" xfId="50166"/>
    <cellStyle name="Note 2 4 2 2 2 7 5" xfId="22318"/>
    <cellStyle name="Note 2 4 2 2 2 7 6" xfId="39608"/>
    <cellStyle name="Note 2 4 2 2 2 8" xfId="10259"/>
    <cellStyle name="Note 2 4 2 2 2 8 2" xfId="17148"/>
    <cellStyle name="Note 2 4 2 2 2 8 2 2" xfId="34812"/>
    <cellStyle name="Note 2 4 2 2 2 8 2 3" xfId="52013"/>
    <cellStyle name="Note 2 4 2 2 2 8 3" xfId="27923"/>
    <cellStyle name="Note 2 4 2 2 2 8 4" xfId="45174"/>
    <cellStyle name="Note 2 4 2 2 2 9" xfId="6509"/>
    <cellStyle name="Note 2 4 2 2 2 9 2" xfId="24174"/>
    <cellStyle name="Note 2 4 2 2 2 9 3" xfId="41451"/>
    <cellStyle name="Note 2 4 2 2 3" xfId="2838"/>
    <cellStyle name="Note 2 4 2 2 3 2" xfId="3501"/>
    <cellStyle name="Note 2 4 2 2 3 2 2" xfId="5417"/>
    <cellStyle name="Note 2 4 2 2 3 2 2 2" xfId="12337"/>
    <cellStyle name="Note 2 4 2 2 3 2 2 2 2" xfId="19064"/>
    <cellStyle name="Note 2 4 2 2 3 2 2 2 2 2" xfId="36728"/>
    <cellStyle name="Note 2 4 2 2 3 2 2 2 2 3" xfId="53908"/>
    <cellStyle name="Note 2 4 2 2 3 2 2 2 3" xfId="30001"/>
    <cellStyle name="Note 2 4 2 2 3 2 2 2 4" xfId="47231"/>
    <cellStyle name="Note 2 4 2 2 3 2 2 3" xfId="9053"/>
    <cellStyle name="Note 2 4 2 2 3 2 2 3 2" xfId="26718"/>
    <cellStyle name="Note 2 4 2 2 3 2 2 3 3" xfId="43974"/>
    <cellStyle name="Note 2 4 2 2 3 2 2 4" xfId="15997"/>
    <cellStyle name="Note 2 4 2 2 3 2 2 4 2" xfId="33661"/>
    <cellStyle name="Note 2 4 2 2 3 2 2 4 3" xfId="50867"/>
    <cellStyle name="Note 2 4 2 2 3 2 2 5" xfId="23082"/>
    <cellStyle name="Note 2 4 2 2 3 2 2 6" xfId="40363"/>
    <cellStyle name="Note 2 4 2 2 3 2 3" xfId="10961"/>
    <cellStyle name="Note 2 4 2 2 3 2 3 2" xfId="17796"/>
    <cellStyle name="Note 2 4 2 2 3 2 3 2 2" xfId="35460"/>
    <cellStyle name="Note 2 4 2 2 3 2 3 2 3" xfId="52652"/>
    <cellStyle name="Note 2 4 2 2 3 2 3 3" xfId="28625"/>
    <cellStyle name="Note 2 4 2 2 3 2 3 4" xfId="45867"/>
    <cellStyle name="Note 2 4 2 2 3 2 4" xfId="7198"/>
    <cellStyle name="Note 2 4 2 2 3 2 4 2" xfId="24863"/>
    <cellStyle name="Note 2 4 2 2 3 2 4 3" xfId="42131"/>
    <cellStyle name="Note 2 4 2 2 3 2 5" xfId="14250"/>
    <cellStyle name="Note 2 4 2 2 3 2 5 2" xfId="31914"/>
    <cellStyle name="Note 2 4 2 2 3 2 5 3" xfId="49132"/>
    <cellStyle name="Note 2 4 2 2 3 2 6" xfId="21220"/>
    <cellStyle name="Note 2 4 2 2 3 2 7" xfId="38520"/>
    <cellStyle name="Note 2 4 2 2 3 3" xfId="3871"/>
    <cellStyle name="Note 2 4 2 2 3 3 2" xfId="5787"/>
    <cellStyle name="Note 2 4 2 2 3 3 2 2" xfId="12707"/>
    <cellStyle name="Note 2 4 2 2 3 3 2 2 2" xfId="19434"/>
    <cellStyle name="Note 2 4 2 2 3 3 2 2 2 2" xfId="37098"/>
    <cellStyle name="Note 2 4 2 2 3 3 2 2 2 3" xfId="54275"/>
    <cellStyle name="Note 2 4 2 2 3 3 2 2 3" xfId="30371"/>
    <cellStyle name="Note 2 4 2 2 3 3 2 2 4" xfId="47598"/>
    <cellStyle name="Note 2 4 2 2 3 3 2 3" xfId="9423"/>
    <cellStyle name="Note 2 4 2 2 3 3 2 3 2" xfId="27088"/>
    <cellStyle name="Note 2 4 2 2 3 3 2 3 3" xfId="44341"/>
    <cellStyle name="Note 2 4 2 2 3 3 2 4" xfId="16367"/>
    <cellStyle name="Note 2 4 2 2 3 3 2 4 2" xfId="34031"/>
    <cellStyle name="Note 2 4 2 2 3 3 2 4 3" xfId="51234"/>
    <cellStyle name="Note 2 4 2 2 3 3 2 5" xfId="23452"/>
    <cellStyle name="Note 2 4 2 2 3 3 2 6" xfId="40730"/>
    <cellStyle name="Note 2 4 2 2 3 3 3" xfId="7568"/>
    <cellStyle name="Note 2 4 2 2 3 3 3 2" xfId="25233"/>
    <cellStyle name="Note 2 4 2 2 3 3 3 3" xfId="42498"/>
    <cellStyle name="Note 2 4 2 2 3 3 4" xfId="14620"/>
    <cellStyle name="Note 2 4 2 2 3 3 4 2" xfId="32284"/>
    <cellStyle name="Note 2 4 2 2 3 3 4 3" xfId="49499"/>
    <cellStyle name="Note 2 4 2 2 3 3 5" xfId="21590"/>
    <cellStyle name="Note 2 4 2 2 3 3 6" xfId="38887"/>
    <cellStyle name="Note 2 4 2 2 3 4" xfId="4754"/>
    <cellStyle name="Note 2 4 2 2 3 4 2" xfId="11674"/>
    <cellStyle name="Note 2 4 2 2 3 4 2 2" xfId="18455"/>
    <cellStyle name="Note 2 4 2 2 3 4 2 2 2" xfId="36119"/>
    <cellStyle name="Note 2 4 2 2 3 4 2 2 3" xfId="53305"/>
    <cellStyle name="Note 2 4 2 2 3 4 2 3" xfId="29338"/>
    <cellStyle name="Note 2 4 2 2 3 4 2 4" xfId="46574"/>
    <cellStyle name="Note 2 4 2 2 3 4 3" xfId="8390"/>
    <cellStyle name="Note 2 4 2 2 3 4 3 2" xfId="26055"/>
    <cellStyle name="Note 2 4 2 2 3 4 3 3" xfId="43317"/>
    <cellStyle name="Note 2 4 2 2 3 4 4" xfId="15388"/>
    <cellStyle name="Note 2 4 2 2 3 4 4 2" xfId="33052"/>
    <cellStyle name="Note 2 4 2 2 3 4 4 3" xfId="50264"/>
    <cellStyle name="Note 2 4 2 2 3 4 5" xfId="22419"/>
    <cellStyle name="Note 2 4 2 2 3 4 6" xfId="39706"/>
    <cellStyle name="Note 2 4 2 2 3 5" xfId="10360"/>
    <cellStyle name="Note 2 4 2 2 3 5 2" xfId="17249"/>
    <cellStyle name="Note 2 4 2 2 3 5 2 2" xfId="34913"/>
    <cellStyle name="Note 2 4 2 2 3 5 2 3" xfId="52111"/>
    <cellStyle name="Note 2 4 2 2 3 5 3" xfId="28024"/>
    <cellStyle name="Note 2 4 2 2 3 5 4" xfId="45272"/>
    <cellStyle name="Note 2 4 2 2 3 6" xfId="6610"/>
    <cellStyle name="Note 2 4 2 2 3 6 2" xfId="24275"/>
    <cellStyle name="Note 2 4 2 2 3 6 3" xfId="41549"/>
    <cellStyle name="Note 2 4 2 2 3 7" xfId="13641"/>
    <cellStyle name="Note 2 4 2 2 3 7 2" xfId="31305"/>
    <cellStyle name="Note 2 4 2 2 3 7 3" xfId="48529"/>
    <cellStyle name="Note 2 4 2 2 3 8" xfId="20557"/>
    <cellStyle name="Note 2 4 2 2 3 9" xfId="37863"/>
    <cellStyle name="Note 2 4 2 2 4" xfId="4490"/>
    <cellStyle name="Note 2 4 2 2 4 2" xfId="6354"/>
    <cellStyle name="Note 2 4 2 2 4 2 2" xfId="13273"/>
    <cellStyle name="Note 2 4 2 2 4 2 2 2" xfId="19946"/>
    <cellStyle name="Note 2 4 2 2 4 2 2 2 2" xfId="37610"/>
    <cellStyle name="Note 2 4 2 2 4 2 2 2 3" xfId="54787"/>
    <cellStyle name="Note 2 4 2 2 4 2 2 3" xfId="30937"/>
    <cellStyle name="Note 2 4 2 2 4 2 2 4" xfId="48164"/>
    <cellStyle name="Note 2 4 2 2 4 2 3" xfId="9989"/>
    <cellStyle name="Note 2 4 2 2 4 2 3 2" xfId="27654"/>
    <cellStyle name="Note 2 4 2 2 4 2 3 3" xfId="44907"/>
    <cellStyle name="Note 2 4 2 2 4 2 4" xfId="16879"/>
    <cellStyle name="Note 2 4 2 2 4 2 4 2" xfId="34543"/>
    <cellStyle name="Note 2 4 2 2 4 2 4 3" xfId="51746"/>
    <cellStyle name="Note 2 4 2 2 4 2 5" xfId="24019"/>
    <cellStyle name="Note 2 4 2 2 4 2 6" xfId="41296"/>
    <cellStyle name="Note 2 4 2 2 4 3" xfId="11418"/>
    <cellStyle name="Note 2 4 2 2 4 3 2" xfId="18199"/>
    <cellStyle name="Note 2 4 2 2 4 3 2 2" xfId="35863"/>
    <cellStyle name="Note 2 4 2 2 4 3 2 3" xfId="53052"/>
    <cellStyle name="Note 2 4 2 2 4 3 3" xfId="29082"/>
    <cellStyle name="Note 2 4 2 2 4 3 4" xfId="46321"/>
    <cellStyle name="Note 2 4 2 2 4 4" xfId="8134"/>
    <cellStyle name="Note 2 4 2 2 4 4 2" xfId="25799"/>
    <cellStyle name="Note 2 4 2 2 4 4 3" xfId="43064"/>
    <cellStyle name="Note 2 4 2 2 4 5" xfId="15132"/>
    <cellStyle name="Note 2 4 2 2 4 5 2" xfId="32796"/>
    <cellStyle name="Note 2 4 2 2 4 5 3" xfId="50011"/>
    <cellStyle name="Note 2 4 2 2 4 6" xfId="22163"/>
    <cellStyle name="Note 2 4 2 2 4 7" xfId="39453"/>
    <cellStyle name="Note 2 4 2 2 5" xfId="4381"/>
    <cellStyle name="Note 2 4 2 2 5 2" xfId="6246"/>
    <cellStyle name="Note 2 4 2 2 5 2 2" xfId="13165"/>
    <cellStyle name="Note 2 4 2 2 5 2 2 2" xfId="19838"/>
    <cellStyle name="Note 2 4 2 2 5 2 2 2 2" xfId="37502"/>
    <cellStyle name="Note 2 4 2 2 5 2 2 2 3" xfId="54679"/>
    <cellStyle name="Note 2 4 2 2 5 2 2 3" xfId="30829"/>
    <cellStyle name="Note 2 4 2 2 5 2 2 4" xfId="48056"/>
    <cellStyle name="Note 2 4 2 2 5 2 3" xfId="9881"/>
    <cellStyle name="Note 2 4 2 2 5 2 3 2" xfId="27546"/>
    <cellStyle name="Note 2 4 2 2 5 2 3 3" xfId="44799"/>
    <cellStyle name="Note 2 4 2 2 5 2 4" xfId="16771"/>
    <cellStyle name="Note 2 4 2 2 5 2 4 2" xfId="34435"/>
    <cellStyle name="Note 2 4 2 2 5 2 4 3" xfId="51638"/>
    <cellStyle name="Note 2 4 2 2 5 2 5" xfId="23911"/>
    <cellStyle name="Note 2 4 2 2 5 2 6" xfId="41188"/>
    <cellStyle name="Note 2 4 2 2 5 3" xfId="11310"/>
    <cellStyle name="Note 2 4 2 2 5 3 2" xfId="18091"/>
    <cellStyle name="Note 2 4 2 2 5 3 2 2" xfId="35755"/>
    <cellStyle name="Note 2 4 2 2 5 3 2 3" xfId="52944"/>
    <cellStyle name="Note 2 4 2 2 5 3 3" xfId="28974"/>
    <cellStyle name="Note 2 4 2 2 5 3 4" xfId="46213"/>
    <cellStyle name="Note 2 4 2 2 5 4" xfId="8026"/>
    <cellStyle name="Note 2 4 2 2 5 4 2" xfId="25691"/>
    <cellStyle name="Note 2 4 2 2 5 4 3" xfId="42956"/>
    <cellStyle name="Note 2 4 2 2 5 5" xfId="15024"/>
    <cellStyle name="Note 2 4 2 2 5 5 2" xfId="32688"/>
    <cellStyle name="Note 2 4 2 2 5 5 3" xfId="49903"/>
    <cellStyle name="Note 2 4 2 2 5 6" xfId="22055"/>
    <cellStyle name="Note 2 4 2 2 5 7" xfId="39345"/>
    <cellStyle name="Note 2 4 2 2 6" xfId="10133"/>
    <cellStyle name="Note 2 4 2 2 6 2" xfId="17022"/>
    <cellStyle name="Note 2 4 2 2 6 2 2" xfId="34686"/>
    <cellStyle name="Note 2 4 2 2 6 2 3" xfId="51887"/>
    <cellStyle name="Note 2 4 2 2 6 3" xfId="27797"/>
    <cellStyle name="Note 2 4 2 2 6 4" xfId="45048"/>
    <cellStyle name="Note 2 4 2 2 7" xfId="13414"/>
    <cellStyle name="Note 2 4 2 2 7 2" xfId="31078"/>
    <cellStyle name="Note 2 4 2 2 7 3" xfId="48305"/>
    <cellStyle name="Note 2 4 2 2 8" xfId="20240"/>
    <cellStyle name="Note 2 4 2 2 9" xfId="20172"/>
    <cellStyle name="Note 2 4 2 3" xfId="2736"/>
    <cellStyle name="Note 2 4 2 3 10" xfId="13541"/>
    <cellStyle name="Note 2 4 2 3 10 2" xfId="31205"/>
    <cellStyle name="Note 2 4 2 3 10 3" xfId="48432"/>
    <cellStyle name="Note 2 4 2 3 11" xfId="20457"/>
    <cellStyle name="Note 2 4 2 3 12" xfId="37766"/>
    <cellStyle name="Note 2 4 2 3 2" xfId="2965"/>
    <cellStyle name="Note 2 4 2 3 2 2" xfId="3628"/>
    <cellStyle name="Note 2 4 2 3 2 2 2" xfId="5544"/>
    <cellStyle name="Note 2 4 2 3 2 2 2 2" xfId="12464"/>
    <cellStyle name="Note 2 4 2 3 2 2 2 2 2" xfId="19191"/>
    <cellStyle name="Note 2 4 2 3 2 2 2 2 2 2" xfId="36855"/>
    <cellStyle name="Note 2 4 2 3 2 2 2 2 2 3" xfId="54035"/>
    <cellStyle name="Note 2 4 2 3 2 2 2 2 3" xfId="30128"/>
    <cellStyle name="Note 2 4 2 3 2 2 2 2 4" xfId="47358"/>
    <cellStyle name="Note 2 4 2 3 2 2 2 3" xfId="9180"/>
    <cellStyle name="Note 2 4 2 3 2 2 2 3 2" xfId="26845"/>
    <cellStyle name="Note 2 4 2 3 2 2 2 3 3" xfId="44101"/>
    <cellStyle name="Note 2 4 2 3 2 2 2 4" xfId="16124"/>
    <cellStyle name="Note 2 4 2 3 2 2 2 4 2" xfId="33788"/>
    <cellStyle name="Note 2 4 2 3 2 2 2 4 3" xfId="50994"/>
    <cellStyle name="Note 2 4 2 3 2 2 2 5" xfId="23209"/>
    <cellStyle name="Note 2 4 2 3 2 2 2 6" xfId="40490"/>
    <cellStyle name="Note 2 4 2 3 2 2 3" xfId="11088"/>
    <cellStyle name="Note 2 4 2 3 2 2 3 2" xfId="17923"/>
    <cellStyle name="Note 2 4 2 3 2 2 3 2 2" xfId="35587"/>
    <cellStyle name="Note 2 4 2 3 2 2 3 2 3" xfId="52779"/>
    <cellStyle name="Note 2 4 2 3 2 2 3 3" xfId="28752"/>
    <cellStyle name="Note 2 4 2 3 2 2 3 4" xfId="45994"/>
    <cellStyle name="Note 2 4 2 3 2 2 4" xfId="7325"/>
    <cellStyle name="Note 2 4 2 3 2 2 4 2" xfId="24990"/>
    <cellStyle name="Note 2 4 2 3 2 2 4 3" xfId="42258"/>
    <cellStyle name="Note 2 4 2 3 2 2 5" xfId="14377"/>
    <cellStyle name="Note 2 4 2 3 2 2 5 2" xfId="32041"/>
    <cellStyle name="Note 2 4 2 3 2 2 5 3" xfId="49259"/>
    <cellStyle name="Note 2 4 2 3 2 2 6" xfId="21347"/>
    <cellStyle name="Note 2 4 2 3 2 2 7" xfId="38647"/>
    <cellStyle name="Note 2 4 2 3 2 3" xfId="3998"/>
    <cellStyle name="Note 2 4 2 3 2 3 2" xfId="5914"/>
    <cellStyle name="Note 2 4 2 3 2 3 2 2" xfId="12834"/>
    <cellStyle name="Note 2 4 2 3 2 3 2 2 2" xfId="19561"/>
    <cellStyle name="Note 2 4 2 3 2 3 2 2 2 2" xfId="37225"/>
    <cellStyle name="Note 2 4 2 3 2 3 2 2 2 3" xfId="54402"/>
    <cellStyle name="Note 2 4 2 3 2 3 2 2 3" xfId="30498"/>
    <cellStyle name="Note 2 4 2 3 2 3 2 2 4" xfId="47725"/>
    <cellStyle name="Note 2 4 2 3 2 3 2 3" xfId="9550"/>
    <cellStyle name="Note 2 4 2 3 2 3 2 3 2" xfId="27215"/>
    <cellStyle name="Note 2 4 2 3 2 3 2 3 3" xfId="44468"/>
    <cellStyle name="Note 2 4 2 3 2 3 2 4" xfId="16494"/>
    <cellStyle name="Note 2 4 2 3 2 3 2 4 2" xfId="34158"/>
    <cellStyle name="Note 2 4 2 3 2 3 2 4 3" xfId="51361"/>
    <cellStyle name="Note 2 4 2 3 2 3 2 5" xfId="23579"/>
    <cellStyle name="Note 2 4 2 3 2 3 2 6" xfId="40857"/>
    <cellStyle name="Note 2 4 2 3 2 3 3" xfId="7695"/>
    <cellStyle name="Note 2 4 2 3 2 3 3 2" xfId="25360"/>
    <cellStyle name="Note 2 4 2 3 2 3 3 3" xfId="42625"/>
    <cellStyle name="Note 2 4 2 3 2 3 4" xfId="14747"/>
    <cellStyle name="Note 2 4 2 3 2 3 4 2" xfId="32411"/>
    <cellStyle name="Note 2 4 2 3 2 3 4 3" xfId="49626"/>
    <cellStyle name="Note 2 4 2 3 2 3 5" xfId="21717"/>
    <cellStyle name="Note 2 4 2 3 2 3 6" xfId="39014"/>
    <cellStyle name="Note 2 4 2 3 2 4" xfId="4881"/>
    <cellStyle name="Note 2 4 2 3 2 4 2" xfId="11801"/>
    <cellStyle name="Note 2 4 2 3 2 4 2 2" xfId="18582"/>
    <cellStyle name="Note 2 4 2 3 2 4 2 2 2" xfId="36246"/>
    <cellStyle name="Note 2 4 2 3 2 4 2 2 3" xfId="53432"/>
    <cellStyle name="Note 2 4 2 3 2 4 2 3" xfId="29465"/>
    <cellStyle name="Note 2 4 2 3 2 4 2 4" xfId="46701"/>
    <cellStyle name="Note 2 4 2 3 2 4 3" xfId="8517"/>
    <cellStyle name="Note 2 4 2 3 2 4 3 2" xfId="26182"/>
    <cellStyle name="Note 2 4 2 3 2 4 3 3" xfId="43444"/>
    <cellStyle name="Note 2 4 2 3 2 4 4" xfId="15515"/>
    <cellStyle name="Note 2 4 2 3 2 4 4 2" xfId="33179"/>
    <cellStyle name="Note 2 4 2 3 2 4 4 3" xfId="50391"/>
    <cellStyle name="Note 2 4 2 3 2 4 5" xfId="22546"/>
    <cellStyle name="Note 2 4 2 3 2 4 6" xfId="39833"/>
    <cellStyle name="Note 2 4 2 3 2 5" xfId="10487"/>
    <cellStyle name="Note 2 4 2 3 2 5 2" xfId="17376"/>
    <cellStyle name="Note 2 4 2 3 2 5 2 2" xfId="35040"/>
    <cellStyle name="Note 2 4 2 3 2 5 2 3" xfId="52238"/>
    <cellStyle name="Note 2 4 2 3 2 5 3" xfId="28151"/>
    <cellStyle name="Note 2 4 2 3 2 5 4" xfId="45399"/>
    <cellStyle name="Note 2 4 2 3 2 6" xfId="6737"/>
    <cellStyle name="Note 2 4 2 3 2 6 2" xfId="24402"/>
    <cellStyle name="Note 2 4 2 3 2 6 3" xfId="41676"/>
    <cellStyle name="Note 2 4 2 3 2 7" xfId="13768"/>
    <cellStyle name="Note 2 4 2 3 2 7 2" xfId="31432"/>
    <cellStyle name="Note 2 4 2 3 2 7 3" xfId="48656"/>
    <cellStyle name="Note 2 4 2 3 2 8" xfId="20684"/>
    <cellStyle name="Note 2 4 2 3 2 9" xfId="37990"/>
    <cellStyle name="Note 2 4 2 3 3" xfId="3061"/>
    <cellStyle name="Note 2 4 2 3 3 2" xfId="3724"/>
    <cellStyle name="Note 2 4 2 3 3 2 2" xfId="5640"/>
    <cellStyle name="Note 2 4 2 3 3 2 2 2" xfId="12560"/>
    <cellStyle name="Note 2 4 2 3 3 2 2 2 2" xfId="19287"/>
    <cellStyle name="Note 2 4 2 3 3 2 2 2 2 2" xfId="36951"/>
    <cellStyle name="Note 2 4 2 3 3 2 2 2 2 3" xfId="54128"/>
    <cellStyle name="Note 2 4 2 3 3 2 2 2 3" xfId="30224"/>
    <cellStyle name="Note 2 4 2 3 3 2 2 2 4" xfId="47451"/>
    <cellStyle name="Note 2 4 2 3 3 2 2 3" xfId="9276"/>
    <cellStyle name="Note 2 4 2 3 3 2 2 3 2" xfId="26941"/>
    <cellStyle name="Note 2 4 2 3 3 2 2 3 3" xfId="44194"/>
    <cellStyle name="Note 2 4 2 3 3 2 2 4" xfId="16220"/>
    <cellStyle name="Note 2 4 2 3 3 2 2 4 2" xfId="33884"/>
    <cellStyle name="Note 2 4 2 3 3 2 2 4 3" xfId="51087"/>
    <cellStyle name="Note 2 4 2 3 3 2 2 5" xfId="23305"/>
    <cellStyle name="Note 2 4 2 3 3 2 2 6" xfId="40583"/>
    <cellStyle name="Note 2 4 2 3 3 2 3" xfId="11184"/>
    <cellStyle name="Note 2 4 2 3 3 2 3 2" xfId="18019"/>
    <cellStyle name="Note 2 4 2 3 3 2 3 2 2" xfId="35683"/>
    <cellStyle name="Note 2 4 2 3 3 2 3 2 3" xfId="52872"/>
    <cellStyle name="Note 2 4 2 3 3 2 3 3" xfId="28848"/>
    <cellStyle name="Note 2 4 2 3 3 2 3 4" xfId="46087"/>
    <cellStyle name="Note 2 4 2 3 3 2 4" xfId="7421"/>
    <cellStyle name="Note 2 4 2 3 3 2 4 2" xfId="25086"/>
    <cellStyle name="Note 2 4 2 3 3 2 4 3" xfId="42351"/>
    <cellStyle name="Note 2 4 2 3 3 2 5" xfId="14473"/>
    <cellStyle name="Note 2 4 2 3 3 2 5 2" xfId="32137"/>
    <cellStyle name="Note 2 4 2 3 3 2 5 3" xfId="49352"/>
    <cellStyle name="Note 2 4 2 3 3 2 6" xfId="21443"/>
    <cellStyle name="Note 2 4 2 3 3 2 7" xfId="38740"/>
    <cellStyle name="Note 2 4 2 3 3 3" xfId="4091"/>
    <cellStyle name="Note 2 4 2 3 3 3 2" xfId="6007"/>
    <cellStyle name="Note 2 4 2 3 3 3 2 2" xfId="12927"/>
    <cellStyle name="Note 2 4 2 3 3 3 2 2 2" xfId="19654"/>
    <cellStyle name="Note 2 4 2 3 3 3 2 2 2 2" xfId="37318"/>
    <cellStyle name="Note 2 4 2 3 3 3 2 2 2 3" xfId="54495"/>
    <cellStyle name="Note 2 4 2 3 3 3 2 2 3" xfId="30591"/>
    <cellStyle name="Note 2 4 2 3 3 3 2 2 4" xfId="47818"/>
    <cellStyle name="Note 2 4 2 3 3 3 2 3" xfId="9643"/>
    <cellStyle name="Note 2 4 2 3 3 3 2 3 2" xfId="27308"/>
    <cellStyle name="Note 2 4 2 3 3 3 2 3 3" xfId="44561"/>
    <cellStyle name="Note 2 4 2 3 3 3 2 4" xfId="16587"/>
    <cellStyle name="Note 2 4 2 3 3 3 2 4 2" xfId="34251"/>
    <cellStyle name="Note 2 4 2 3 3 3 2 4 3" xfId="51454"/>
    <cellStyle name="Note 2 4 2 3 3 3 2 5" xfId="23672"/>
    <cellStyle name="Note 2 4 2 3 3 3 2 6" xfId="40950"/>
    <cellStyle name="Note 2 4 2 3 3 3 3" xfId="7788"/>
    <cellStyle name="Note 2 4 2 3 3 3 3 2" xfId="25453"/>
    <cellStyle name="Note 2 4 2 3 3 3 3 3" xfId="42718"/>
    <cellStyle name="Note 2 4 2 3 3 3 4" xfId="14840"/>
    <cellStyle name="Note 2 4 2 3 3 3 4 2" xfId="32504"/>
    <cellStyle name="Note 2 4 2 3 3 3 4 3" xfId="49719"/>
    <cellStyle name="Note 2 4 2 3 3 3 5" xfId="21810"/>
    <cellStyle name="Note 2 4 2 3 3 3 6" xfId="39107"/>
    <cellStyle name="Note 2 4 2 3 3 4" xfId="4977"/>
    <cellStyle name="Note 2 4 2 3 3 4 2" xfId="11897"/>
    <cellStyle name="Note 2 4 2 3 3 4 2 2" xfId="18678"/>
    <cellStyle name="Note 2 4 2 3 3 4 2 2 2" xfId="36342"/>
    <cellStyle name="Note 2 4 2 3 3 4 2 2 3" xfId="53525"/>
    <cellStyle name="Note 2 4 2 3 3 4 2 3" xfId="29561"/>
    <cellStyle name="Note 2 4 2 3 3 4 2 4" xfId="46794"/>
    <cellStyle name="Note 2 4 2 3 3 4 3" xfId="8613"/>
    <cellStyle name="Note 2 4 2 3 3 4 3 2" xfId="26278"/>
    <cellStyle name="Note 2 4 2 3 3 4 3 3" xfId="43537"/>
    <cellStyle name="Note 2 4 2 3 3 4 4" xfId="15611"/>
    <cellStyle name="Note 2 4 2 3 3 4 4 2" xfId="33275"/>
    <cellStyle name="Note 2 4 2 3 3 4 4 3" xfId="50484"/>
    <cellStyle name="Note 2 4 2 3 3 4 5" xfId="22642"/>
    <cellStyle name="Note 2 4 2 3 3 4 6" xfId="39926"/>
    <cellStyle name="Note 2 4 2 3 3 5" xfId="10583"/>
    <cellStyle name="Note 2 4 2 3 3 5 2" xfId="17472"/>
    <cellStyle name="Note 2 4 2 3 3 5 2 2" xfId="35136"/>
    <cellStyle name="Note 2 4 2 3 3 5 2 3" xfId="52331"/>
    <cellStyle name="Note 2 4 2 3 3 5 3" xfId="28247"/>
    <cellStyle name="Note 2 4 2 3 3 5 4" xfId="45492"/>
    <cellStyle name="Note 2 4 2 3 3 6" xfId="6833"/>
    <cellStyle name="Note 2 4 2 3 3 6 2" xfId="24498"/>
    <cellStyle name="Note 2 4 2 3 3 6 3" xfId="41769"/>
    <cellStyle name="Note 2 4 2 3 3 7" xfId="13864"/>
    <cellStyle name="Note 2 4 2 3 3 7 2" xfId="31528"/>
    <cellStyle name="Note 2 4 2 3 3 7 3" xfId="48749"/>
    <cellStyle name="Note 2 4 2 3 3 8" xfId="20780"/>
    <cellStyle name="Note 2 4 2 3 3 9" xfId="38083"/>
    <cellStyle name="Note 2 4 2 3 4" xfId="3173"/>
    <cellStyle name="Note 2 4 2 3 4 2" xfId="4203"/>
    <cellStyle name="Note 2 4 2 3 4 2 2" xfId="6119"/>
    <cellStyle name="Note 2 4 2 3 4 2 2 2" xfId="13039"/>
    <cellStyle name="Note 2 4 2 3 4 2 2 2 2" xfId="19766"/>
    <cellStyle name="Note 2 4 2 3 4 2 2 2 2 2" xfId="37430"/>
    <cellStyle name="Note 2 4 2 3 4 2 2 2 2 3" xfId="54607"/>
    <cellStyle name="Note 2 4 2 3 4 2 2 2 3" xfId="30703"/>
    <cellStyle name="Note 2 4 2 3 4 2 2 2 4" xfId="47930"/>
    <cellStyle name="Note 2 4 2 3 4 2 2 3" xfId="9755"/>
    <cellStyle name="Note 2 4 2 3 4 2 2 3 2" xfId="27420"/>
    <cellStyle name="Note 2 4 2 3 4 2 2 3 3" xfId="44673"/>
    <cellStyle name="Note 2 4 2 3 4 2 2 4" xfId="16699"/>
    <cellStyle name="Note 2 4 2 3 4 2 2 4 2" xfId="34363"/>
    <cellStyle name="Note 2 4 2 3 4 2 2 4 3" xfId="51566"/>
    <cellStyle name="Note 2 4 2 3 4 2 2 5" xfId="23784"/>
    <cellStyle name="Note 2 4 2 3 4 2 2 6" xfId="41062"/>
    <cellStyle name="Note 2 4 2 3 4 2 3" xfId="7900"/>
    <cellStyle name="Note 2 4 2 3 4 2 3 2" xfId="25565"/>
    <cellStyle name="Note 2 4 2 3 4 2 3 3" xfId="42830"/>
    <cellStyle name="Note 2 4 2 3 4 2 4" xfId="14952"/>
    <cellStyle name="Note 2 4 2 3 4 2 4 2" xfId="32616"/>
    <cellStyle name="Note 2 4 2 3 4 2 4 3" xfId="49831"/>
    <cellStyle name="Note 2 4 2 3 4 2 5" xfId="21922"/>
    <cellStyle name="Note 2 4 2 3 4 2 6" xfId="39219"/>
    <cellStyle name="Note 2 4 2 3 4 3" xfId="5089"/>
    <cellStyle name="Note 2 4 2 3 4 3 2" xfId="12009"/>
    <cellStyle name="Note 2 4 2 3 4 3 2 2" xfId="18790"/>
    <cellStyle name="Note 2 4 2 3 4 3 2 2 2" xfId="36454"/>
    <cellStyle name="Note 2 4 2 3 4 3 2 2 3" xfId="53637"/>
    <cellStyle name="Note 2 4 2 3 4 3 2 3" xfId="29673"/>
    <cellStyle name="Note 2 4 2 3 4 3 2 4" xfId="46906"/>
    <cellStyle name="Note 2 4 2 3 4 3 3" xfId="8725"/>
    <cellStyle name="Note 2 4 2 3 4 3 3 2" xfId="26390"/>
    <cellStyle name="Note 2 4 2 3 4 3 3 3" xfId="43649"/>
    <cellStyle name="Note 2 4 2 3 4 3 4" xfId="15723"/>
    <cellStyle name="Note 2 4 2 3 4 3 4 2" xfId="33387"/>
    <cellStyle name="Note 2 4 2 3 4 3 4 3" xfId="50596"/>
    <cellStyle name="Note 2 4 2 3 4 3 5" xfId="22754"/>
    <cellStyle name="Note 2 4 2 3 4 3 6" xfId="40038"/>
    <cellStyle name="Note 2 4 2 3 4 4" xfId="10695"/>
    <cellStyle name="Note 2 4 2 3 4 4 2" xfId="17584"/>
    <cellStyle name="Note 2 4 2 3 4 4 2 2" xfId="35248"/>
    <cellStyle name="Note 2 4 2 3 4 4 2 3" xfId="52443"/>
    <cellStyle name="Note 2 4 2 3 4 4 3" xfId="28359"/>
    <cellStyle name="Note 2 4 2 3 4 4 4" xfId="45604"/>
    <cellStyle name="Note 2 4 2 3 4 5" xfId="6945"/>
    <cellStyle name="Note 2 4 2 3 4 5 2" xfId="24610"/>
    <cellStyle name="Note 2 4 2 3 4 5 3" xfId="41881"/>
    <cellStyle name="Note 2 4 2 3 4 6" xfId="13976"/>
    <cellStyle name="Note 2 4 2 3 4 6 2" xfId="31640"/>
    <cellStyle name="Note 2 4 2 3 4 6 3" xfId="48861"/>
    <cellStyle name="Note 2 4 2 3 4 7" xfId="20892"/>
    <cellStyle name="Note 2 4 2 3 4 8" xfId="38195"/>
    <cellStyle name="Note 2 4 2 3 5" xfId="3401"/>
    <cellStyle name="Note 2 4 2 3 5 2" xfId="5317"/>
    <cellStyle name="Note 2 4 2 3 5 2 2" xfId="12237"/>
    <cellStyle name="Note 2 4 2 3 5 2 2 2" xfId="18964"/>
    <cellStyle name="Note 2 4 2 3 5 2 2 2 2" xfId="36628"/>
    <cellStyle name="Note 2 4 2 3 5 2 2 2 3" xfId="53811"/>
    <cellStyle name="Note 2 4 2 3 5 2 2 3" xfId="29901"/>
    <cellStyle name="Note 2 4 2 3 5 2 2 4" xfId="47134"/>
    <cellStyle name="Note 2 4 2 3 5 2 3" xfId="8953"/>
    <cellStyle name="Note 2 4 2 3 5 2 3 2" xfId="26618"/>
    <cellStyle name="Note 2 4 2 3 5 2 3 3" xfId="43877"/>
    <cellStyle name="Note 2 4 2 3 5 2 4" xfId="15897"/>
    <cellStyle name="Note 2 4 2 3 5 2 4 2" xfId="33561"/>
    <cellStyle name="Note 2 4 2 3 5 2 4 3" xfId="50770"/>
    <cellStyle name="Note 2 4 2 3 5 2 5" xfId="22982"/>
    <cellStyle name="Note 2 4 2 3 5 2 6" xfId="40266"/>
    <cellStyle name="Note 2 4 2 3 5 3" xfId="10861"/>
    <cellStyle name="Note 2 4 2 3 5 3 2" xfId="17696"/>
    <cellStyle name="Note 2 4 2 3 5 3 2 2" xfId="35360"/>
    <cellStyle name="Note 2 4 2 3 5 3 2 3" xfId="52555"/>
    <cellStyle name="Note 2 4 2 3 5 3 3" xfId="28525"/>
    <cellStyle name="Note 2 4 2 3 5 3 4" xfId="45770"/>
    <cellStyle name="Note 2 4 2 3 5 4" xfId="14150"/>
    <cellStyle name="Note 2 4 2 3 5 4 2" xfId="31814"/>
    <cellStyle name="Note 2 4 2 3 5 4 3" xfId="49035"/>
    <cellStyle name="Note 2 4 2 3 5 5" xfId="21120"/>
    <cellStyle name="Note 2 4 2 3 5 6" xfId="38423"/>
    <cellStyle name="Note 2 4 2 3 6" xfId="3774"/>
    <cellStyle name="Note 2 4 2 3 6 2" xfId="5690"/>
    <cellStyle name="Note 2 4 2 3 6 2 2" xfId="12610"/>
    <cellStyle name="Note 2 4 2 3 6 2 2 2" xfId="19337"/>
    <cellStyle name="Note 2 4 2 3 6 2 2 2 2" xfId="37001"/>
    <cellStyle name="Note 2 4 2 3 6 2 2 2 3" xfId="54178"/>
    <cellStyle name="Note 2 4 2 3 6 2 2 3" xfId="30274"/>
    <cellStyle name="Note 2 4 2 3 6 2 2 4" xfId="47501"/>
    <cellStyle name="Note 2 4 2 3 6 2 3" xfId="9326"/>
    <cellStyle name="Note 2 4 2 3 6 2 3 2" xfId="26991"/>
    <cellStyle name="Note 2 4 2 3 6 2 3 3" xfId="44244"/>
    <cellStyle name="Note 2 4 2 3 6 2 4" xfId="16270"/>
    <cellStyle name="Note 2 4 2 3 6 2 4 2" xfId="33934"/>
    <cellStyle name="Note 2 4 2 3 6 2 4 3" xfId="51137"/>
    <cellStyle name="Note 2 4 2 3 6 2 5" xfId="23355"/>
    <cellStyle name="Note 2 4 2 3 6 2 6" xfId="40633"/>
    <cellStyle name="Note 2 4 2 3 6 3" xfId="7471"/>
    <cellStyle name="Note 2 4 2 3 6 3 2" xfId="25136"/>
    <cellStyle name="Note 2 4 2 3 6 3 3" xfId="42401"/>
    <cellStyle name="Note 2 4 2 3 6 4" xfId="14523"/>
    <cellStyle name="Note 2 4 2 3 6 4 2" xfId="32187"/>
    <cellStyle name="Note 2 4 2 3 6 4 3" xfId="49402"/>
    <cellStyle name="Note 2 4 2 3 6 5" xfId="21493"/>
    <cellStyle name="Note 2 4 2 3 6 6" xfId="38790"/>
    <cellStyle name="Note 2 4 2 3 7" xfId="4654"/>
    <cellStyle name="Note 2 4 2 3 7 2" xfId="11574"/>
    <cellStyle name="Note 2 4 2 3 7 2 2" xfId="18355"/>
    <cellStyle name="Note 2 4 2 3 7 2 2 2" xfId="36019"/>
    <cellStyle name="Note 2 4 2 3 7 2 2 3" xfId="53208"/>
    <cellStyle name="Note 2 4 2 3 7 2 3" xfId="29238"/>
    <cellStyle name="Note 2 4 2 3 7 2 4" xfId="46477"/>
    <cellStyle name="Note 2 4 2 3 7 3" xfId="8290"/>
    <cellStyle name="Note 2 4 2 3 7 3 2" xfId="25955"/>
    <cellStyle name="Note 2 4 2 3 7 3 3" xfId="43220"/>
    <cellStyle name="Note 2 4 2 3 7 4" xfId="15288"/>
    <cellStyle name="Note 2 4 2 3 7 4 2" xfId="32952"/>
    <cellStyle name="Note 2 4 2 3 7 4 3" xfId="50167"/>
    <cellStyle name="Note 2 4 2 3 7 5" xfId="22319"/>
    <cellStyle name="Note 2 4 2 3 7 6" xfId="39609"/>
    <cellStyle name="Note 2 4 2 3 8" xfId="10260"/>
    <cellStyle name="Note 2 4 2 3 8 2" xfId="17149"/>
    <cellStyle name="Note 2 4 2 3 8 2 2" xfId="34813"/>
    <cellStyle name="Note 2 4 2 3 8 2 3" xfId="52014"/>
    <cellStyle name="Note 2 4 2 3 8 3" xfId="27924"/>
    <cellStyle name="Note 2 4 2 3 8 4" xfId="45175"/>
    <cellStyle name="Note 2 4 2 3 9" xfId="6510"/>
    <cellStyle name="Note 2 4 2 3 9 2" xfId="24175"/>
    <cellStyle name="Note 2 4 2 3 9 3" xfId="41452"/>
    <cellStyle name="Note 2 4 2 4" xfId="2837"/>
    <cellStyle name="Note 2 4 2 4 2" xfId="3500"/>
    <cellStyle name="Note 2 4 2 4 2 2" xfId="5416"/>
    <cellStyle name="Note 2 4 2 4 2 2 2" xfId="12336"/>
    <cellStyle name="Note 2 4 2 4 2 2 2 2" xfId="19063"/>
    <cellStyle name="Note 2 4 2 4 2 2 2 2 2" xfId="36727"/>
    <cellStyle name="Note 2 4 2 4 2 2 2 2 3" xfId="53907"/>
    <cellStyle name="Note 2 4 2 4 2 2 2 3" xfId="30000"/>
    <cellStyle name="Note 2 4 2 4 2 2 2 4" xfId="47230"/>
    <cellStyle name="Note 2 4 2 4 2 2 3" xfId="9052"/>
    <cellStyle name="Note 2 4 2 4 2 2 3 2" xfId="26717"/>
    <cellStyle name="Note 2 4 2 4 2 2 3 3" xfId="43973"/>
    <cellStyle name="Note 2 4 2 4 2 2 4" xfId="15996"/>
    <cellStyle name="Note 2 4 2 4 2 2 4 2" xfId="33660"/>
    <cellStyle name="Note 2 4 2 4 2 2 4 3" xfId="50866"/>
    <cellStyle name="Note 2 4 2 4 2 2 5" xfId="23081"/>
    <cellStyle name="Note 2 4 2 4 2 2 6" xfId="40362"/>
    <cellStyle name="Note 2 4 2 4 2 3" xfId="10960"/>
    <cellStyle name="Note 2 4 2 4 2 3 2" xfId="17795"/>
    <cellStyle name="Note 2 4 2 4 2 3 2 2" xfId="35459"/>
    <cellStyle name="Note 2 4 2 4 2 3 2 3" xfId="52651"/>
    <cellStyle name="Note 2 4 2 4 2 3 3" xfId="28624"/>
    <cellStyle name="Note 2 4 2 4 2 3 4" xfId="45866"/>
    <cellStyle name="Note 2 4 2 4 2 4" xfId="7197"/>
    <cellStyle name="Note 2 4 2 4 2 4 2" xfId="24862"/>
    <cellStyle name="Note 2 4 2 4 2 4 3" xfId="42130"/>
    <cellStyle name="Note 2 4 2 4 2 5" xfId="14249"/>
    <cellStyle name="Note 2 4 2 4 2 5 2" xfId="31913"/>
    <cellStyle name="Note 2 4 2 4 2 5 3" xfId="49131"/>
    <cellStyle name="Note 2 4 2 4 2 6" xfId="21219"/>
    <cellStyle name="Note 2 4 2 4 2 7" xfId="38519"/>
    <cellStyle name="Note 2 4 2 4 3" xfId="3870"/>
    <cellStyle name="Note 2 4 2 4 3 2" xfId="5786"/>
    <cellStyle name="Note 2 4 2 4 3 2 2" xfId="12706"/>
    <cellStyle name="Note 2 4 2 4 3 2 2 2" xfId="19433"/>
    <cellStyle name="Note 2 4 2 4 3 2 2 2 2" xfId="37097"/>
    <cellStyle name="Note 2 4 2 4 3 2 2 2 3" xfId="54274"/>
    <cellStyle name="Note 2 4 2 4 3 2 2 3" xfId="30370"/>
    <cellStyle name="Note 2 4 2 4 3 2 2 4" xfId="47597"/>
    <cellStyle name="Note 2 4 2 4 3 2 3" xfId="9422"/>
    <cellStyle name="Note 2 4 2 4 3 2 3 2" xfId="27087"/>
    <cellStyle name="Note 2 4 2 4 3 2 3 3" xfId="44340"/>
    <cellStyle name="Note 2 4 2 4 3 2 4" xfId="16366"/>
    <cellStyle name="Note 2 4 2 4 3 2 4 2" xfId="34030"/>
    <cellStyle name="Note 2 4 2 4 3 2 4 3" xfId="51233"/>
    <cellStyle name="Note 2 4 2 4 3 2 5" xfId="23451"/>
    <cellStyle name="Note 2 4 2 4 3 2 6" xfId="40729"/>
    <cellStyle name="Note 2 4 2 4 3 3" xfId="7567"/>
    <cellStyle name="Note 2 4 2 4 3 3 2" xfId="25232"/>
    <cellStyle name="Note 2 4 2 4 3 3 3" xfId="42497"/>
    <cellStyle name="Note 2 4 2 4 3 4" xfId="14619"/>
    <cellStyle name="Note 2 4 2 4 3 4 2" xfId="32283"/>
    <cellStyle name="Note 2 4 2 4 3 4 3" xfId="49498"/>
    <cellStyle name="Note 2 4 2 4 3 5" xfId="21589"/>
    <cellStyle name="Note 2 4 2 4 3 6" xfId="38886"/>
    <cellStyle name="Note 2 4 2 4 4" xfId="4753"/>
    <cellStyle name="Note 2 4 2 4 4 2" xfId="11673"/>
    <cellStyle name="Note 2 4 2 4 4 2 2" xfId="18454"/>
    <cellStyle name="Note 2 4 2 4 4 2 2 2" xfId="36118"/>
    <cellStyle name="Note 2 4 2 4 4 2 2 3" xfId="53304"/>
    <cellStyle name="Note 2 4 2 4 4 2 3" xfId="29337"/>
    <cellStyle name="Note 2 4 2 4 4 2 4" xfId="46573"/>
    <cellStyle name="Note 2 4 2 4 4 3" xfId="8389"/>
    <cellStyle name="Note 2 4 2 4 4 3 2" xfId="26054"/>
    <cellStyle name="Note 2 4 2 4 4 3 3" xfId="43316"/>
    <cellStyle name="Note 2 4 2 4 4 4" xfId="15387"/>
    <cellStyle name="Note 2 4 2 4 4 4 2" xfId="33051"/>
    <cellStyle name="Note 2 4 2 4 4 4 3" xfId="50263"/>
    <cellStyle name="Note 2 4 2 4 4 5" xfId="22418"/>
    <cellStyle name="Note 2 4 2 4 4 6" xfId="39705"/>
    <cellStyle name="Note 2 4 2 4 5" xfId="10359"/>
    <cellStyle name="Note 2 4 2 4 5 2" xfId="17248"/>
    <cellStyle name="Note 2 4 2 4 5 2 2" xfId="34912"/>
    <cellStyle name="Note 2 4 2 4 5 2 3" xfId="52110"/>
    <cellStyle name="Note 2 4 2 4 5 3" xfId="28023"/>
    <cellStyle name="Note 2 4 2 4 5 4" xfId="45271"/>
    <cellStyle name="Note 2 4 2 4 6" xfId="6609"/>
    <cellStyle name="Note 2 4 2 4 6 2" xfId="24274"/>
    <cellStyle name="Note 2 4 2 4 6 3" xfId="41548"/>
    <cellStyle name="Note 2 4 2 4 7" xfId="13640"/>
    <cellStyle name="Note 2 4 2 4 7 2" xfId="31304"/>
    <cellStyle name="Note 2 4 2 4 7 3" xfId="48528"/>
    <cellStyle name="Note 2 4 2 4 8" xfId="20556"/>
    <cellStyle name="Note 2 4 2 4 9" xfId="37862"/>
    <cellStyle name="Note 2 4 2 5" xfId="4489"/>
    <cellStyle name="Note 2 4 2 5 2" xfId="6353"/>
    <cellStyle name="Note 2 4 2 5 2 2" xfId="13272"/>
    <cellStyle name="Note 2 4 2 5 2 2 2" xfId="19945"/>
    <cellStyle name="Note 2 4 2 5 2 2 2 2" xfId="37609"/>
    <cellStyle name="Note 2 4 2 5 2 2 2 3" xfId="54786"/>
    <cellStyle name="Note 2 4 2 5 2 2 3" xfId="30936"/>
    <cellStyle name="Note 2 4 2 5 2 2 4" xfId="48163"/>
    <cellStyle name="Note 2 4 2 5 2 3" xfId="9988"/>
    <cellStyle name="Note 2 4 2 5 2 3 2" xfId="27653"/>
    <cellStyle name="Note 2 4 2 5 2 3 3" xfId="44906"/>
    <cellStyle name="Note 2 4 2 5 2 4" xfId="16878"/>
    <cellStyle name="Note 2 4 2 5 2 4 2" xfId="34542"/>
    <cellStyle name="Note 2 4 2 5 2 4 3" xfId="51745"/>
    <cellStyle name="Note 2 4 2 5 2 5" xfId="24018"/>
    <cellStyle name="Note 2 4 2 5 2 6" xfId="41295"/>
    <cellStyle name="Note 2 4 2 5 3" xfId="11417"/>
    <cellStyle name="Note 2 4 2 5 3 2" xfId="18198"/>
    <cellStyle name="Note 2 4 2 5 3 2 2" xfId="35862"/>
    <cellStyle name="Note 2 4 2 5 3 2 3" xfId="53051"/>
    <cellStyle name="Note 2 4 2 5 3 3" xfId="29081"/>
    <cellStyle name="Note 2 4 2 5 3 4" xfId="46320"/>
    <cellStyle name="Note 2 4 2 5 4" xfId="8133"/>
    <cellStyle name="Note 2 4 2 5 4 2" xfId="25798"/>
    <cellStyle name="Note 2 4 2 5 4 3" xfId="43063"/>
    <cellStyle name="Note 2 4 2 5 5" xfId="15131"/>
    <cellStyle name="Note 2 4 2 5 5 2" xfId="32795"/>
    <cellStyle name="Note 2 4 2 5 5 3" xfId="50010"/>
    <cellStyle name="Note 2 4 2 5 6" xfId="22162"/>
    <cellStyle name="Note 2 4 2 5 7" xfId="39452"/>
    <cellStyle name="Note 2 4 2 6" xfId="4358"/>
    <cellStyle name="Note 2 4 2 6 2" xfId="6223"/>
    <cellStyle name="Note 2 4 2 6 2 2" xfId="13142"/>
    <cellStyle name="Note 2 4 2 6 2 2 2" xfId="19815"/>
    <cellStyle name="Note 2 4 2 6 2 2 2 2" xfId="37479"/>
    <cellStyle name="Note 2 4 2 6 2 2 2 3" xfId="54656"/>
    <cellStyle name="Note 2 4 2 6 2 2 3" xfId="30806"/>
    <cellStyle name="Note 2 4 2 6 2 2 4" xfId="48033"/>
    <cellStyle name="Note 2 4 2 6 2 3" xfId="9858"/>
    <cellStyle name="Note 2 4 2 6 2 3 2" xfId="27523"/>
    <cellStyle name="Note 2 4 2 6 2 3 3" xfId="44776"/>
    <cellStyle name="Note 2 4 2 6 2 4" xfId="16748"/>
    <cellStyle name="Note 2 4 2 6 2 4 2" xfId="34412"/>
    <cellStyle name="Note 2 4 2 6 2 4 3" xfId="51615"/>
    <cellStyle name="Note 2 4 2 6 2 5" xfId="23888"/>
    <cellStyle name="Note 2 4 2 6 2 6" xfId="41165"/>
    <cellStyle name="Note 2 4 2 6 3" xfId="11287"/>
    <cellStyle name="Note 2 4 2 6 3 2" xfId="18068"/>
    <cellStyle name="Note 2 4 2 6 3 2 2" xfId="35732"/>
    <cellStyle name="Note 2 4 2 6 3 2 3" xfId="52921"/>
    <cellStyle name="Note 2 4 2 6 3 3" xfId="28951"/>
    <cellStyle name="Note 2 4 2 6 3 4" xfId="46190"/>
    <cellStyle name="Note 2 4 2 6 4" xfId="8003"/>
    <cellStyle name="Note 2 4 2 6 4 2" xfId="25668"/>
    <cellStyle name="Note 2 4 2 6 4 3" xfId="42933"/>
    <cellStyle name="Note 2 4 2 6 5" xfId="15001"/>
    <cellStyle name="Note 2 4 2 6 5 2" xfId="32665"/>
    <cellStyle name="Note 2 4 2 6 5 3" xfId="49880"/>
    <cellStyle name="Note 2 4 2 6 6" xfId="22032"/>
    <cellStyle name="Note 2 4 2 6 7" xfId="39322"/>
    <cellStyle name="Note 2 4 2 7" xfId="10132"/>
    <cellStyle name="Note 2 4 2 7 2" xfId="17021"/>
    <cellStyle name="Note 2 4 2 7 2 2" xfId="34685"/>
    <cellStyle name="Note 2 4 2 7 2 3" xfId="51886"/>
    <cellStyle name="Note 2 4 2 7 3" xfId="27796"/>
    <cellStyle name="Note 2 4 2 7 4" xfId="45047"/>
    <cellStyle name="Note 2 4 2 8" xfId="13413"/>
    <cellStyle name="Note 2 4 2 8 2" xfId="31077"/>
    <cellStyle name="Note 2 4 2 8 3" xfId="48304"/>
    <cellStyle name="Note 2 4 2 9" xfId="20239"/>
    <cellStyle name="Note 2 4 3" xfId="1846"/>
    <cellStyle name="Note 2 4 3 10" xfId="55190"/>
    <cellStyle name="Note 2 4 3 2" xfId="2734"/>
    <cellStyle name="Note 2 4 3 2 10" xfId="13539"/>
    <cellStyle name="Note 2 4 3 2 10 2" xfId="31203"/>
    <cellStyle name="Note 2 4 3 2 10 3" xfId="48430"/>
    <cellStyle name="Note 2 4 3 2 11" xfId="20455"/>
    <cellStyle name="Note 2 4 3 2 12" xfId="37764"/>
    <cellStyle name="Note 2 4 3 2 2" xfId="2963"/>
    <cellStyle name="Note 2 4 3 2 2 2" xfId="3626"/>
    <cellStyle name="Note 2 4 3 2 2 2 2" xfId="5542"/>
    <cellStyle name="Note 2 4 3 2 2 2 2 2" xfId="12462"/>
    <cellStyle name="Note 2 4 3 2 2 2 2 2 2" xfId="19189"/>
    <cellStyle name="Note 2 4 3 2 2 2 2 2 2 2" xfId="36853"/>
    <cellStyle name="Note 2 4 3 2 2 2 2 2 2 3" xfId="54033"/>
    <cellStyle name="Note 2 4 3 2 2 2 2 2 3" xfId="30126"/>
    <cellStyle name="Note 2 4 3 2 2 2 2 2 4" xfId="47356"/>
    <cellStyle name="Note 2 4 3 2 2 2 2 3" xfId="9178"/>
    <cellStyle name="Note 2 4 3 2 2 2 2 3 2" xfId="26843"/>
    <cellStyle name="Note 2 4 3 2 2 2 2 3 3" xfId="44099"/>
    <cellStyle name="Note 2 4 3 2 2 2 2 4" xfId="16122"/>
    <cellStyle name="Note 2 4 3 2 2 2 2 4 2" xfId="33786"/>
    <cellStyle name="Note 2 4 3 2 2 2 2 4 3" xfId="50992"/>
    <cellStyle name="Note 2 4 3 2 2 2 2 5" xfId="23207"/>
    <cellStyle name="Note 2 4 3 2 2 2 2 6" xfId="40488"/>
    <cellStyle name="Note 2 4 3 2 2 2 3" xfId="11086"/>
    <cellStyle name="Note 2 4 3 2 2 2 3 2" xfId="17921"/>
    <cellStyle name="Note 2 4 3 2 2 2 3 2 2" xfId="35585"/>
    <cellStyle name="Note 2 4 3 2 2 2 3 2 3" xfId="52777"/>
    <cellStyle name="Note 2 4 3 2 2 2 3 3" xfId="28750"/>
    <cellStyle name="Note 2 4 3 2 2 2 3 4" xfId="45992"/>
    <cellStyle name="Note 2 4 3 2 2 2 4" xfId="7323"/>
    <cellStyle name="Note 2 4 3 2 2 2 4 2" xfId="24988"/>
    <cellStyle name="Note 2 4 3 2 2 2 4 3" xfId="42256"/>
    <cellStyle name="Note 2 4 3 2 2 2 5" xfId="14375"/>
    <cellStyle name="Note 2 4 3 2 2 2 5 2" xfId="32039"/>
    <cellStyle name="Note 2 4 3 2 2 2 5 3" xfId="49257"/>
    <cellStyle name="Note 2 4 3 2 2 2 6" xfId="21345"/>
    <cellStyle name="Note 2 4 3 2 2 2 7" xfId="38645"/>
    <cellStyle name="Note 2 4 3 2 2 3" xfId="3996"/>
    <cellStyle name="Note 2 4 3 2 2 3 2" xfId="5912"/>
    <cellStyle name="Note 2 4 3 2 2 3 2 2" xfId="12832"/>
    <cellStyle name="Note 2 4 3 2 2 3 2 2 2" xfId="19559"/>
    <cellStyle name="Note 2 4 3 2 2 3 2 2 2 2" xfId="37223"/>
    <cellStyle name="Note 2 4 3 2 2 3 2 2 2 3" xfId="54400"/>
    <cellStyle name="Note 2 4 3 2 2 3 2 2 3" xfId="30496"/>
    <cellStyle name="Note 2 4 3 2 2 3 2 2 4" xfId="47723"/>
    <cellStyle name="Note 2 4 3 2 2 3 2 3" xfId="9548"/>
    <cellStyle name="Note 2 4 3 2 2 3 2 3 2" xfId="27213"/>
    <cellStyle name="Note 2 4 3 2 2 3 2 3 3" xfId="44466"/>
    <cellStyle name="Note 2 4 3 2 2 3 2 4" xfId="16492"/>
    <cellStyle name="Note 2 4 3 2 2 3 2 4 2" xfId="34156"/>
    <cellStyle name="Note 2 4 3 2 2 3 2 4 3" xfId="51359"/>
    <cellStyle name="Note 2 4 3 2 2 3 2 5" xfId="23577"/>
    <cellStyle name="Note 2 4 3 2 2 3 2 6" xfId="40855"/>
    <cellStyle name="Note 2 4 3 2 2 3 3" xfId="7693"/>
    <cellStyle name="Note 2 4 3 2 2 3 3 2" xfId="25358"/>
    <cellStyle name="Note 2 4 3 2 2 3 3 3" xfId="42623"/>
    <cellStyle name="Note 2 4 3 2 2 3 4" xfId="14745"/>
    <cellStyle name="Note 2 4 3 2 2 3 4 2" xfId="32409"/>
    <cellStyle name="Note 2 4 3 2 2 3 4 3" xfId="49624"/>
    <cellStyle name="Note 2 4 3 2 2 3 5" xfId="21715"/>
    <cellStyle name="Note 2 4 3 2 2 3 6" xfId="39012"/>
    <cellStyle name="Note 2 4 3 2 2 4" xfId="4879"/>
    <cellStyle name="Note 2 4 3 2 2 4 2" xfId="11799"/>
    <cellStyle name="Note 2 4 3 2 2 4 2 2" xfId="18580"/>
    <cellStyle name="Note 2 4 3 2 2 4 2 2 2" xfId="36244"/>
    <cellStyle name="Note 2 4 3 2 2 4 2 2 3" xfId="53430"/>
    <cellStyle name="Note 2 4 3 2 2 4 2 3" xfId="29463"/>
    <cellStyle name="Note 2 4 3 2 2 4 2 4" xfId="46699"/>
    <cellStyle name="Note 2 4 3 2 2 4 3" xfId="8515"/>
    <cellStyle name="Note 2 4 3 2 2 4 3 2" xfId="26180"/>
    <cellStyle name="Note 2 4 3 2 2 4 3 3" xfId="43442"/>
    <cellStyle name="Note 2 4 3 2 2 4 4" xfId="15513"/>
    <cellStyle name="Note 2 4 3 2 2 4 4 2" xfId="33177"/>
    <cellStyle name="Note 2 4 3 2 2 4 4 3" xfId="50389"/>
    <cellStyle name="Note 2 4 3 2 2 4 5" xfId="22544"/>
    <cellStyle name="Note 2 4 3 2 2 4 6" xfId="39831"/>
    <cellStyle name="Note 2 4 3 2 2 5" xfId="10485"/>
    <cellStyle name="Note 2 4 3 2 2 5 2" xfId="17374"/>
    <cellStyle name="Note 2 4 3 2 2 5 2 2" xfId="35038"/>
    <cellStyle name="Note 2 4 3 2 2 5 2 3" xfId="52236"/>
    <cellStyle name="Note 2 4 3 2 2 5 3" xfId="28149"/>
    <cellStyle name="Note 2 4 3 2 2 5 4" xfId="45397"/>
    <cellStyle name="Note 2 4 3 2 2 6" xfId="6735"/>
    <cellStyle name="Note 2 4 3 2 2 6 2" xfId="24400"/>
    <cellStyle name="Note 2 4 3 2 2 6 3" xfId="41674"/>
    <cellStyle name="Note 2 4 3 2 2 7" xfId="13766"/>
    <cellStyle name="Note 2 4 3 2 2 7 2" xfId="31430"/>
    <cellStyle name="Note 2 4 3 2 2 7 3" xfId="48654"/>
    <cellStyle name="Note 2 4 3 2 2 8" xfId="20682"/>
    <cellStyle name="Note 2 4 3 2 2 9" xfId="37988"/>
    <cellStyle name="Note 2 4 3 2 3" xfId="3059"/>
    <cellStyle name="Note 2 4 3 2 3 2" xfId="3722"/>
    <cellStyle name="Note 2 4 3 2 3 2 2" xfId="5638"/>
    <cellStyle name="Note 2 4 3 2 3 2 2 2" xfId="12558"/>
    <cellStyle name="Note 2 4 3 2 3 2 2 2 2" xfId="19285"/>
    <cellStyle name="Note 2 4 3 2 3 2 2 2 2 2" xfId="36949"/>
    <cellStyle name="Note 2 4 3 2 3 2 2 2 2 3" xfId="54126"/>
    <cellStyle name="Note 2 4 3 2 3 2 2 2 3" xfId="30222"/>
    <cellStyle name="Note 2 4 3 2 3 2 2 2 4" xfId="47449"/>
    <cellStyle name="Note 2 4 3 2 3 2 2 3" xfId="9274"/>
    <cellStyle name="Note 2 4 3 2 3 2 2 3 2" xfId="26939"/>
    <cellStyle name="Note 2 4 3 2 3 2 2 3 3" xfId="44192"/>
    <cellStyle name="Note 2 4 3 2 3 2 2 4" xfId="16218"/>
    <cellStyle name="Note 2 4 3 2 3 2 2 4 2" xfId="33882"/>
    <cellStyle name="Note 2 4 3 2 3 2 2 4 3" xfId="51085"/>
    <cellStyle name="Note 2 4 3 2 3 2 2 5" xfId="23303"/>
    <cellStyle name="Note 2 4 3 2 3 2 2 6" xfId="40581"/>
    <cellStyle name="Note 2 4 3 2 3 2 3" xfId="11182"/>
    <cellStyle name="Note 2 4 3 2 3 2 3 2" xfId="18017"/>
    <cellStyle name="Note 2 4 3 2 3 2 3 2 2" xfId="35681"/>
    <cellStyle name="Note 2 4 3 2 3 2 3 2 3" xfId="52870"/>
    <cellStyle name="Note 2 4 3 2 3 2 3 3" xfId="28846"/>
    <cellStyle name="Note 2 4 3 2 3 2 3 4" xfId="46085"/>
    <cellStyle name="Note 2 4 3 2 3 2 4" xfId="7419"/>
    <cellStyle name="Note 2 4 3 2 3 2 4 2" xfId="25084"/>
    <cellStyle name="Note 2 4 3 2 3 2 4 3" xfId="42349"/>
    <cellStyle name="Note 2 4 3 2 3 2 5" xfId="14471"/>
    <cellStyle name="Note 2 4 3 2 3 2 5 2" xfId="32135"/>
    <cellStyle name="Note 2 4 3 2 3 2 5 3" xfId="49350"/>
    <cellStyle name="Note 2 4 3 2 3 2 6" xfId="21441"/>
    <cellStyle name="Note 2 4 3 2 3 2 7" xfId="38738"/>
    <cellStyle name="Note 2 4 3 2 3 3" xfId="4089"/>
    <cellStyle name="Note 2 4 3 2 3 3 2" xfId="6005"/>
    <cellStyle name="Note 2 4 3 2 3 3 2 2" xfId="12925"/>
    <cellStyle name="Note 2 4 3 2 3 3 2 2 2" xfId="19652"/>
    <cellStyle name="Note 2 4 3 2 3 3 2 2 2 2" xfId="37316"/>
    <cellStyle name="Note 2 4 3 2 3 3 2 2 2 3" xfId="54493"/>
    <cellStyle name="Note 2 4 3 2 3 3 2 2 3" xfId="30589"/>
    <cellStyle name="Note 2 4 3 2 3 3 2 2 4" xfId="47816"/>
    <cellStyle name="Note 2 4 3 2 3 3 2 3" xfId="9641"/>
    <cellStyle name="Note 2 4 3 2 3 3 2 3 2" xfId="27306"/>
    <cellStyle name="Note 2 4 3 2 3 3 2 3 3" xfId="44559"/>
    <cellStyle name="Note 2 4 3 2 3 3 2 4" xfId="16585"/>
    <cellStyle name="Note 2 4 3 2 3 3 2 4 2" xfId="34249"/>
    <cellStyle name="Note 2 4 3 2 3 3 2 4 3" xfId="51452"/>
    <cellStyle name="Note 2 4 3 2 3 3 2 5" xfId="23670"/>
    <cellStyle name="Note 2 4 3 2 3 3 2 6" xfId="40948"/>
    <cellStyle name="Note 2 4 3 2 3 3 3" xfId="7786"/>
    <cellStyle name="Note 2 4 3 2 3 3 3 2" xfId="25451"/>
    <cellStyle name="Note 2 4 3 2 3 3 3 3" xfId="42716"/>
    <cellStyle name="Note 2 4 3 2 3 3 4" xfId="14838"/>
    <cellStyle name="Note 2 4 3 2 3 3 4 2" xfId="32502"/>
    <cellStyle name="Note 2 4 3 2 3 3 4 3" xfId="49717"/>
    <cellStyle name="Note 2 4 3 2 3 3 5" xfId="21808"/>
    <cellStyle name="Note 2 4 3 2 3 3 6" xfId="39105"/>
    <cellStyle name="Note 2 4 3 2 3 4" xfId="4975"/>
    <cellStyle name="Note 2 4 3 2 3 4 2" xfId="11895"/>
    <cellStyle name="Note 2 4 3 2 3 4 2 2" xfId="18676"/>
    <cellStyle name="Note 2 4 3 2 3 4 2 2 2" xfId="36340"/>
    <cellStyle name="Note 2 4 3 2 3 4 2 2 3" xfId="53523"/>
    <cellStyle name="Note 2 4 3 2 3 4 2 3" xfId="29559"/>
    <cellStyle name="Note 2 4 3 2 3 4 2 4" xfId="46792"/>
    <cellStyle name="Note 2 4 3 2 3 4 3" xfId="8611"/>
    <cellStyle name="Note 2 4 3 2 3 4 3 2" xfId="26276"/>
    <cellStyle name="Note 2 4 3 2 3 4 3 3" xfId="43535"/>
    <cellStyle name="Note 2 4 3 2 3 4 4" xfId="15609"/>
    <cellStyle name="Note 2 4 3 2 3 4 4 2" xfId="33273"/>
    <cellStyle name="Note 2 4 3 2 3 4 4 3" xfId="50482"/>
    <cellStyle name="Note 2 4 3 2 3 4 5" xfId="22640"/>
    <cellStyle name="Note 2 4 3 2 3 4 6" xfId="39924"/>
    <cellStyle name="Note 2 4 3 2 3 5" xfId="10581"/>
    <cellStyle name="Note 2 4 3 2 3 5 2" xfId="17470"/>
    <cellStyle name="Note 2 4 3 2 3 5 2 2" xfId="35134"/>
    <cellStyle name="Note 2 4 3 2 3 5 2 3" xfId="52329"/>
    <cellStyle name="Note 2 4 3 2 3 5 3" xfId="28245"/>
    <cellStyle name="Note 2 4 3 2 3 5 4" xfId="45490"/>
    <cellStyle name="Note 2 4 3 2 3 6" xfId="6831"/>
    <cellStyle name="Note 2 4 3 2 3 6 2" xfId="24496"/>
    <cellStyle name="Note 2 4 3 2 3 6 3" xfId="41767"/>
    <cellStyle name="Note 2 4 3 2 3 7" xfId="13862"/>
    <cellStyle name="Note 2 4 3 2 3 7 2" xfId="31526"/>
    <cellStyle name="Note 2 4 3 2 3 7 3" xfId="48747"/>
    <cellStyle name="Note 2 4 3 2 3 8" xfId="20778"/>
    <cellStyle name="Note 2 4 3 2 3 9" xfId="38081"/>
    <cellStyle name="Note 2 4 3 2 4" xfId="3171"/>
    <cellStyle name="Note 2 4 3 2 4 2" xfId="4201"/>
    <cellStyle name="Note 2 4 3 2 4 2 2" xfId="6117"/>
    <cellStyle name="Note 2 4 3 2 4 2 2 2" xfId="13037"/>
    <cellStyle name="Note 2 4 3 2 4 2 2 2 2" xfId="19764"/>
    <cellStyle name="Note 2 4 3 2 4 2 2 2 2 2" xfId="37428"/>
    <cellStyle name="Note 2 4 3 2 4 2 2 2 2 3" xfId="54605"/>
    <cellStyle name="Note 2 4 3 2 4 2 2 2 3" xfId="30701"/>
    <cellStyle name="Note 2 4 3 2 4 2 2 2 4" xfId="47928"/>
    <cellStyle name="Note 2 4 3 2 4 2 2 3" xfId="9753"/>
    <cellStyle name="Note 2 4 3 2 4 2 2 3 2" xfId="27418"/>
    <cellStyle name="Note 2 4 3 2 4 2 2 3 3" xfId="44671"/>
    <cellStyle name="Note 2 4 3 2 4 2 2 4" xfId="16697"/>
    <cellStyle name="Note 2 4 3 2 4 2 2 4 2" xfId="34361"/>
    <cellStyle name="Note 2 4 3 2 4 2 2 4 3" xfId="51564"/>
    <cellStyle name="Note 2 4 3 2 4 2 2 5" xfId="23782"/>
    <cellStyle name="Note 2 4 3 2 4 2 2 6" xfId="41060"/>
    <cellStyle name="Note 2 4 3 2 4 2 3" xfId="7898"/>
    <cellStyle name="Note 2 4 3 2 4 2 3 2" xfId="25563"/>
    <cellStyle name="Note 2 4 3 2 4 2 3 3" xfId="42828"/>
    <cellStyle name="Note 2 4 3 2 4 2 4" xfId="14950"/>
    <cellStyle name="Note 2 4 3 2 4 2 4 2" xfId="32614"/>
    <cellStyle name="Note 2 4 3 2 4 2 4 3" xfId="49829"/>
    <cellStyle name="Note 2 4 3 2 4 2 5" xfId="21920"/>
    <cellStyle name="Note 2 4 3 2 4 2 6" xfId="39217"/>
    <cellStyle name="Note 2 4 3 2 4 3" xfId="5087"/>
    <cellStyle name="Note 2 4 3 2 4 3 2" xfId="12007"/>
    <cellStyle name="Note 2 4 3 2 4 3 2 2" xfId="18788"/>
    <cellStyle name="Note 2 4 3 2 4 3 2 2 2" xfId="36452"/>
    <cellStyle name="Note 2 4 3 2 4 3 2 2 3" xfId="53635"/>
    <cellStyle name="Note 2 4 3 2 4 3 2 3" xfId="29671"/>
    <cellStyle name="Note 2 4 3 2 4 3 2 4" xfId="46904"/>
    <cellStyle name="Note 2 4 3 2 4 3 3" xfId="8723"/>
    <cellStyle name="Note 2 4 3 2 4 3 3 2" xfId="26388"/>
    <cellStyle name="Note 2 4 3 2 4 3 3 3" xfId="43647"/>
    <cellStyle name="Note 2 4 3 2 4 3 4" xfId="15721"/>
    <cellStyle name="Note 2 4 3 2 4 3 4 2" xfId="33385"/>
    <cellStyle name="Note 2 4 3 2 4 3 4 3" xfId="50594"/>
    <cellStyle name="Note 2 4 3 2 4 3 5" xfId="22752"/>
    <cellStyle name="Note 2 4 3 2 4 3 6" xfId="40036"/>
    <cellStyle name="Note 2 4 3 2 4 4" xfId="10693"/>
    <cellStyle name="Note 2 4 3 2 4 4 2" xfId="17582"/>
    <cellStyle name="Note 2 4 3 2 4 4 2 2" xfId="35246"/>
    <cellStyle name="Note 2 4 3 2 4 4 2 3" xfId="52441"/>
    <cellStyle name="Note 2 4 3 2 4 4 3" xfId="28357"/>
    <cellStyle name="Note 2 4 3 2 4 4 4" xfId="45602"/>
    <cellStyle name="Note 2 4 3 2 4 5" xfId="6943"/>
    <cellStyle name="Note 2 4 3 2 4 5 2" xfId="24608"/>
    <cellStyle name="Note 2 4 3 2 4 5 3" xfId="41879"/>
    <cellStyle name="Note 2 4 3 2 4 6" xfId="13974"/>
    <cellStyle name="Note 2 4 3 2 4 6 2" xfId="31638"/>
    <cellStyle name="Note 2 4 3 2 4 6 3" xfId="48859"/>
    <cellStyle name="Note 2 4 3 2 4 7" xfId="20890"/>
    <cellStyle name="Note 2 4 3 2 4 8" xfId="38193"/>
    <cellStyle name="Note 2 4 3 2 5" xfId="3399"/>
    <cellStyle name="Note 2 4 3 2 5 2" xfId="5315"/>
    <cellStyle name="Note 2 4 3 2 5 2 2" xfId="12235"/>
    <cellStyle name="Note 2 4 3 2 5 2 2 2" xfId="18962"/>
    <cellStyle name="Note 2 4 3 2 5 2 2 2 2" xfId="36626"/>
    <cellStyle name="Note 2 4 3 2 5 2 2 2 3" xfId="53809"/>
    <cellStyle name="Note 2 4 3 2 5 2 2 3" xfId="29899"/>
    <cellStyle name="Note 2 4 3 2 5 2 2 4" xfId="47132"/>
    <cellStyle name="Note 2 4 3 2 5 2 3" xfId="8951"/>
    <cellStyle name="Note 2 4 3 2 5 2 3 2" xfId="26616"/>
    <cellStyle name="Note 2 4 3 2 5 2 3 3" xfId="43875"/>
    <cellStyle name="Note 2 4 3 2 5 2 4" xfId="15895"/>
    <cellStyle name="Note 2 4 3 2 5 2 4 2" xfId="33559"/>
    <cellStyle name="Note 2 4 3 2 5 2 4 3" xfId="50768"/>
    <cellStyle name="Note 2 4 3 2 5 2 5" xfId="22980"/>
    <cellStyle name="Note 2 4 3 2 5 2 6" xfId="40264"/>
    <cellStyle name="Note 2 4 3 2 5 3" xfId="10859"/>
    <cellStyle name="Note 2 4 3 2 5 3 2" xfId="17694"/>
    <cellStyle name="Note 2 4 3 2 5 3 2 2" xfId="35358"/>
    <cellStyle name="Note 2 4 3 2 5 3 2 3" xfId="52553"/>
    <cellStyle name="Note 2 4 3 2 5 3 3" xfId="28523"/>
    <cellStyle name="Note 2 4 3 2 5 3 4" xfId="45768"/>
    <cellStyle name="Note 2 4 3 2 5 4" xfId="14148"/>
    <cellStyle name="Note 2 4 3 2 5 4 2" xfId="31812"/>
    <cellStyle name="Note 2 4 3 2 5 4 3" xfId="49033"/>
    <cellStyle name="Note 2 4 3 2 5 5" xfId="21118"/>
    <cellStyle name="Note 2 4 3 2 5 6" xfId="38421"/>
    <cellStyle name="Note 2 4 3 2 6" xfId="3772"/>
    <cellStyle name="Note 2 4 3 2 6 2" xfId="5688"/>
    <cellStyle name="Note 2 4 3 2 6 2 2" xfId="12608"/>
    <cellStyle name="Note 2 4 3 2 6 2 2 2" xfId="19335"/>
    <cellStyle name="Note 2 4 3 2 6 2 2 2 2" xfId="36999"/>
    <cellStyle name="Note 2 4 3 2 6 2 2 2 3" xfId="54176"/>
    <cellStyle name="Note 2 4 3 2 6 2 2 3" xfId="30272"/>
    <cellStyle name="Note 2 4 3 2 6 2 2 4" xfId="47499"/>
    <cellStyle name="Note 2 4 3 2 6 2 3" xfId="9324"/>
    <cellStyle name="Note 2 4 3 2 6 2 3 2" xfId="26989"/>
    <cellStyle name="Note 2 4 3 2 6 2 3 3" xfId="44242"/>
    <cellStyle name="Note 2 4 3 2 6 2 4" xfId="16268"/>
    <cellStyle name="Note 2 4 3 2 6 2 4 2" xfId="33932"/>
    <cellStyle name="Note 2 4 3 2 6 2 4 3" xfId="51135"/>
    <cellStyle name="Note 2 4 3 2 6 2 5" xfId="23353"/>
    <cellStyle name="Note 2 4 3 2 6 2 6" xfId="40631"/>
    <cellStyle name="Note 2 4 3 2 6 3" xfId="7469"/>
    <cellStyle name="Note 2 4 3 2 6 3 2" xfId="25134"/>
    <cellStyle name="Note 2 4 3 2 6 3 3" xfId="42399"/>
    <cellStyle name="Note 2 4 3 2 6 4" xfId="14521"/>
    <cellStyle name="Note 2 4 3 2 6 4 2" xfId="32185"/>
    <cellStyle name="Note 2 4 3 2 6 4 3" xfId="49400"/>
    <cellStyle name="Note 2 4 3 2 6 5" xfId="21491"/>
    <cellStyle name="Note 2 4 3 2 6 6" xfId="38788"/>
    <cellStyle name="Note 2 4 3 2 7" xfId="4652"/>
    <cellStyle name="Note 2 4 3 2 7 2" xfId="11572"/>
    <cellStyle name="Note 2 4 3 2 7 2 2" xfId="18353"/>
    <cellStyle name="Note 2 4 3 2 7 2 2 2" xfId="36017"/>
    <cellStyle name="Note 2 4 3 2 7 2 2 3" xfId="53206"/>
    <cellStyle name="Note 2 4 3 2 7 2 3" xfId="29236"/>
    <cellStyle name="Note 2 4 3 2 7 2 4" xfId="46475"/>
    <cellStyle name="Note 2 4 3 2 7 3" xfId="8288"/>
    <cellStyle name="Note 2 4 3 2 7 3 2" xfId="25953"/>
    <cellStyle name="Note 2 4 3 2 7 3 3" xfId="43218"/>
    <cellStyle name="Note 2 4 3 2 7 4" xfId="15286"/>
    <cellStyle name="Note 2 4 3 2 7 4 2" xfId="32950"/>
    <cellStyle name="Note 2 4 3 2 7 4 3" xfId="50165"/>
    <cellStyle name="Note 2 4 3 2 7 5" xfId="22317"/>
    <cellStyle name="Note 2 4 3 2 7 6" xfId="39607"/>
    <cellStyle name="Note 2 4 3 2 8" xfId="10258"/>
    <cellStyle name="Note 2 4 3 2 8 2" xfId="17147"/>
    <cellStyle name="Note 2 4 3 2 8 2 2" xfId="34811"/>
    <cellStyle name="Note 2 4 3 2 8 2 3" xfId="52012"/>
    <cellStyle name="Note 2 4 3 2 8 3" xfId="27922"/>
    <cellStyle name="Note 2 4 3 2 8 4" xfId="45173"/>
    <cellStyle name="Note 2 4 3 2 9" xfId="6508"/>
    <cellStyle name="Note 2 4 3 2 9 2" xfId="24173"/>
    <cellStyle name="Note 2 4 3 2 9 3" xfId="41450"/>
    <cellStyle name="Note 2 4 3 3" xfId="2839"/>
    <cellStyle name="Note 2 4 3 3 2" xfId="3502"/>
    <cellStyle name="Note 2 4 3 3 2 2" xfId="5418"/>
    <cellStyle name="Note 2 4 3 3 2 2 2" xfId="12338"/>
    <cellStyle name="Note 2 4 3 3 2 2 2 2" xfId="19065"/>
    <cellStyle name="Note 2 4 3 3 2 2 2 2 2" xfId="36729"/>
    <cellStyle name="Note 2 4 3 3 2 2 2 2 3" xfId="53909"/>
    <cellStyle name="Note 2 4 3 3 2 2 2 3" xfId="30002"/>
    <cellStyle name="Note 2 4 3 3 2 2 2 4" xfId="47232"/>
    <cellStyle name="Note 2 4 3 3 2 2 3" xfId="9054"/>
    <cellStyle name="Note 2 4 3 3 2 2 3 2" xfId="26719"/>
    <cellStyle name="Note 2 4 3 3 2 2 3 3" xfId="43975"/>
    <cellStyle name="Note 2 4 3 3 2 2 4" xfId="15998"/>
    <cellStyle name="Note 2 4 3 3 2 2 4 2" xfId="33662"/>
    <cellStyle name="Note 2 4 3 3 2 2 4 3" xfId="50868"/>
    <cellStyle name="Note 2 4 3 3 2 2 5" xfId="23083"/>
    <cellStyle name="Note 2 4 3 3 2 2 6" xfId="40364"/>
    <cellStyle name="Note 2 4 3 3 2 3" xfId="10962"/>
    <cellStyle name="Note 2 4 3 3 2 3 2" xfId="17797"/>
    <cellStyle name="Note 2 4 3 3 2 3 2 2" xfId="35461"/>
    <cellStyle name="Note 2 4 3 3 2 3 2 3" xfId="52653"/>
    <cellStyle name="Note 2 4 3 3 2 3 3" xfId="28626"/>
    <cellStyle name="Note 2 4 3 3 2 3 4" xfId="45868"/>
    <cellStyle name="Note 2 4 3 3 2 4" xfId="7199"/>
    <cellStyle name="Note 2 4 3 3 2 4 2" xfId="24864"/>
    <cellStyle name="Note 2 4 3 3 2 4 3" xfId="42132"/>
    <cellStyle name="Note 2 4 3 3 2 5" xfId="14251"/>
    <cellStyle name="Note 2 4 3 3 2 5 2" xfId="31915"/>
    <cellStyle name="Note 2 4 3 3 2 5 3" xfId="49133"/>
    <cellStyle name="Note 2 4 3 3 2 6" xfId="21221"/>
    <cellStyle name="Note 2 4 3 3 2 7" xfId="38521"/>
    <cellStyle name="Note 2 4 3 3 3" xfId="3872"/>
    <cellStyle name="Note 2 4 3 3 3 2" xfId="5788"/>
    <cellStyle name="Note 2 4 3 3 3 2 2" xfId="12708"/>
    <cellStyle name="Note 2 4 3 3 3 2 2 2" xfId="19435"/>
    <cellStyle name="Note 2 4 3 3 3 2 2 2 2" xfId="37099"/>
    <cellStyle name="Note 2 4 3 3 3 2 2 2 3" xfId="54276"/>
    <cellStyle name="Note 2 4 3 3 3 2 2 3" xfId="30372"/>
    <cellStyle name="Note 2 4 3 3 3 2 2 4" xfId="47599"/>
    <cellStyle name="Note 2 4 3 3 3 2 3" xfId="9424"/>
    <cellStyle name="Note 2 4 3 3 3 2 3 2" xfId="27089"/>
    <cellStyle name="Note 2 4 3 3 3 2 3 3" xfId="44342"/>
    <cellStyle name="Note 2 4 3 3 3 2 4" xfId="16368"/>
    <cellStyle name="Note 2 4 3 3 3 2 4 2" xfId="34032"/>
    <cellStyle name="Note 2 4 3 3 3 2 4 3" xfId="51235"/>
    <cellStyle name="Note 2 4 3 3 3 2 5" xfId="23453"/>
    <cellStyle name="Note 2 4 3 3 3 2 6" xfId="40731"/>
    <cellStyle name="Note 2 4 3 3 3 3" xfId="7569"/>
    <cellStyle name="Note 2 4 3 3 3 3 2" xfId="25234"/>
    <cellStyle name="Note 2 4 3 3 3 3 3" xfId="42499"/>
    <cellStyle name="Note 2 4 3 3 3 4" xfId="14621"/>
    <cellStyle name="Note 2 4 3 3 3 4 2" xfId="32285"/>
    <cellStyle name="Note 2 4 3 3 3 4 3" xfId="49500"/>
    <cellStyle name="Note 2 4 3 3 3 5" xfId="21591"/>
    <cellStyle name="Note 2 4 3 3 3 6" xfId="38888"/>
    <cellStyle name="Note 2 4 3 3 4" xfId="4755"/>
    <cellStyle name="Note 2 4 3 3 4 2" xfId="11675"/>
    <cellStyle name="Note 2 4 3 3 4 2 2" xfId="18456"/>
    <cellStyle name="Note 2 4 3 3 4 2 2 2" xfId="36120"/>
    <cellStyle name="Note 2 4 3 3 4 2 2 3" xfId="53306"/>
    <cellStyle name="Note 2 4 3 3 4 2 3" xfId="29339"/>
    <cellStyle name="Note 2 4 3 3 4 2 4" xfId="46575"/>
    <cellStyle name="Note 2 4 3 3 4 3" xfId="8391"/>
    <cellStyle name="Note 2 4 3 3 4 3 2" xfId="26056"/>
    <cellStyle name="Note 2 4 3 3 4 3 3" xfId="43318"/>
    <cellStyle name="Note 2 4 3 3 4 4" xfId="15389"/>
    <cellStyle name="Note 2 4 3 3 4 4 2" xfId="33053"/>
    <cellStyle name="Note 2 4 3 3 4 4 3" xfId="50265"/>
    <cellStyle name="Note 2 4 3 3 4 5" xfId="22420"/>
    <cellStyle name="Note 2 4 3 3 4 6" xfId="39707"/>
    <cellStyle name="Note 2 4 3 3 5" xfId="10361"/>
    <cellStyle name="Note 2 4 3 3 5 2" xfId="17250"/>
    <cellStyle name="Note 2 4 3 3 5 2 2" xfId="34914"/>
    <cellStyle name="Note 2 4 3 3 5 2 3" xfId="52112"/>
    <cellStyle name="Note 2 4 3 3 5 3" xfId="28025"/>
    <cellStyle name="Note 2 4 3 3 5 4" xfId="45273"/>
    <cellStyle name="Note 2 4 3 3 6" xfId="6611"/>
    <cellStyle name="Note 2 4 3 3 6 2" xfId="24276"/>
    <cellStyle name="Note 2 4 3 3 6 3" xfId="41550"/>
    <cellStyle name="Note 2 4 3 3 7" xfId="13642"/>
    <cellStyle name="Note 2 4 3 3 7 2" xfId="31306"/>
    <cellStyle name="Note 2 4 3 3 7 3" xfId="48530"/>
    <cellStyle name="Note 2 4 3 3 8" xfId="20558"/>
    <cellStyle name="Note 2 4 3 3 9" xfId="37864"/>
    <cellStyle name="Note 2 4 3 4" xfId="4491"/>
    <cellStyle name="Note 2 4 3 4 2" xfId="6355"/>
    <cellStyle name="Note 2 4 3 4 2 2" xfId="13274"/>
    <cellStyle name="Note 2 4 3 4 2 2 2" xfId="19947"/>
    <cellStyle name="Note 2 4 3 4 2 2 2 2" xfId="37611"/>
    <cellStyle name="Note 2 4 3 4 2 2 2 3" xfId="54788"/>
    <cellStyle name="Note 2 4 3 4 2 2 3" xfId="30938"/>
    <cellStyle name="Note 2 4 3 4 2 2 4" xfId="48165"/>
    <cellStyle name="Note 2 4 3 4 2 3" xfId="9990"/>
    <cellStyle name="Note 2 4 3 4 2 3 2" xfId="27655"/>
    <cellStyle name="Note 2 4 3 4 2 3 3" xfId="44908"/>
    <cellStyle name="Note 2 4 3 4 2 4" xfId="16880"/>
    <cellStyle name="Note 2 4 3 4 2 4 2" xfId="34544"/>
    <cellStyle name="Note 2 4 3 4 2 4 3" xfId="51747"/>
    <cellStyle name="Note 2 4 3 4 2 5" xfId="24020"/>
    <cellStyle name="Note 2 4 3 4 2 6" xfId="41297"/>
    <cellStyle name="Note 2 4 3 4 3" xfId="11419"/>
    <cellStyle name="Note 2 4 3 4 3 2" xfId="18200"/>
    <cellStyle name="Note 2 4 3 4 3 2 2" xfId="35864"/>
    <cellStyle name="Note 2 4 3 4 3 2 3" xfId="53053"/>
    <cellStyle name="Note 2 4 3 4 3 3" xfId="29083"/>
    <cellStyle name="Note 2 4 3 4 3 4" xfId="46322"/>
    <cellStyle name="Note 2 4 3 4 4" xfId="8135"/>
    <cellStyle name="Note 2 4 3 4 4 2" xfId="25800"/>
    <cellStyle name="Note 2 4 3 4 4 3" xfId="43065"/>
    <cellStyle name="Note 2 4 3 4 5" xfId="15133"/>
    <cellStyle name="Note 2 4 3 4 5 2" xfId="32797"/>
    <cellStyle name="Note 2 4 3 4 5 3" xfId="50012"/>
    <cellStyle name="Note 2 4 3 4 6" xfId="22164"/>
    <cellStyle name="Note 2 4 3 4 7" xfId="39454"/>
    <cellStyle name="Note 2 4 3 5" xfId="4543"/>
    <cellStyle name="Note 2 4 3 5 2" xfId="6407"/>
    <cellStyle name="Note 2 4 3 5 2 2" xfId="13326"/>
    <cellStyle name="Note 2 4 3 5 2 2 2" xfId="19999"/>
    <cellStyle name="Note 2 4 3 5 2 2 2 2" xfId="37663"/>
    <cellStyle name="Note 2 4 3 5 2 2 2 3" xfId="54840"/>
    <cellStyle name="Note 2 4 3 5 2 2 3" xfId="30990"/>
    <cellStyle name="Note 2 4 3 5 2 2 4" xfId="48217"/>
    <cellStyle name="Note 2 4 3 5 2 3" xfId="10042"/>
    <cellStyle name="Note 2 4 3 5 2 3 2" xfId="27707"/>
    <cellStyle name="Note 2 4 3 5 2 3 3" xfId="44960"/>
    <cellStyle name="Note 2 4 3 5 2 4" xfId="16932"/>
    <cellStyle name="Note 2 4 3 5 2 4 2" xfId="34596"/>
    <cellStyle name="Note 2 4 3 5 2 4 3" xfId="51799"/>
    <cellStyle name="Note 2 4 3 5 2 5" xfId="24072"/>
    <cellStyle name="Note 2 4 3 5 2 6" xfId="41349"/>
    <cellStyle name="Note 2 4 3 5 3" xfId="11471"/>
    <cellStyle name="Note 2 4 3 5 3 2" xfId="18252"/>
    <cellStyle name="Note 2 4 3 5 3 2 2" xfId="35916"/>
    <cellStyle name="Note 2 4 3 5 3 2 3" xfId="53105"/>
    <cellStyle name="Note 2 4 3 5 3 3" xfId="29135"/>
    <cellStyle name="Note 2 4 3 5 3 4" xfId="46374"/>
    <cellStyle name="Note 2 4 3 5 4" xfId="8187"/>
    <cellStyle name="Note 2 4 3 5 4 2" xfId="25852"/>
    <cellStyle name="Note 2 4 3 5 4 3" xfId="43117"/>
    <cellStyle name="Note 2 4 3 5 5" xfId="15185"/>
    <cellStyle name="Note 2 4 3 5 5 2" xfId="32849"/>
    <cellStyle name="Note 2 4 3 5 5 3" xfId="50064"/>
    <cellStyle name="Note 2 4 3 5 6" xfId="22216"/>
    <cellStyle name="Note 2 4 3 5 7" xfId="39506"/>
    <cellStyle name="Note 2 4 3 6" xfId="10134"/>
    <cellStyle name="Note 2 4 3 6 2" xfId="17023"/>
    <cellStyle name="Note 2 4 3 6 2 2" xfId="34687"/>
    <cellStyle name="Note 2 4 3 6 2 3" xfId="51888"/>
    <cellStyle name="Note 2 4 3 6 3" xfId="27798"/>
    <cellStyle name="Note 2 4 3 6 4" xfId="45049"/>
    <cellStyle name="Note 2 4 3 7" xfId="13415"/>
    <cellStyle name="Note 2 4 3 7 2" xfId="31079"/>
    <cellStyle name="Note 2 4 3 7 3" xfId="48306"/>
    <cellStyle name="Note 2 4 3 8" xfId="20241"/>
    <cellStyle name="Note 2 4 3 9" xfId="20171"/>
    <cellStyle name="Note 2 4 4" xfId="2737"/>
    <cellStyle name="Note 2 4 4 10" xfId="13542"/>
    <cellStyle name="Note 2 4 4 10 2" xfId="31206"/>
    <cellStyle name="Note 2 4 4 10 3" xfId="48433"/>
    <cellStyle name="Note 2 4 4 11" xfId="20458"/>
    <cellStyle name="Note 2 4 4 12" xfId="37767"/>
    <cellStyle name="Note 2 4 4 2" xfId="2966"/>
    <cellStyle name="Note 2 4 4 2 2" xfId="3629"/>
    <cellStyle name="Note 2 4 4 2 2 2" xfId="5545"/>
    <cellStyle name="Note 2 4 4 2 2 2 2" xfId="12465"/>
    <cellStyle name="Note 2 4 4 2 2 2 2 2" xfId="19192"/>
    <cellStyle name="Note 2 4 4 2 2 2 2 2 2" xfId="36856"/>
    <cellStyle name="Note 2 4 4 2 2 2 2 2 3" xfId="54036"/>
    <cellStyle name="Note 2 4 4 2 2 2 2 3" xfId="30129"/>
    <cellStyle name="Note 2 4 4 2 2 2 2 4" xfId="47359"/>
    <cellStyle name="Note 2 4 4 2 2 2 3" xfId="9181"/>
    <cellStyle name="Note 2 4 4 2 2 2 3 2" xfId="26846"/>
    <cellStyle name="Note 2 4 4 2 2 2 3 3" xfId="44102"/>
    <cellStyle name="Note 2 4 4 2 2 2 4" xfId="16125"/>
    <cellStyle name="Note 2 4 4 2 2 2 4 2" xfId="33789"/>
    <cellStyle name="Note 2 4 4 2 2 2 4 3" xfId="50995"/>
    <cellStyle name="Note 2 4 4 2 2 2 5" xfId="23210"/>
    <cellStyle name="Note 2 4 4 2 2 2 6" xfId="40491"/>
    <cellStyle name="Note 2 4 4 2 2 3" xfId="11089"/>
    <cellStyle name="Note 2 4 4 2 2 3 2" xfId="17924"/>
    <cellStyle name="Note 2 4 4 2 2 3 2 2" xfId="35588"/>
    <cellStyle name="Note 2 4 4 2 2 3 2 3" xfId="52780"/>
    <cellStyle name="Note 2 4 4 2 2 3 3" xfId="28753"/>
    <cellStyle name="Note 2 4 4 2 2 3 4" xfId="45995"/>
    <cellStyle name="Note 2 4 4 2 2 4" xfId="7326"/>
    <cellStyle name="Note 2 4 4 2 2 4 2" xfId="24991"/>
    <cellStyle name="Note 2 4 4 2 2 4 3" xfId="42259"/>
    <cellStyle name="Note 2 4 4 2 2 5" xfId="14378"/>
    <cellStyle name="Note 2 4 4 2 2 5 2" xfId="32042"/>
    <cellStyle name="Note 2 4 4 2 2 5 3" xfId="49260"/>
    <cellStyle name="Note 2 4 4 2 2 6" xfId="21348"/>
    <cellStyle name="Note 2 4 4 2 2 7" xfId="38648"/>
    <cellStyle name="Note 2 4 4 2 3" xfId="3999"/>
    <cellStyle name="Note 2 4 4 2 3 2" xfId="5915"/>
    <cellStyle name="Note 2 4 4 2 3 2 2" xfId="12835"/>
    <cellStyle name="Note 2 4 4 2 3 2 2 2" xfId="19562"/>
    <cellStyle name="Note 2 4 4 2 3 2 2 2 2" xfId="37226"/>
    <cellStyle name="Note 2 4 4 2 3 2 2 2 3" xfId="54403"/>
    <cellStyle name="Note 2 4 4 2 3 2 2 3" xfId="30499"/>
    <cellStyle name="Note 2 4 4 2 3 2 2 4" xfId="47726"/>
    <cellStyle name="Note 2 4 4 2 3 2 3" xfId="9551"/>
    <cellStyle name="Note 2 4 4 2 3 2 3 2" xfId="27216"/>
    <cellStyle name="Note 2 4 4 2 3 2 3 3" xfId="44469"/>
    <cellStyle name="Note 2 4 4 2 3 2 4" xfId="16495"/>
    <cellStyle name="Note 2 4 4 2 3 2 4 2" xfId="34159"/>
    <cellStyle name="Note 2 4 4 2 3 2 4 3" xfId="51362"/>
    <cellStyle name="Note 2 4 4 2 3 2 5" xfId="23580"/>
    <cellStyle name="Note 2 4 4 2 3 2 6" xfId="40858"/>
    <cellStyle name="Note 2 4 4 2 3 3" xfId="7696"/>
    <cellStyle name="Note 2 4 4 2 3 3 2" xfId="25361"/>
    <cellStyle name="Note 2 4 4 2 3 3 3" xfId="42626"/>
    <cellStyle name="Note 2 4 4 2 3 4" xfId="14748"/>
    <cellStyle name="Note 2 4 4 2 3 4 2" xfId="32412"/>
    <cellStyle name="Note 2 4 4 2 3 4 3" xfId="49627"/>
    <cellStyle name="Note 2 4 4 2 3 5" xfId="21718"/>
    <cellStyle name="Note 2 4 4 2 3 6" xfId="39015"/>
    <cellStyle name="Note 2 4 4 2 4" xfId="4882"/>
    <cellStyle name="Note 2 4 4 2 4 2" xfId="11802"/>
    <cellStyle name="Note 2 4 4 2 4 2 2" xfId="18583"/>
    <cellStyle name="Note 2 4 4 2 4 2 2 2" xfId="36247"/>
    <cellStyle name="Note 2 4 4 2 4 2 2 3" xfId="53433"/>
    <cellStyle name="Note 2 4 4 2 4 2 3" xfId="29466"/>
    <cellStyle name="Note 2 4 4 2 4 2 4" xfId="46702"/>
    <cellStyle name="Note 2 4 4 2 4 3" xfId="8518"/>
    <cellStyle name="Note 2 4 4 2 4 3 2" xfId="26183"/>
    <cellStyle name="Note 2 4 4 2 4 3 3" xfId="43445"/>
    <cellStyle name="Note 2 4 4 2 4 4" xfId="15516"/>
    <cellStyle name="Note 2 4 4 2 4 4 2" xfId="33180"/>
    <cellStyle name="Note 2 4 4 2 4 4 3" xfId="50392"/>
    <cellStyle name="Note 2 4 4 2 4 5" xfId="22547"/>
    <cellStyle name="Note 2 4 4 2 4 6" xfId="39834"/>
    <cellStyle name="Note 2 4 4 2 5" xfId="10488"/>
    <cellStyle name="Note 2 4 4 2 5 2" xfId="17377"/>
    <cellStyle name="Note 2 4 4 2 5 2 2" xfId="35041"/>
    <cellStyle name="Note 2 4 4 2 5 2 3" xfId="52239"/>
    <cellStyle name="Note 2 4 4 2 5 3" xfId="28152"/>
    <cellStyle name="Note 2 4 4 2 5 4" xfId="45400"/>
    <cellStyle name="Note 2 4 4 2 6" xfId="6738"/>
    <cellStyle name="Note 2 4 4 2 6 2" xfId="24403"/>
    <cellStyle name="Note 2 4 4 2 6 3" xfId="41677"/>
    <cellStyle name="Note 2 4 4 2 7" xfId="13769"/>
    <cellStyle name="Note 2 4 4 2 7 2" xfId="31433"/>
    <cellStyle name="Note 2 4 4 2 7 3" xfId="48657"/>
    <cellStyle name="Note 2 4 4 2 8" xfId="20685"/>
    <cellStyle name="Note 2 4 4 2 9" xfId="37991"/>
    <cellStyle name="Note 2 4 4 3" xfId="3062"/>
    <cellStyle name="Note 2 4 4 3 2" xfId="3725"/>
    <cellStyle name="Note 2 4 4 3 2 2" xfId="5641"/>
    <cellStyle name="Note 2 4 4 3 2 2 2" xfId="12561"/>
    <cellStyle name="Note 2 4 4 3 2 2 2 2" xfId="19288"/>
    <cellStyle name="Note 2 4 4 3 2 2 2 2 2" xfId="36952"/>
    <cellStyle name="Note 2 4 4 3 2 2 2 2 3" xfId="54129"/>
    <cellStyle name="Note 2 4 4 3 2 2 2 3" xfId="30225"/>
    <cellStyle name="Note 2 4 4 3 2 2 2 4" xfId="47452"/>
    <cellStyle name="Note 2 4 4 3 2 2 3" xfId="9277"/>
    <cellStyle name="Note 2 4 4 3 2 2 3 2" xfId="26942"/>
    <cellStyle name="Note 2 4 4 3 2 2 3 3" xfId="44195"/>
    <cellStyle name="Note 2 4 4 3 2 2 4" xfId="16221"/>
    <cellStyle name="Note 2 4 4 3 2 2 4 2" xfId="33885"/>
    <cellStyle name="Note 2 4 4 3 2 2 4 3" xfId="51088"/>
    <cellStyle name="Note 2 4 4 3 2 2 5" xfId="23306"/>
    <cellStyle name="Note 2 4 4 3 2 2 6" xfId="40584"/>
    <cellStyle name="Note 2 4 4 3 2 3" xfId="11185"/>
    <cellStyle name="Note 2 4 4 3 2 3 2" xfId="18020"/>
    <cellStyle name="Note 2 4 4 3 2 3 2 2" xfId="35684"/>
    <cellStyle name="Note 2 4 4 3 2 3 2 3" xfId="52873"/>
    <cellStyle name="Note 2 4 4 3 2 3 3" xfId="28849"/>
    <cellStyle name="Note 2 4 4 3 2 3 4" xfId="46088"/>
    <cellStyle name="Note 2 4 4 3 2 4" xfId="7422"/>
    <cellStyle name="Note 2 4 4 3 2 4 2" xfId="25087"/>
    <cellStyle name="Note 2 4 4 3 2 4 3" xfId="42352"/>
    <cellStyle name="Note 2 4 4 3 2 5" xfId="14474"/>
    <cellStyle name="Note 2 4 4 3 2 5 2" xfId="32138"/>
    <cellStyle name="Note 2 4 4 3 2 5 3" xfId="49353"/>
    <cellStyle name="Note 2 4 4 3 2 6" xfId="21444"/>
    <cellStyle name="Note 2 4 4 3 2 7" xfId="38741"/>
    <cellStyle name="Note 2 4 4 3 3" xfId="4092"/>
    <cellStyle name="Note 2 4 4 3 3 2" xfId="6008"/>
    <cellStyle name="Note 2 4 4 3 3 2 2" xfId="12928"/>
    <cellStyle name="Note 2 4 4 3 3 2 2 2" xfId="19655"/>
    <cellStyle name="Note 2 4 4 3 3 2 2 2 2" xfId="37319"/>
    <cellStyle name="Note 2 4 4 3 3 2 2 2 3" xfId="54496"/>
    <cellStyle name="Note 2 4 4 3 3 2 2 3" xfId="30592"/>
    <cellStyle name="Note 2 4 4 3 3 2 2 4" xfId="47819"/>
    <cellStyle name="Note 2 4 4 3 3 2 3" xfId="9644"/>
    <cellStyle name="Note 2 4 4 3 3 2 3 2" xfId="27309"/>
    <cellStyle name="Note 2 4 4 3 3 2 3 3" xfId="44562"/>
    <cellStyle name="Note 2 4 4 3 3 2 4" xfId="16588"/>
    <cellStyle name="Note 2 4 4 3 3 2 4 2" xfId="34252"/>
    <cellStyle name="Note 2 4 4 3 3 2 4 3" xfId="51455"/>
    <cellStyle name="Note 2 4 4 3 3 2 5" xfId="23673"/>
    <cellStyle name="Note 2 4 4 3 3 2 6" xfId="40951"/>
    <cellStyle name="Note 2 4 4 3 3 3" xfId="7789"/>
    <cellStyle name="Note 2 4 4 3 3 3 2" xfId="25454"/>
    <cellStyle name="Note 2 4 4 3 3 3 3" xfId="42719"/>
    <cellStyle name="Note 2 4 4 3 3 4" xfId="14841"/>
    <cellStyle name="Note 2 4 4 3 3 4 2" xfId="32505"/>
    <cellStyle name="Note 2 4 4 3 3 4 3" xfId="49720"/>
    <cellStyle name="Note 2 4 4 3 3 5" xfId="21811"/>
    <cellStyle name="Note 2 4 4 3 3 6" xfId="39108"/>
    <cellStyle name="Note 2 4 4 3 4" xfId="4978"/>
    <cellStyle name="Note 2 4 4 3 4 2" xfId="11898"/>
    <cellStyle name="Note 2 4 4 3 4 2 2" xfId="18679"/>
    <cellStyle name="Note 2 4 4 3 4 2 2 2" xfId="36343"/>
    <cellStyle name="Note 2 4 4 3 4 2 2 3" xfId="53526"/>
    <cellStyle name="Note 2 4 4 3 4 2 3" xfId="29562"/>
    <cellStyle name="Note 2 4 4 3 4 2 4" xfId="46795"/>
    <cellStyle name="Note 2 4 4 3 4 3" xfId="8614"/>
    <cellStyle name="Note 2 4 4 3 4 3 2" xfId="26279"/>
    <cellStyle name="Note 2 4 4 3 4 3 3" xfId="43538"/>
    <cellStyle name="Note 2 4 4 3 4 4" xfId="15612"/>
    <cellStyle name="Note 2 4 4 3 4 4 2" xfId="33276"/>
    <cellStyle name="Note 2 4 4 3 4 4 3" xfId="50485"/>
    <cellStyle name="Note 2 4 4 3 4 5" xfId="22643"/>
    <cellStyle name="Note 2 4 4 3 4 6" xfId="39927"/>
    <cellStyle name="Note 2 4 4 3 5" xfId="10584"/>
    <cellStyle name="Note 2 4 4 3 5 2" xfId="17473"/>
    <cellStyle name="Note 2 4 4 3 5 2 2" xfId="35137"/>
    <cellStyle name="Note 2 4 4 3 5 2 3" xfId="52332"/>
    <cellStyle name="Note 2 4 4 3 5 3" xfId="28248"/>
    <cellStyle name="Note 2 4 4 3 5 4" xfId="45493"/>
    <cellStyle name="Note 2 4 4 3 6" xfId="6834"/>
    <cellStyle name="Note 2 4 4 3 6 2" xfId="24499"/>
    <cellStyle name="Note 2 4 4 3 6 3" xfId="41770"/>
    <cellStyle name="Note 2 4 4 3 7" xfId="13865"/>
    <cellStyle name="Note 2 4 4 3 7 2" xfId="31529"/>
    <cellStyle name="Note 2 4 4 3 7 3" xfId="48750"/>
    <cellStyle name="Note 2 4 4 3 8" xfId="20781"/>
    <cellStyle name="Note 2 4 4 3 9" xfId="38084"/>
    <cellStyle name="Note 2 4 4 4" xfId="3174"/>
    <cellStyle name="Note 2 4 4 4 2" xfId="4204"/>
    <cellStyle name="Note 2 4 4 4 2 2" xfId="6120"/>
    <cellStyle name="Note 2 4 4 4 2 2 2" xfId="13040"/>
    <cellStyle name="Note 2 4 4 4 2 2 2 2" xfId="19767"/>
    <cellStyle name="Note 2 4 4 4 2 2 2 2 2" xfId="37431"/>
    <cellStyle name="Note 2 4 4 4 2 2 2 2 3" xfId="54608"/>
    <cellStyle name="Note 2 4 4 4 2 2 2 3" xfId="30704"/>
    <cellStyle name="Note 2 4 4 4 2 2 2 4" xfId="47931"/>
    <cellStyle name="Note 2 4 4 4 2 2 3" xfId="9756"/>
    <cellStyle name="Note 2 4 4 4 2 2 3 2" xfId="27421"/>
    <cellStyle name="Note 2 4 4 4 2 2 3 3" xfId="44674"/>
    <cellStyle name="Note 2 4 4 4 2 2 4" xfId="16700"/>
    <cellStyle name="Note 2 4 4 4 2 2 4 2" xfId="34364"/>
    <cellStyle name="Note 2 4 4 4 2 2 4 3" xfId="51567"/>
    <cellStyle name="Note 2 4 4 4 2 2 5" xfId="23785"/>
    <cellStyle name="Note 2 4 4 4 2 2 6" xfId="41063"/>
    <cellStyle name="Note 2 4 4 4 2 3" xfId="7901"/>
    <cellStyle name="Note 2 4 4 4 2 3 2" xfId="25566"/>
    <cellStyle name="Note 2 4 4 4 2 3 3" xfId="42831"/>
    <cellStyle name="Note 2 4 4 4 2 4" xfId="14953"/>
    <cellStyle name="Note 2 4 4 4 2 4 2" xfId="32617"/>
    <cellStyle name="Note 2 4 4 4 2 4 3" xfId="49832"/>
    <cellStyle name="Note 2 4 4 4 2 5" xfId="21923"/>
    <cellStyle name="Note 2 4 4 4 2 6" xfId="39220"/>
    <cellStyle name="Note 2 4 4 4 3" xfId="5090"/>
    <cellStyle name="Note 2 4 4 4 3 2" xfId="12010"/>
    <cellStyle name="Note 2 4 4 4 3 2 2" xfId="18791"/>
    <cellStyle name="Note 2 4 4 4 3 2 2 2" xfId="36455"/>
    <cellStyle name="Note 2 4 4 4 3 2 2 3" xfId="53638"/>
    <cellStyle name="Note 2 4 4 4 3 2 3" xfId="29674"/>
    <cellStyle name="Note 2 4 4 4 3 2 4" xfId="46907"/>
    <cellStyle name="Note 2 4 4 4 3 3" xfId="8726"/>
    <cellStyle name="Note 2 4 4 4 3 3 2" xfId="26391"/>
    <cellStyle name="Note 2 4 4 4 3 3 3" xfId="43650"/>
    <cellStyle name="Note 2 4 4 4 3 4" xfId="15724"/>
    <cellStyle name="Note 2 4 4 4 3 4 2" xfId="33388"/>
    <cellStyle name="Note 2 4 4 4 3 4 3" xfId="50597"/>
    <cellStyle name="Note 2 4 4 4 3 5" xfId="22755"/>
    <cellStyle name="Note 2 4 4 4 3 6" xfId="40039"/>
    <cellStyle name="Note 2 4 4 4 4" xfId="10696"/>
    <cellStyle name="Note 2 4 4 4 4 2" xfId="17585"/>
    <cellStyle name="Note 2 4 4 4 4 2 2" xfId="35249"/>
    <cellStyle name="Note 2 4 4 4 4 2 3" xfId="52444"/>
    <cellStyle name="Note 2 4 4 4 4 3" xfId="28360"/>
    <cellStyle name="Note 2 4 4 4 4 4" xfId="45605"/>
    <cellStyle name="Note 2 4 4 4 5" xfId="6946"/>
    <cellStyle name="Note 2 4 4 4 5 2" xfId="24611"/>
    <cellStyle name="Note 2 4 4 4 5 3" xfId="41882"/>
    <cellStyle name="Note 2 4 4 4 6" xfId="13977"/>
    <cellStyle name="Note 2 4 4 4 6 2" xfId="31641"/>
    <cellStyle name="Note 2 4 4 4 6 3" xfId="48862"/>
    <cellStyle name="Note 2 4 4 4 7" xfId="20893"/>
    <cellStyle name="Note 2 4 4 4 8" xfId="38196"/>
    <cellStyle name="Note 2 4 4 5" xfId="3402"/>
    <cellStyle name="Note 2 4 4 5 2" xfId="5318"/>
    <cellStyle name="Note 2 4 4 5 2 2" xfId="12238"/>
    <cellStyle name="Note 2 4 4 5 2 2 2" xfId="18965"/>
    <cellStyle name="Note 2 4 4 5 2 2 2 2" xfId="36629"/>
    <cellStyle name="Note 2 4 4 5 2 2 2 3" xfId="53812"/>
    <cellStyle name="Note 2 4 4 5 2 2 3" xfId="29902"/>
    <cellStyle name="Note 2 4 4 5 2 2 4" xfId="47135"/>
    <cellStyle name="Note 2 4 4 5 2 3" xfId="8954"/>
    <cellStyle name="Note 2 4 4 5 2 3 2" xfId="26619"/>
    <cellStyle name="Note 2 4 4 5 2 3 3" xfId="43878"/>
    <cellStyle name="Note 2 4 4 5 2 4" xfId="15898"/>
    <cellStyle name="Note 2 4 4 5 2 4 2" xfId="33562"/>
    <cellStyle name="Note 2 4 4 5 2 4 3" xfId="50771"/>
    <cellStyle name="Note 2 4 4 5 2 5" xfId="22983"/>
    <cellStyle name="Note 2 4 4 5 2 6" xfId="40267"/>
    <cellStyle name="Note 2 4 4 5 3" xfId="10862"/>
    <cellStyle name="Note 2 4 4 5 3 2" xfId="17697"/>
    <cellStyle name="Note 2 4 4 5 3 2 2" xfId="35361"/>
    <cellStyle name="Note 2 4 4 5 3 2 3" xfId="52556"/>
    <cellStyle name="Note 2 4 4 5 3 3" xfId="28526"/>
    <cellStyle name="Note 2 4 4 5 3 4" xfId="45771"/>
    <cellStyle name="Note 2 4 4 5 4" xfId="14151"/>
    <cellStyle name="Note 2 4 4 5 4 2" xfId="31815"/>
    <cellStyle name="Note 2 4 4 5 4 3" xfId="49036"/>
    <cellStyle name="Note 2 4 4 5 5" xfId="21121"/>
    <cellStyle name="Note 2 4 4 5 6" xfId="38424"/>
    <cellStyle name="Note 2 4 4 6" xfId="3775"/>
    <cellStyle name="Note 2 4 4 6 2" xfId="5691"/>
    <cellStyle name="Note 2 4 4 6 2 2" xfId="12611"/>
    <cellStyle name="Note 2 4 4 6 2 2 2" xfId="19338"/>
    <cellStyle name="Note 2 4 4 6 2 2 2 2" xfId="37002"/>
    <cellStyle name="Note 2 4 4 6 2 2 2 3" xfId="54179"/>
    <cellStyle name="Note 2 4 4 6 2 2 3" xfId="30275"/>
    <cellStyle name="Note 2 4 4 6 2 2 4" xfId="47502"/>
    <cellStyle name="Note 2 4 4 6 2 3" xfId="9327"/>
    <cellStyle name="Note 2 4 4 6 2 3 2" xfId="26992"/>
    <cellStyle name="Note 2 4 4 6 2 3 3" xfId="44245"/>
    <cellStyle name="Note 2 4 4 6 2 4" xfId="16271"/>
    <cellStyle name="Note 2 4 4 6 2 4 2" xfId="33935"/>
    <cellStyle name="Note 2 4 4 6 2 4 3" xfId="51138"/>
    <cellStyle name="Note 2 4 4 6 2 5" xfId="23356"/>
    <cellStyle name="Note 2 4 4 6 2 6" xfId="40634"/>
    <cellStyle name="Note 2 4 4 6 3" xfId="7472"/>
    <cellStyle name="Note 2 4 4 6 3 2" xfId="25137"/>
    <cellStyle name="Note 2 4 4 6 3 3" xfId="42402"/>
    <cellStyle name="Note 2 4 4 6 4" xfId="14524"/>
    <cellStyle name="Note 2 4 4 6 4 2" xfId="32188"/>
    <cellStyle name="Note 2 4 4 6 4 3" xfId="49403"/>
    <cellStyle name="Note 2 4 4 6 5" xfId="21494"/>
    <cellStyle name="Note 2 4 4 6 6" xfId="38791"/>
    <cellStyle name="Note 2 4 4 7" xfId="4655"/>
    <cellStyle name="Note 2 4 4 7 2" xfId="11575"/>
    <cellStyle name="Note 2 4 4 7 2 2" xfId="18356"/>
    <cellStyle name="Note 2 4 4 7 2 2 2" xfId="36020"/>
    <cellStyle name="Note 2 4 4 7 2 2 3" xfId="53209"/>
    <cellStyle name="Note 2 4 4 7 2 3" xfId="29239"/>
    <cellStyle name="Note 2 4 4 7 2 4" xfId="46478"/>
    <cellStyle name="Note 2 4 4 7 3" xfId="8291"/>
    <cellStyle name="Note 2 4 4 7 3 2" xfId="25956"/>
    <cellStyle name="Note 2 4 4 7 3 3" xfId="43221"/>
    <cellStyle name="Note 2 4 4 7 4" xfId="15289"/>
    <cellStyle name="Note 2 4 4 7 4 2" xfId="32953"/>
    <cellStyle name="Note 2 4 4 7 4 3" xfId="50168"/>
    <cellStyle name="Note 2 4 4 7 5" xfId="22320"/>
    <cellStyle name="Note 2 4 4 7 6" xfId="39610"/>
    <cellStyle name="Note 2 4 4 8" xfId="10261"/>
    <cellStyle name="Note 2 4 4 8 2" xfId="17150"/>
    <cellStyle name="Note 2 4 4 8 2 2" xfId="34814"/>
    <cellStyle name="Note 2 4 4 8 2 3" xfId="52015"/>
    <cellStyle name="Note 2 4 4 8 3" xfId="27925"/>
    <cellStyle name="Note 2 4 4 8 4" xfId="45176"/>
    <cellStyle name="Note 2 4 4 9" xfId="6511"/>
    <cellStyle name="Note 2 4 4 9 2" xfId="24176"/>
    <cellStyle name="Note 2 4 4 9 3" xfId="41453"/>
    <cellStyle name="Note 2 4 5" xfId="2836"/>
    <cellStyle name="Note 2 4 5 2" xfId="3499"/>
    <cellStyle name="Note 2 4 5 2 2" xfId="5415"/>
    <cellStyle name="Note 2 4 5 2 2 2" xfId="12335"/>
    <cellStyle name="Note 2 4 5 2 2 2 2" xfId="19062"/>
    <cellStyle name="Note 2 4 5 2 2 2 2 2" xfId="36726"/>
    <cellStyle name="Note 2 4 5 2 2 2 2 3" xfId="53906"/>
    <cellStyle name="Note 2 4 5 2 2 2 3" xfId="29999"/>
    <cellStyle name="Note 2 4 5 2 2 2 4" xfId="47229"/>
    <cellStyle name="Note 2 4 5 2 2 3" xfId="9051"/>
    <cellStyle name="Note 2 4 5 2 2 3 2" xfId="26716"/>
    <cellStyle name="Note 2 4 5 2 2 3 3" xfId="43972"/>
    <cellStyle name="Note 2 4 5 2 2 4" xfId="15995"/>
    <cellStyle name="Note 2 4 5 2 2 4 2" xfId="33659"/>
    <cellStyle name="Note 2 4 5 2 2 4 3" xfId="50865"/>
    <cellStyle name="Note 2 4 5 2 2 5" xfId="23080"/>
    <cellStyle name="Note 2 4 5 2 2 6" xfId="40361"/>
    <cellStyle name="Note 2 4 5 2 3" xfId="10959"/>
    <cellStyle name="Note 2 4 5 2 3 2" xfId="17794"/>
    <cellStyle name="Note 2 4 5 2 3 2 2" xfId="35458"/>
    <cellStyle name="Note 2 4 5 2 3 2 3" xfId="52650"/>
    <cellStyle name="Note 2 4 5 2 3 3" xfId="28623"/>
    <cellStyle name="Note 2 4 5 2 3 4" xfId="45865"/>
    <cellStyle name="Note 2 4 5 2 4" xfId="7196"/>
    <cellStyle name="Note 2 4 5 2 4 2" xfId="24861"/>
    <cellStyle name="Note 2 4 5 2 4 3" xfId="42129"/>
    <cellStyle name="Note 2 4 5 2 5" xfId="14248"/>
    <cellStyle name="Note 2 4 5 2 5 2" xfId="31912"/>
    <cellStyle name="Note 2 4 5 2 5 3" xfId="49130"/>
    <cellStyle name="Note 2 4 5 2 6" xfId="21218"/>
    <cellStyle name="Note 2 4 5 2 7" xfId="38518"/>
    <cellStyle name="Note 2 4 5 3" xfId="3869"/>
    <cellStyle name="Note 2 4 5 3 2" xfId="5785"/>
    <cellStyle name="Note 2 4 5 3 2 2" xfId="12705"/>
    <cellStyle name="Note 2 4 5 3 2 2 2" xfId="19432"/>
    <cellStyle name="Note 2 4 5 3 2 2 2 2" xfId="37096"/>
    <cellStyle name="Note 2 4 5 3 2 2 2 3" xfId="54273"/>
    <cellStyle name="Note 2 4 5 3 2 2 3" xfId="30369"/>
    <cellStyle name="Note 2 4 5 3 2 2 4" xfId="47596"/>
    <cellStyle name="Note 2 4 5 3 2 3" xfId="9421"/>
    <cellStyle name="Note 2 4 5 3 2 3 2" xfId="27086"/>
    <cellStyle name="Note 2 4 5 3 2 3 3" xfId="44339"/>
    <cellStyle name="Note 2 4 5 3 2 4" xfId="16365"/>
    <cellStyle name="Note 2 4 5 3 2 4 2" xfId="34029"/>
    <cellStyle name="Note 2 4 5 3 2 4 3" xfId="51232"/>
    <cellStyle name="Note 2 4 5 3 2 5" xfId="23450"/>
    <cellStyle name="Note 2 4 5 3 2 6" xfId="40728"/>
    <cellStyle name="Note 2 4 5 3 3" xfId="7566"/>
    <cellStyle name="Note 2 4 5 3 3 2" xfId="25231"/>
    <cellStyle name="Note 2 4 5 3 3 3" xfId="42496"/>
    <cellStyle name="Note 2 4 5 3 4" xfId="14618"/>
    <cellStyle name="Note 2 4 5 3 4 2" xfId="32282"/>
    <cellStyle name="Note 2 4 5 3 4 3" xfId="49497"/>
    <cellStyle name="Note 2 4 5 3 5" xfId="21588"/>
    <cellStyle name="Note 2 4 5 3 6" xfId="38885"/>
    <cellStyle name="Note 2 4 5 4" xfId="4752"/>
    <cellStyle name="Note 2 4 5 4 2" xfId="11672"/>
    <cellStyle name="Note 2 4 5 4 2 2" xfId="18453"/>
    <cellStyle name="Note 2 4 5 4 2 2 2" xfId="36117"/>
    <cellStyle name="Note 2 4 5 4 2 2 3" xfId="53303"/>
    <cellStyle name="Note 2 4 5 4 2 3" xfId="29336"/>
    <cellStyle name="Note 2 4 5 4 2 4" xfId="46572"/>
    <cellStyle name="Note 2 4 5 4 3" xfId="8388"/>
    <cellStyle name="Note 2 4 5 4 3 2" xfId="26053"/>
    <cellStyle name="Note 2 4 5 4 3 3" xfId="43315"/>
    <cellStyle name="Note 2 4 5 4 4" xfId="15386"/>
    <cellStyle name="Note 2 4 5 4 4 2" xfId="33050"/>
    <cellStyle name="Note 2 4 5 4 4 3" xfId="50262"/>
    <cellStyle name="Note 2 4 5 4 5" xfId="22417"/>
    <cellStyle name="Note 2 4 5 4 6" xfId="39704"/>
    <cellStyle name="Note 2 4 5 5" xfId="10358"/>
    <cellStyle name="Note 2 4 5 5 2" xfId="17247"/>
    <cellStyle name="Note 2 4 5 5 2 2" xfId="34911"/>
    <cellStyle name="Note 2 4 5 5 2 3" xfId="52109"/>
    <cellStyle name="Note 2 4 5 5 3" xfId="28022"/>
    <cellStyle name="Note 2 4 5 5 4" xfId="45270"/>
    <cellStyle name="Note 2 4 5 6" xfId="6608"/>
    <cellStyle name="Note 2 4 5 6 2" xfId="24273"/>
    <cellStyle name="Note 2 4 5 6 3" xfId="41547"/>
    <cellStyle name="Note 2 4 5 7" xfId="13639"/>
    <cellStyle name="Note 2 4 5 7 2" xfId="31303"/>
    <cellStyle name="Note 2 4 5 7 3" xfId="48527"/>
    <cellStyle name="Note 2 4 5 8" xfId="20555"/>
    <cellStyle name="Note 2 4 5 9" xfId="37861"/>
    <cellStyle name="Note 2 4 6" xfId="4488"/>
    <cellStyle name="Note 2 4 6 2" xfId="6352"/>
    <cellStyle name="Note 2 4 6 2 2" xfId="13271"/>
    <cellStyle name="Note 2 4 6 2 2 2" xfId="19944"/>
    <cellStyle name="Note 2 4 6 2 2 2 2" xfId="37608"/>
    <cellStyle name="Note 2 4 6 2 2 2 3" xfId="54785"/>
    <cellStyle name="Note 2 4 6 2 2 3" xfId="30935"/>
    <cellStyle name="Note 2 4 6 2 2 4" xfId="48162"/>
    <cellStyle name="Note 2 4 6 2 3" xfId="9987"/>
    <cellStyle name="Note 2 4 6 2 3 2" xfId="27652"/>
    <cellStyle name="Note 2 4 6 2 3 3" xfId="44905"/>
    <cellStyle name="Note 2 4 6 2 4" xfId="16877"/>
    <cellStyle name="Note 2 4 6 2 4 2" xfId="34541"/>
    <cellStyle name="Note 2 4 6 2 4 3" xfId="51744"/>
    <cellStyle name="Note 2 4 6 2 5" xfId="24017"/>
    <cellStyle name="Note 2 4 6 2 6" xfId="41294"/>
    <cellStyle name="Note 2 4 6 3" xfId="11416"/>
    <cellStyle name="Note 2 4 6 3 2" xfId="18197"/>
    <cellStyle name="Note 2 4 6 3 2 2" xfId="35861"/>
    <cellStyle name="Note 2 4 6 3 2 3" xfId="53050"/>
    <cellStyle name="Note 2 4 6 3 3" xfId="29080"/>
    <cellStyle name="Note 2 4 6 3 4" xfId="46319"/>
    <cellStyle name="Note 2 4 6 4" xfId="8132"/>
    <cellStyle name="Note 2 4 6 4 2" xfId="25797"/>
    <cellStyle name="Note 2 4 6 4 3" xfId="43062"/>
    <cellStyle name="Note 2 4 6 5" xfId="15130"/>
    <cellStyle name="Note 2 4 6 5 2" xfId="32794"/>
    <cellStyle name="Note 2 4 6 5 3" xfId="50009"/>
    <cellStyle name="Note 2 4 6 6" xfId="22161"/>
    <cellStyle name="Note 2 4 6 7" xfId="39451"/>
    <cellStyle name="Note 2 4 7" xfId="4566"/>
    <cellStyle name="Note 2 4 7 2" xfId="6430"/>
    <cellStyle name="Note 2 4 7 2 2" xfId="13349"/>
    <cellStyle name="Note 2 4 7 2 2 2" xfId="20022"/>
    <cellStyle name="Note 2 4 7 2 2 2 2" xfId="37686"/>
    <cellStyle name="Note 2 4 7 2 2 2 3" xfId="54863"/>
    <cellStyle name="Note 2 4 7 2 2 3" xfId="31013"/>
    <cellStyle name="Note 2 4 7 2 2 4" xfId="48240"/>
    <cellStyle name="Note 2 4 7 2 3" xfId="10065"/>
    <cellStyle name="Note 2 4 7 2 3 2" xfId="27730"/>
    <cellStyle name="Note 2 4 7 2 3 3" xfId="44983"/>
    <cellStyle name="Note 2 4 7 2 4" xfId="16955"/>
    <cellStyle name="Note 2 4 7 2 4 2" xfId="34619"/>
    <cellStyle name="Note 2 4 7 2 4 3" xfId="51822"/>
    <cellStyle name="Note 2 4 7 2 5" xfId="24095"/>
    <cellStyle name="Note 2 4 7 2 6" xfId="41372"/>
    <cellStyle name="Note 2 4 7 3" xfId="11494"/>
    <cellStyle name="Note 2 4 7 3 2" xfId="18275"/>
    <cellStyle name="Note 2 4 7 3 2 2" xfId="35939"/>
    <cellStyle name="Note 2 4 7 3 2 3" xfId="53128"/>
    <cellStyle name="Note 2 4 7 3 3" xfId="29158"/>
    <cellStyle name="Note 2 4 7 3 4" xfId="46397"/>
    <cellStyle name="Note 2 4 7 4" xfId="8210"/>
    <cellStyle name="Note 2 4 7 4 2" xfId="25875"/>
    <cellStyle name="Note 2 4 7 4 3" xfId="43140"/>
    <cellStyle name="Note 2 4 7 5" xfId="15208"/>
    <cellStyle name="Note 2 4 7 5 2" xfId="32872"/>
    <cellStyle name="Note 2 4 7 5 3" xfId="50087"/>
    <cellStyle name="Note 2 4 7 6" xfId="22239"/>
    <cellStyle name="Note 2 4 7 7" xfId="39529"/>
    <cellStyle name="Note 2 4 8" xfId="10131"/>
    <cellStyle name="Note 2 4 8 2" xfId="17020"/>
    <cellStyle name="Note 2 4 8 2 2" xfId="34684"/>
    <cellStyle name="Note 2 4 8 2 3" xfId="51885"/>
    <cellStyle name="Note 2 4 8 3" xfId="27795"/>
    <cellStyle name="Note 2 4 8 4" xfId="45046"/>
    <cellStyle name="Note 2 4 9" xfId="13412"/>
    <cellStyle name="Note 2 4 9 2" xfId="31076"/>
    <cellStyle name="Note 2 4 9 3" xfId="48303"/>
    <cellStyle name="Note 2 5" xfId="1847"/>
    <cellStyle name="Note 2 5 10" xfId="20170"/>
    <cellStyle name="Note 2 5 11" xfId="55191"/>
    <cellStyle name="Note 2 5 2" xfId="1848"/>
    <cellStyle name="Note 2 5 2 10" xfId="55192"/>
    <cellStyle name="Note 2 5 2 2" xfId="2732"/>
    <cellStyle name="Note 2 5 2 2 10" xfId="13537"/>
    <cellStyle name="Note 2 5 2 2 10 2" xfId="31201"/>
    <cellStyle name="Note 2 5 2 2 10 3" xfId="48428"/>
    <cellStyle name="Note 2 5 2 2 11" xfId="20453"/>
    <cellStyle name="Note 2 5 2 2 12" xfId="37762"/>
    <cellStyle name="Note 2 5 2 2 2" xfId="2961"/>
    <cellStyle name="Note 2 5 2 2 2 2" xfId="3624"/>
    <cellStyle name="Note 2 5 2 2 2 2 2" xfId="5540"/>
    <cellStyle name="Note 2 5 2 2 2 2 2 2" xfId="12460"/>
    <cellStyle name="Note 2 5 2 2 2 2 2 2 2" xfId="19187"/>
    <cellStyle name="Note 2 5 2 2 2 2 2 2 2 2" xfId="36851"/>
    <cellStyle name="Note 2 5 2 2 2 2 2 2 2 3" xfId="54031"/>
    <cellStyle name="Note 2 5 2 2 2 2 2 2 3" xfId="30124"/>
    <cellStyle name="Note 2 5 2 2 2 2 2 2 4" xfId="47354"/>
    <cellStyle name="Note 2 5 2 2 2 2 2 3" xfId="9176"/>
    <cellStyle name="Note 2 5 2 2 2 2 2 3 2" xfId="26841"/>
    <cellStyle name="Note 2 5 2 2 2 2 2 3 3" xfId="44097"/>
    <cellStyle name="Note 2 5 2 2 2 2 2 4" xfId="16120"/>
    <cellStyle name="Note 2 5 2 2 2 2 2 4 2" xfId="33784"/>
    <cellStyle name="Note 2 5 2 2 2 2 2 4 3" xfId="50990"/>
    <cellStyle name="Note 2 5 2 2 2 2 2 5" xfId="23205"/>
    <cellStyle name="Note 2 5 2 2 2 2 2 6" xfId="40486"/>
    <cellStyle name="Note 2 5 2 2 2 2 3" xfId="11084"/>
    <cellStyle name="Note 2 5 2 2 2 2 3 2" xfId="17919"/>
    <cellStyle name="Note 2 5 2 2 2 2 3 2 2" xfId="35583"/>
    <cellStyle name="Note 2 5 2 2 2 2 3 2 3" xfId="52775"/>
    <cellStyle name="Note 2 5 2 2 2 2 3 3" xfId="28748"/>
    <cellStyle name="Note 2 5 2 2 2 2 3 4" xfId="45990"/>
    <cellStyle name="Note 2 5 2 2 2 2 4" xfId="7321"/>
    <cellStyle name="Note 2 5 2 2 2 2 4 2" xfId="24986"/>
    <cellStyle name="Note 2 5 2 2 2 2 4 3" xfId="42254"/>
    <cellStyle name="Note 2 5 2 2 2 2 5" xfId="14373"/>
    <cellStyle name="Note 2 5 2 2 2 2 5 2" xfId="32037"/>
    <cellStyle name="Note 2 5 2 2 2 2 5 3" xfId="49255"/>
    <cellStyle name="Note 2 5 2 2 2 2 6" xfId="21343"/>
    <cellStyle name="Note 2 5 2 2 2 2 7" xfId="38643"/>
    <cellStyle name="Note 2 5 2 2 2 3" xfId="3994"/>
    <cellStyle name="Note 2 5 2 2 2 3 2" xfId="5910"/>
    <cellStyle name="Note 2 5 2 2 2 3 2 2" xfId="12830"/>
    <cellStyle name="Note 2 5 2 2 2 3 2 2 2" xfId="19557"/>
    <cellStyle name="Note 2 5 2 2 2 3 2 2 2 2" xfId="37221"/>
    <cellStyle name="Note 2 5 2 2 2 3 2 2 2 3" xfId="54398"/>
    <cellStyle name="Note 2 5 2 2 2 3 2 2 3" xfId="30494"/>
    <cellStyle name="Note 2 5 2 2 2 3 2 2 4" xfId="47721"/>
    <cellStyle name="Note 2 5 2 2 2 3 2 3" xfId="9546"/>
    <cellStyle name="Note 2 5 2 2 2 3 2 3 2" xfId="27211"/>
    <cellStyle name="Note 2 5 2 2 2 3 2 3 3" xfId="44464"/>
    <cellStyle name="Note 2 5 2 2 2 3 2 4" xfId="16490"/>
    <cellStyle name="Note 2 5 2 2 2 3 2 4 2" xfId="34154"/>
    <cellStyle name="Note 2 5 2 2 2 3 2 4 3" xfId="51357"/>
    <cellStyle name="Note 2 5 2 2 2 3 2 5" xfId="23575"/>
    <cellStyle name="Note 2 5 2 2 2 3 2 6" xfId="40853"/>
    <cellStyle name="Note 2 5 2 2 2 3 3" xfId="7691"/>
    <cellStyle name="Note 2 5 2 2 2 3 3 2" xfId="25356"/>
    <cellStyle name="Note 2 5 2 2 2 3 3 3" xfId="42621"/>
    <cellStyle name="Note 2 5 2 2 2 3 4" xfId="14743"/>
    <cellStyle name="Note 2 5 2 2 2 3 4 2" xfId="32407"/>
    <cellStyle name="Note 2 5 2 2 2 3 4 3" xfId="49622"/>
    <cellStyle name="Note 2 5 2 2 2 3 5" xfId="21713"/>
    <cellStyle name="Note 2 5 2 2 2 3 6" xfId="39010"/>
    <cellStyle name="Note 2 5 2 2 2 4" xfId="4877"/>
    <cellStyle name="Note 2 5 2 2 2 4 2" xfId="11797"/>
    <cellStyle name="Note 2 5 2 2 2 4 2 2" xfId="18578"/>
    <cellStyle name="Note 2 5 2 2 2 4 2 2 2" xfId="36242"/>
    <cellStyle name="Note 2 5 2 2 2 4 2 2 3" xfId="53428"/>
    <cellStyle name="Note 2 5 2 2 2 4 2 3" xfId="29461"/>
    <cellStyle name="Note 2 5 2 2 2 4 2 4" xfId="46697"/>
    <cellStyle name="Note 2 5 2 2 2 4 3" xfId="8513"/>
    <cellStyle name="Note 2 5 2 2 2 4 3 2" xfId="26178"/>
    <cellStyle name="Note 2 5 2 2 2 4 3 3" xfId="43440"/>
    <cellStyle name="Note 2 5 2 2 2 4 4" xfId="15511"/>
    <cellStyle name="Note 2 5 2 2 2 4 4 2" xfId="33175"/>
    <cellStyle name="Note 2 5 2 2 2 4 4 3" xfId="50387"/>
    <cellStyle name="Note 2 5 2 2 2 4 5" xfId="22542"/>
    <cellStyle name="Note 2 5 2 2 2 4 6" xfId="39829"/>
    <cellStyle name="Note 2 5 2 2 2 5" xfId="10483"/>
    <cellStyle name="Note 2 5 2 2 2 5 2" xfId="17372"/>
    <cellStyle name="Note 2 5 2 2 2 5 2 2" xfId="35036"/>
    <cellStyle name="Note 2 5 2 2 2 5 2 3" xfId="52234"/>
    <cellStyle name="Note 2 5 2 2 2 5 3" xfId="28147"/>
    <cellStyle name="Note 2 5 2 2 2 5 4" xfId="45395"/>
    <cellStyle name="Note 2 5 2 2 2 6" xfId="6733"/>
    <cellStyle name="Note 2 5 2 2 2 6 2" xfId="24398"/>
    <cellStyle name="Note 2 5 2 2 2 6 3" xfId="41672"/>
    <cellStyle name="Note 2 5 2 2 2 7" xfId="13764"/>
    <cellStyle name="Note 2 5 2 2 2 7 2" xfId="31428"/>
    <cellStyle name="Note 2 5 2 2 2 7 3" xfId="48652"/>
    <cellStyle name="Note 2 5 2 2 2 8" xfId="20680"/>
    <cellStyle name="Note 2 5 2 2 2 9" xfId="37986"/>
    <cellStyle name="Note 2 5 2 2 3" xfId="3057"/>
    <cellStyle name="Note 2 5 2 2 3 2" xfId="3720"/>
    <cellStyle name="Note 2 5 2 2 3 2 2" xfId="5636"/>
    <cellStyle name="Note 2 5 2 2 3 2 2 2" xfId="12556"/>
    <cellStyle name="Note 2 5 2 2 3 2 2 2 2" xfId="19283"/>
    <cellStyle name="Note 2 5 2 2 3 2 2 2 2 2" xfId="36947"/>
    <cellStyle name="Note 2 5 2 2 3 2 2 2 2 3" xfId="54124"/>
    <cellStyle name="Note 2 5 2 2 3 2 2 2 3" xfId="30220"/>
    <cellStyle name="Note 2 5 2 2 3 2 2 2 4" xfId="47447"/>
    <cellStyle name="Note 2 5 2 2 3 2 2 3" xfId="9272"/>
    <cellStyle name="Note 2 5 2 2 3 2 2 3 2" xfId="26937"/>
    <cellStyle name="Note 2 5 2 2 3 2 2 3 3" xfId="44190"/>
    <cellStyle name="Note 2 5 2 2 3 2 2 4" xfId="16216"/>
    <cellStyle name="Note 2 5 2 2 3 2 2 4 2" xfId="33880"/>
    <cellStyle name="Note 2 5 2 2 3 2 2 4 3" xfId="51083"/>
    <cellStyle name="Note 2 5 2 2 3 2 2 5" xfId="23301"/>
    <cellStyle name="Note 2 5 2 2 3 2 2 6" xfId="40579"/>
    <cellStyle name="Note 2 5 2 2 3 2 3" xfId="11180"/>
    <cellStyle name="Note 2 5 2 2 3 2 3 2" xfId="18015"/>
    <cellStyle name="Note 2 5 2 2 3 2 3 2 2" xfId="35679"/>
    <cellStyle name="Note 2 5 2 2 3 2 3 2 3" xfId="52868"/>
    <cellStyle name="Note 2 5 2 2 3 2 3 3" xfId="28844"/>
    <cellStyle name="Note 2 5 2 2 3 2 3 4" xfId="46083"/>
    <cellStyle name="Note 2 5 2 2 3 2 4" xfId="7417"/>
    <cellStyle name="Note 2 5 2 2 3 2 4 2" xfId="25082"/>
    <cellStyle name="Note 2 5 2 2 3 2 4 3" xfId="42347"/>
    <cellStyle name="Note 2 5 2 2 3 2 5" xfId="14469"/>
    <cellStyle name="Note 2 5 2 2 3 2 5 2" xfId="32133"/>
    <cellStyle name="Note 2 5 2 2 3 2 5 3" xfId="49348"/>
    <cellStyle name="Note 2 5 2 2 3 2 6" xfId="21439"/>
    <cellStyle name="Note 2 5 2 2 3 2 7" xfId="38736"/>
    <cellStyle name="Note 2 5 2 2 3 3" xfId="4087"/>
    <cellStyle name="Note 2 5 2 2 3 3 2" xfId="6003"/>
    <cellStyle name="Note 2 5 2 2 3 3 2 2" xfId="12923"/>
    <cellStyle name="Note 2 5 2 2 3 3 2 2 2" xfId="19650"/>
    <cellStyle name="Note 2 5 2 2 3 3 2 2 2 2" xfId="37314"/>
    <cellStyle name="Note 2 5 2 2 3 3 2 2 2 3" xfId="54491"/>
    <cellStyle name="Note 2 5 2 2 3 3 2 2 3" xfId="30587"/>
    <cellStyle name="Note 2 5 2 2 3 3 2 2 4" xfId="47814"/>
    <cellStyle name="Note 2 5 2 2 3 3 2 3" xfId="9639"/>
    <cellStyle name="Note 2 5 2 2 3 3 2 3 2" xfId="27304"/>
    <cellStyle name="Note 2 5 2 2 3 3 2 3 3" xfId="44557"/>
    <cellStyle name="Note 2 5 2 2 3 3 2 4" xfId="16583"/>
    <cellStyle name="Note 2 5 2 2 3 3 2 4 2" xfId="34247"/>
    <cellStyle name="Note 2 5 2 2 3 3 2 4 3" xfId="51450"/>
    <cellStyle name="Note 2 5 2 2 3 3 2 5" xfId="23668"/>
    <cellStyle name="Note 2 5 2 2 3 3 2 6" xfId="40946"/>
    <cellStyle name="Note 2 5 2 2 3 3 3" xfId="7784"/>
    <cellStyle name="Note 2 5 2 2 3 3 3 2" xfId="25449"/>
    <cellStyle name="Note 2 5 2 2 3 3 3 3" xfId="42714"/>
    <cellStyle name="Note 2 5 2 2 3 3 4" xfId="14836"/>
    <cellStyle name="Note 2 5 2 2 3 3 4 2" xfId="32500"/>
    <cellStyle name="Note 2 5 2 2 3 3 4 3" xfId="49715"/>
    <cellStyle name="Note 2 5 2 2 3 3 5" xfId="21806"/>
    <cellStyle name="Note 2 5 2 2 3 3 6" xfId="39103"/>
    <cellStyle name="Note 2 5 2 2 3 4" xfId="4973"/>
    <cellStyle name="Note 2 5 2 2 3 4 2" xfId="11893"/>
    <cellStyle name="Note 2 5 2 2 3 4 2 2" xfId="18674"/>
    <cellStyle name="Note 2 5 2 2 3 4 2 2 2" xfId="36338"/>
    <cellStyle name="Note 2 5 2 2 3 4 2 2 3" xfId="53521"/>
    <cellStyle name="Note 2 5 2 2 3 4 2 3" xfId="29557"/>
    <cellStyle name="Note 2 5 2 2 3 4 2 4" xfId="46790"/>
    <cellStyle name="Note 2 5 2 2 3 4 3" xfId="8609"/>
    <cellStyle name="Note 2 5 2 2 3 4 3 2" xfId="26274"/>
    <cellStyle name="Note 2 5 2 2 3 4 3 3" xfId="43533"/>
    <cellStyle name="Note 2 5 2 2 3 4 4" xfId="15607"/>
    <cellStyle name="Note 2 5 2 2 3 4 4 2" xfId="33271"/>
    <cellStyle name="Note 2 5 2 2 3 4 4 3" xfId="50480"/>
    <cellStyle name="Note 2 5 2 2 3 4 5" xfId="22638"/>
    <cellStyle name="Note 2 5 2 2 3 4 6" xfId="39922"/>
    <cellStyle name="Note 2 5 2 2 3 5" xfId="10579"/>
    <cellStyle name="Note 2 5 2 2 3 5 2" xfId="17468"/>
    <cellStyle name="Note 2 5 2 2 3 5 2 2" xfId="35132"/>
    <cellStyle name="Note 2 5 2 2 3 5 2 3" xfId="52327"/>
    <cellStyle name="Note 2 5 2 2 3 5 3" xfId="28243"/>
    <cellStyle name="Note 2 5 2 2 3 5 4" xfId="45488"/>
    <cellStyle name="Note 2 5 2 2 3 6" xfId="6829"/>
    <cellStyle name="Note 2 5 2 2 3 6 2" xfId="24494"/>
    <cellStyle name="Note 2 5 2 2 3 6 3" xfId="41765"/>
    <cellStyle name="Note 2 5 2 2 3 7" xfId="13860"/>
    <cellStyle name="Note 2 5 2 2 3 7 2" xfId="31524"/>
    <cellStyle name="Note 2 5 2 2 3 7 3" xfId="48745"/>
    <cellStyle name="Note 2 5 2 2 3 8" xfId="20776"/>
    <cellStyle name="Note 2 5 2 2 3 9" xfId="38079"/>
    <cellStyle name="Note 2 5 2 2 4" xfId="3169"/>
    <cellStyle name="Note 2 5 2 2 4 2" xfId="4199"/>
    <cellStyle name="Note 2 5 2 2 4 2 2" xfId="6115"/>
    <cellStyle name="Note 2 5 2 2 4 2 2 2" xfId="13035"/>
    <cellStyle name="Note 2 5 2 2 4 2 2 2 2" xfId="19762"/>
    <cellStyle name="Note 2 5 2 2 4 2 2 2 2 2" xfId="37426"/>
    <cellStyle name="Note 2 5 2 2 4 2 2 2 2 3" xfId="54603"/>
    <cellStyle name="Note 2 5 2 2 4 2 2 2 3" xfId="30699"/>
    <cellStyle name="Note 2 5 2 2 4 2 2 2 4" xfId="47926"/>
    <cellStyle name="Note 2 5 2 2 4 2 2 3" xfId="9751"/>
    <cellStyle name="Note 2 5 2 2 4 2 2 3 2" xfId="27416"/>
    <cellStyle name="Note 2 5 2 2 4 2 2 3 3" xfId="44669"/>
    <cellStyle name="Note 2 5 2 2 4 2 2 4" xfId="16695"/>
    <cellStyle name="Note 2 5 2 2 4 2 2 4 2" xfId="34359"/>
    <cellStyle name="Note 2 5 2 2 4 2 2 4 3" xfId="51562"/>
    <cellStyle name="Note 2 5 2 2 4 2 2 5" xfId="23780"/>
    <cellStyle name="Note 2 5 2 2 4 2 2 6" xfId="41058"/>
    <cellStyle name="Note 2 5 2 2 4 2 3" xfId="7896"/>
    <cellStyle name="Note 2 5 2 2 4 2 3 2" xfId="25561"/>
    <cellStyle name="Note 2 5 2 2 4 2 3 3" xfId="42826"/>
    <cellStyle name="Note 2 5 2 2 4 2 4" xfId="14948"/>
    <cellStyle name="Note 2 5 2 2 4 2 4 2" xfId="32612"/>
    <cellStyle name="Note 2 5 2 2 4 2 4 3" xfId="49827"/>
    <cellStyle name="Note 2 5 2 2 4 2 5" xfId="21918"/>
    <cellStyle name="Note 2 5 2 2 4 2 6" xfId="39215"/>
    <cellStyle name="Note 2 5 2 2 4 3" xfId="5085"/>
    <cellStyle name="Note 2 5 2 2 4 3 2" xfId="12005"/>
    <cellStyle name="Note 2 5 2 2 4 3 2 2" xfId="18786"/>
    <cellStyle name="Note 2 5 2 2 4 3 2 2 2" xfId="36450"/>
    <cellStyle name="Note 2 5 2 2 4 3 2 2 3" xfId="53633"/>
    <cellStyle name="Note 2 5 2 2 4 3 2 3" xfId="29669"/>
    <cellStyle name="Note 2 5 2 2 4 3 2 4" xfId="46902"/>
    <cellStyle name="Note 2 5 2 2 4 3 3" xfId="8721"/>
    <cellStyle name="Note 2 5 2 2 4 3 3 2" xfId="26386"/>
    <cellStyle name="Note 2 5 2 2 4 3 3 3" xfId="43645"/>
    <cellStyle name="Note 2 5 2 2 4 3 4" xfId="15719"/>
    <cellStyle name="Note 2 5 2 2 4 3 4 2" xfId="33383"/>
    <cellStyle name="Note 2 5 2 2 4 3 4 3" xfId="50592"/>
    <cellStyle name="Note 2 5 2 2 4 3 5" xfId="22750"/>
    <cellStyle name="Note 2 5 2 2 4 3 6" xfId="40034"/>
    <cellStyle name="Note 2 5 2 2 4 4" xfId="10691"/>
    <cellStyle name="Note 2 5 2 2 4 4 2" xfId="17580"/>
    <cellStyle name="Note 2 5 2 2 4 4 2 2" xfId="35244"/>
    <cellStyle name="Note 2 5 2 2 4 4 2 3" xfId="52439"/>
    <cellStyle name="Note 2 5 2 2 4 4 3" xfId="28355"/>
    <cellStyle name="Note 2 5 2 2 4 4 4" xfId="45600"/>
    <cellStyle name="Note 2 5 2 2 4 5" xfId="6941"/>
    <cellStyle name="Note 2 5 2 2 4 5 2" xfId="24606"/>
    <cellStyle name="Note 2 5 2 2 4 5 3" xfId="41877"/>
    <cellStyle name="Note 2 5 2 2 4 6" xfId="13972"/>
    <cellStyle name="Note 2 5 2 2 4 6 2" xfId="31636"/>
    <cellStyle name="Note 2 5 2 2 4 6 3" xfId="48857"/>
    <cellStyle name="Note 2 5 2 2 4 7" xfId="20888"/>
    <cellStyle name="Note 2 5 2 2 4 8" xfId="38191"/>
    <cellStyle name="Note 2 5 2 2 5" xfId="3397"/>
    <cellStyle name="Note 2 5 2 2 5 2" xfId="5313"/>
    <cellStyle name="Note 2 5 2 2 5 2 2" xfId="12233"/>
    <cellStyle name="Note 2 5 2 2 5 2 2 2" xfId="18960"/>
    <cellStyle name="Note 2 5 2 2 5 2 2 2 2" xfId="36624"/>
    <cellStyle name="Note 2 5 2 2 5 2 2 2 3" xfId="53807"/>
    <cellStyle name="Note 2 5 2 2 5 2 2 3" xfId="29897"/>
    <cellStyle name="Note 2 5 2 2 5 2 2 4" xfId="47130"/>
    <cellStyle name="Note 2 5 2 2 5 2 3" xfId="8949"/>
    <cellStyle name="Note 2 5 2 2 5 2 3 2" xfId="26614"/>
    <cellStyle name="Note 2 5 2 2 5 2 3 3" xfId="43873"/>
    <cellStyle name="Note 2 5 2 2 5 2 4" xfId="15893"/>
    <cellStyle name="Note 2 5 2 2 5 2 4 2" xfId="33557"/>
    <cellStyle name="Note 2 5 2 2 5 2 4 3" xfId="50766"/>
    <cellStyle name="Note 2 5 2 2 5 2 5" xfId="22978"/>
    <cellStyle name="Note 2 5 2 2 5 2 6" xfId="40262"/>
    <cellStyle name="Note 2 5 2 2 5 3" xfId="10857"/>
    <cellStyle name="Note 2 5 2 2 5 3 2" xfId="17692"/>
    <cellStyle name="Note 2 5 2 2 5 3 2 2" xfId="35356"/>
    <cellStyle name="Note 2 5 2 2 5 3 2 3" xfId="52551"/>
    <cellStyle name="Note 2 5 2 2 5 3 3" xfId="28521"/>
    <cellStyle name="Note 2 5 2 2 5 3 4" xfId="45766"/>
    <cellStyle name="Note 2 5 2 2 5 4" xfId="14146"/>
    <cellStyle name="Note 2 5 2 2 5 4 2" xfId="31810"/>
    <cellStyle name="Note 2 5 2 2 5 4 3" xfId="49031"/>
    <cellStyle name="Note 2 5 2 2 5 5" xfId="21116"/>
    <cellStyle name="Note 2 5 2 2 5 6" xfId="38419"/>
    <cellStyle name="Note 2 5 2 2 6" xfId="3222"/>
    <cellStyle name="Note 2 5 2 2 6 2" xfId="5138"/>
    <cellStyle name="Note 2 5 2 2 6 2 2" xfId="12058"/>
    <cellStyle name="Note 2 5 2 2 6 2 2 2" xfId="18839"/>
    <cellStyle name="Note 2 5 2 2 6 2 2 2 2" xfId="36503"/>
    <cellStyle name="Note 2 5 2 2 6 2 2 2 3" xfId="53686"/>
    <cellStyle name="Note 2 5 2 2 6 2 2 3" xfId="29722"/>
    <cellStyle name="Note 2 5 2 2 6 2 2 4" xfId="46955"/>
    <cellStyle name="Note 2 5 2 2 6 2 3" xfId="8774"/>
    <cellStyle name="Note 2 5 2 2 6 2 3 2" xfId="26439"/>
    <cellStyle name="Note 2 5 2 2 6 2 3 3" xfId="43698"/>
    <cellStyle name="Note 2 5 2 2 6 2 4" xfId="15772"/>
    <cellStyle name="Note 2 5 2 2 6 2 4 2" xfId="33436"/>
    <cellStyle name="Note 2 5 2 2 6 2 4 3" xfId="50645"/>
    <cellStyle name="Note 2 5 2 2 6 2 5" xfId="22803"/>
    <cellStyle name="Note 2 5 2 2 6 2 6" xfId="40087"/>
    <cellStyle name="Note 2 5 2 2 6 3" xfId="6994"/>
    <cellStyle name="Note 2 5 2 2 6 3 2" xfId="24659"/>
    <cellStyle name="Note 2 5 2 2 6 3 3" xfId="41930"/>
    <cellStyle name="Note 2 5 2 2 6 4" xfId="14025"/>
    <cellStyle name="Note 2 5 2 2 6 4 2" xfId="31689"/>
    <cellStyle name="Note 2 5 2 2 6 4 3" xfId="48910"/>
    <cellStyle name="Note 2 5 2 2 6 5" xfId="20941"/>
    <cellStyle name="Note 2 5 2 2 6 6" xfId="38244"/>
    <cellStyle name="Note 2 5 2 2 7" xfId="4650"/>
    <cellStyle name="Note 2 5 2 2 7 2" xfId="11570"/>
    <cellStyle name="Note 2 5 2 2 7 2 2" xfId="18351"/>
    <cellStyle name="Note 2 5 2 2 7 2 2 2" xfId="36015"/>
    <cellStyle name="Note 2 5 2 2 7 2 2 3" xfId="53204"/>
    <cellStyle name="Note 2 5 2 2 7 2 3" xfId="29234"/>
    <cellStyle name="Note 2 5 2 2 7 2 4" xfId="46473"/>
    <cellStyle name="Note 2 5 2 2 7 3" xfId="8286"/>
    <cellStyle name="Note 2 5 2 2 7 3 2" xfId="25951"/>
    <cellStyle name="Note 2 5 2 2 7 3 3" xfId="43216"/>
    <cellStyle name="Note 2 5 2 2 7 4" xfId="15284"/>
    <cellStyle name="Note 2 5 2 2 7 4 2" xfId="32948"/>
    <cellStyle name="Note 2 5 2 2 7 4 3" xfId="50163"/>
    <cellStyle name="Note 2 5 2 2 7 5" xfId="22315"/>
    <cellStyle name="Note 2 5 2 2 7 6" xfId="39605"/>
    <cellStyle name="Note 2 5 2 2 8" xfId="10256"/>
    <cellStyle name="Note 2 5 2 2 8 2" xfId="17145"/>
    <cellStyle name="Note 2 5 2 2 8 2 2" xfId="34809"/>
    <cellStyle name="Note 2 5 2 2 8 2 3" xfId="52010"/>
    <cellStyle name="Note 2 5 2 2 8 3" xfId="27920"/>
    <cellStyle name="Note 2 5 2 2 8 4" xfId="45171"/>
    <cellStyle name="Note 2 5 2 2 9" xfId="6506"/>
    <cellStyle name="Note 2 5 2 2 9 2" xfId="24171"/>
    <cellStyle name="Note 2 5 2 2 9 3" xfId="41448"/>
    <cellStyle name="Note 2 5 2 3" xfId="2841"/>
    <cellStyle name="Note 2 5 2 3 2" xfId="3504"/>
    <cellStyle name="Note 2 5 2 3 2 2" xfId="5420"/>
    <cellStyle name="Note 2 5 2 3 2 2 2" xfId="12340"/>
    <cellStyle name="Note 2 5 2 3 2 2 2 2" xfId="19067"/>
    <cellStyle name="Note 2 5 2 3 2 2 2 2 2" xfId="36731"/>
    <cellStyle name="Note 2 5 2 3 2 2 2 2 3" xfId="53911"/>
    <cellStyle name="Note 2 5 2 3 2 2 2 3" xfId="30004"/>
    <cellStyle name="Note 2 5 2 3 2 2 2 4" xfId="47234"/>
    <cellStyle name="Note 2 5 2 3 2 2 3" xfId="9056"/>
    <cellStyle name="Note 2 5 2 3 2 2 3 2" xfId="26721"/>
    <cellStyle name="Note 2 5 2 3 2 2 3 3" xfId="43977"/>
    <cellStyle name="Note 2 5 2 3 2 2 4" xfId="16000"/>
    <cellStyle name="Note 2 5 2 3 2 2 4 2" xfId="33664"/>
    <cellStyle name="Note 2 5 2 3 2 2 4 3" xfId="50870"/>
    <cellStyle name="Note 2 5 2 3 2 2 5" xfId="23085"/>
    <cellStyle name="Note 2 5 2 3 2 2 6" xfId="40366"/>
    <cellStyle name="Note 2 5 2 3 2 3" xfId="10964"/>
    <cellStyle name="Note 2 5 2 3 2 3 2" xfId="17799"/>
    <cellStyle name="Note 2 5 2 3 2 3 2 2" xfId="35463"/>
    <cellStyle name="Note 2 5 2 3 2 3 2 3" xfId="52655"/>
    <cellStyle name="Note 2 5 2 3 2 3 3" xfId="28628"/>
    <cellStyle name="Note 2 5 2 3 2 3 4" xfId="45870"/>
    <cellStyle name="Note 2 5 2 3 2 4" xfId="7201"/>
    <cellStyle name="Note 2 5 2 3 2 4 2" xfId="24866"/>
    <cellStyle name="Note 2 5 2 3 2 4 3" xfId="42134"/>
    <cellStyle name="Note 2 5 2 3 2 5" xfId="14253"/>
    <cellStyle name="Note 2 5 2 3 2 5 2" xfId="31917"/>
    <cellStyle name="Note 2 5 2 3 2 5 3" xfId="49135"/>
    <cellStyle name="Note 2 5 2 3 2 6" xfId="21223"/>
    <cellStyle name="Note 2 5 2 3 2 7" xfId="38523"/>
    <cellStyle name="Note 2 5 2 3 3" xfId="3874"/>
    <cellStyle name="Note 2 5 2 3 3 2" xfId="5790"/>
    <cellStyle name="Note 2 5 2 3 3 2 2" xfId="12710"/>
    <cellStyle name="Note 2 5 2 3 3 2 2 2" xfId="19437"/>
    <cellStyle name="Note 2 5 2 3 3 2 2 2 2" xfId="37101"/>
    <cellStyle name="Note 2 5 2 3 3 2 2 2 3" xfId="54278"/>
    <cellStyle name="Note 2 5 2 3 3 2 2 3" xfId="30374"/>
    <cellStyle name="Note 2 5 2 3 3 2 2 4" xfId="47601"/>
    <cellStyle name="Note 2 5 2 3 3 2 3" xfId="9426"/>
    <cellStyle name="Note 2 5 2 3 3 2 3 2" xfId="27091"/>
    <cellStyle name="Note 2 5 2 3 3 2 3 3" xfId="44344"/>
    <cellStyle name="Note 2 5 2 3 3 2 4" xfId="16370"/>
    <cellStyle name="Note 2 5 2 3 3 2 4 2" xfId="34034"/>
    <cellStyle name="Note 2 5 2 3 3 2 4 3" xfId="51237"/>
    <cellStyle name="Note 2 5 2 3 3 2 5" xfId="23455"/>
    <cellStyle name="Note 2 5 2 3 3 2 6" xfId="40733"/>
    <cellStyle name="Note 2 5 2 3 3 3" xfId="7571"/>
    <cellStyle name="Note 2 5 2 3 3 3 2" xfId="25236"/>
    <cellStyle name="Note 2 5 2 3 3 3 3" xfId="42501"/>
    <cellStyle name="Note 2 5 2 3 3 4" xfId="14623"/>
    <cellStyle name="Note 2 5 2 3 3 4 2" xfId="32287"/>
    <cellStyle name="Note 2 5 2 3 3 4 3" xfId="49502"/>
    <cellStyle name="Note 2 5 2 3 3 5" xfId="21593"/>
    <cellStyle name="Note 2 5 2 3 3 6" xfId="38890"/>
    <cellStyle name="Note 2 5 2 3 4" xfId="4757"/>
    <cellStyle name="Note 2 5 2 3 4 2" xfId="11677"/>
    <cellStyle name="Note 2 5 2 3 4 2 2" xfId="18458"/>
    <cellStyle name="Note 2 5 2 3 4 2 2 2" xfId="36122"/>
    <cellStyle name="Note 2 5 2 3 4 2 2 3" xfId="53308"/>
    <cellStyle name="Note 2 5 2 3 4 2 3" xfId="29341"/>
    <cellStyle name="Note 2 5 2 3 4 2 4" xfId="46577"/>
    <cellStyle name="Note 2 5 2 3 4 3" xfId="8393"/>
    <cellStyle name="Note 2 5 2 3 4 3 2" xfId="26058"/>
    <cellStyle name="Note 2 5 2 3 4 3 3" xfId="43320"/>
    <cellStyle name="Note 2 5 2 3 4 4" xfId="15391"/>
    <cellStyle name="Note 2 5 2 3 4 4 2" xfId="33055"/>
    <cellStyle name="Note 2 5 2 3 4 4 3" xfId="50267"/>
    <cellStyle name="Note 2 5 2 3 4 5" xfId="22422"/>
    <cellStyle name="Note 2 5 2 3 4 6" xfId="39709"/>
    <cellStyle name="Note 2 5 2 3 5" xfId="10363"/>
    <cellStyle name="Note 2 5 2 3 5 2" xfId="17252"/>
    <cellStyle name="Note 2 5 2 3 5 2 2" xfId="34916"/>
    <cellStyle name="Note 2 5 2 3 5 2 3" xfId="52114"/>
    <cellStyle name="Note 2 5 2 3 5 3" xfId="28027"/>
    <cellStyle name="Note 2 5 2 3 5 4" xfId="45275"/>
    <cellStyle name="Note 2 5 2 3 6" xfId="6613"/>
    <cellStyle name="Note 2 5 2 3 6 2" xfId="24278"/>
    <cellStyle name="Note 2 5 2 3 6 3" xfId="41552"/>
    <cellStyle name="Note 2 5 2 3 7" xfId="13644"/>
    <cellStyle name="Note 2 5 2 3 7 2" xfId="31308"/>
    <cellStyle name="Note 2 5 2 3 7 3" xfId="48532"/>
    <cellStyle name="Note 2 5 2 3 8" xfId="20560"/>
    <cellStyle name="Note 2 5 2 3 9" xfId="37866"/>
    <cellStyle name="Note 2 5 2 4" xfId="4493"/>
    <cellStyle name="Note 2 5 2 4 2" xfId="6357"/>
    <cellStyle name="Note 2 5 2 4 2 2" xfId="13276"/>
    <cellStyle name="Note 2 5 2 4 2 2 2" xfId="19949"/>
    <cellStyle name="Note 2 5 2 4 2 2 2 2" xfId="37613"/>
    <cellStyle name="Note 2 5 2 4 2 2 2 3" xfId="54790"/>
    <cellStyle name="Note 2 5 2 4 2 2 3" xfId="30940"/>
    <cellStyle name="Note 2 5 2 4 2 2 4" xfId="48167"/>
    <cellStyle name="Note 2 5 2 4 2 3" xfId="9992"/>
    <cellStyle name="Note 2 5 2 4 2 3 2" xfId="27657"/>
    <cellStyle name="Note 2 5 2 4 2 3 3" xfId="44910"/>
    <cellStyle name="Note 2 5 2 4 2 4" xfId="16882"/>
    <cellStyle name="Note 2 5 2 4 2 4 2" xfId="34546"/>
    <cellStyle name="Note 2 5 2 4 2 4 3" xfId="51749"/>
    <cellStyle name="Note 2 5 2 4 2 5" xfId="24022"/>
    <cellStyle name="Note 2 5 2 4 2 6" xfId="41299"/>
    <cellStyle name="Note 2 5 2 4 3" xfId="11421"/>
    <cellStyle name="Note 2 5 2 4 3 2" xfId="18202"/>
    <cellStyle name="Note 2 5 2 4 3 2 2" xfId="35866"/>
    <cellStyle name="Note 2 5 2 4 3 2 3" xfId="53055"/>
    <cellStyle name="Note 2 5 2 4 3 3" xfId="29085"/>
    <cellStyle name="Note 2 5 2 4 3 4" xfId="46324"/>
    <cellStyle name="Note 2 5 2 4 4" xfId="8137"/>
    <cellStyle name="Note 2 5 2 4 4 2" xfId="25802"/>
    <cellStyle name="Note 2 5 2 4 4 3" xfId="43067"/>
    <cellStyle name="Note 2 5 2 4 5" xfId="15135"/>
    <cellStyle name="Note 2 5 2 4 5 2" xfId="32799"/>
    <cellStyle name="Note 2 5 2 4 5 3" xfId="50014"/>
    <cellStyle name="Note 2 5 2 4 6" xfId="22166"/>
    <cellStyle name="Note 2 5 2 4 7" xfId="39456"/>
    <cellStyle name="Note 2 5 2 5" xfId="4544"/>
    <cellStyle name="Note 2 5 2 5 2" xfId="6408"/>
    <cellStyle name="Note 2 5 2 5 2 2" xfId="13327"/>
    <cellStyle name="Note 2 5 2 5 2 2 2" xfId="20000"/>
    <cellStyle name="Note 2 5 2 5 2 2 2 2" xfId="37664"/>
    <cellStyle name="Note 2 5 2 5 2 2 2 3" xfId="54841"/>
    <cellStyle name="Note 2 5 2 5 2 2 3" xfId="30991"/>
    <cellStyle name="Note 2 5 2 5 2 2 4" xfId="48218"/>
    <cellStyle name="Note 2 5 2 5 2 3" xfId="10043"/>
    <cellStyle name="Note 2 5 2 5 2 3 2" xfId="27708"/>
    <cellStyle name="Note 2 5 2 5 2 3 3" xfId="44961"/>
    <cellStyle name="Note 2 5 2 5 2 4" xfId="16933"/>
    <cellStyle name="Note 2 5 2 5 2 4 2" xfId="34597"/>
    <cellStyle name="Note 2 5 2 5 2 4 3" xfId="51800"/>
    <cellStyle name="Note 2 5 2 5 2 5" xfId="24073"/>
    <cellStyle name="Note 2 5 2 5 2 6" xfId="41350"/>
    <cellStyle name="Note 2 5 2 5 3" xfId="11472"/>
    <cellStyle name="Note 2 5 2 5 3 2" xfId="18253"/>
    <cellStyle name="Note 2 5 2 5 3 2 2" xfId="35917"/>
    <cellStyle name="Note 2 5 2 5 3 2 3" xfId="53106"/>
    <cellStyle name="Note 2 5 2 5 3 3" xfId="29136"/>
    <cellStyle name="Note 2 5 2 5 3 4" xfId="46375"/>
    <cellStyle name="Note 2 5 2 5 4" xfId="8188"/>
    <cellStyle name="Note 2 5 2 5 4 2" xfId="25853"/>
    <cellStyle name="Note 2 5 2 5 4 3" xfId="43118"/>
    <cellStyle name="Note 2 5 2 5 5" xfId="15186"/>
    <cellStyle name="Note 2 5 2 5 5 2" xfId="32850"/>
    <cellStyle name="Note 2 5 2 5 5 3" xfId="50065"/>
    <cellStyle name="Note 2 5 2 5 6" xfId="22217"/>
    <cellStyle name="Note 2 5 2 5 7" xfId="39507"/>
    <cellStyle name="Note 2 5 2 6" xfId="10136"/>
    <cellStyle name="Note 2 5 2 6 2" xfId="17025"/>
    <cellStyle name="Note 2 5 2 6 2 2" xfId="34689"/>
    <cellStyle name="Note 2 5 2 6 2 3" xfId="51890"/>
    <cellStyle name="Note 2 5 2 6 3" xfId="27800"/>
    <cellStyle name="Note 2 5 2 6 4" xfId="45051"/>
    <cellStyle name="Note 2 5 2 7" xfId="13417"/>
    <cellStyle name="Note 2 5 2 7 2" xfId="31081"/>
    <cellStyle name="Note 2 5 2 7 3" xfId="48308"/>
    <cellStyle name="Note 2 5 2 8" xfId="20243"/>
    <cellStyle name="Note 2 5 2 9" xfId="20169"/>
    <cellStyle name="Note 2 5 3" xfId="2733"/>
    <cellStyle name="Note 2 5 3 10" xfId="13538"/>
    <cellStyle name="Note 2 5 3 10 2" xfId="31202"/>
    <cellStyle name="Note 2 5 3 10 3" xfId="48429"/>
    <cellStyle name="Note 2 5 3 11" xfId="20454"/>
    <cellStyle name="Note 2 5 3 12" xfId="37763"/>
    <cellStyle name="Note 2 5 3 2" xfId="2962"/>
    <cellStyle name="Note 2 5 3 2 2" xfId="3625"/>
    <cellStyle name="Note 2 5 3 2 2 2" xfId="5541"/>
    <cellStyle name="Note 2 5 3 2 2 2 2" xfId="12461"/>
    <cellStyle name="Note 2 5 3 2 2 2 2 2" xfId="19188"/>
    <cellStyle name="Note 2 5 3 2 2 2 2 2 2" xfId="36852"/>
    <cellStyle name="Note 2 5 3 2 2 2 2 2 3" xfId="54032"/>
    <cellStyle name="Note 2 5 3 2 2 2 2 3" xfId="30125"/>
    <cellStyle name="Note 2 5 3 2 2 2 2 4" xfId="47355"/>
    <cellStyle name="Note 2 5 3 2 2 2 3" xfId="9177"/>
    <cellStyle name="Note 2 5 3 2 2 2 3 2" xfId="26842"/>
    <cellStyle name="Note 2 5 3 2 2 2 3 3" xfId="44098"/>
    <cellStyle name="Note 2 5 3 2 2 2 4" xfId="16121"/>
    <cellStyle name="Note 2 5 3 2 2 2 4 2" xfId="33785"/>
    <cellStyle name="Note 2 5 3 2 2 2 4 3" xfId="50991"/>
    <cellStyle name="Note 2 5 3 2 2 2 5" xfId="23206"/>
    <cellStyle name="Note 2 5 3 2 2 2 6" xfId="40487"/>
    <cellStyle name="Note 2 5 3 2 2 3" xfId="11085"/>
    <cellStyle name="Note 2 5 3 2 2 3 2" xfId="17920"/>
    <cellStyle name="Note 2 5 3 2 2 3 2 2" xfId="35584"/>
    <cellStyle name="Note 2 5 3 2 2 3 2 3" xfId="52776"/>
    <cellStyle name="Note 2 5 3 2 2 3 3" xfId="28749"/>
    <cellStyle name="Note 2 5 3 2 2 3 4" xfId="45991"/>
    <cellStyle name="Note 2 5 3 2 2 4" xfId="7322"/>
    <cellStyle name="Note 2 5 3 2 2 4 2" xfId="24987"/>
    <cellStyle name="Note 2 5 3 2 2 4 3" xfId="42255"/>
    <cellStyle name="Note 2 5 3 2 2 5" xfId="14374"/>
    <cellStyle name="Note 2 5 3 2 2 5 2" xfId="32038"/>
    <cellStyle name="Note 2 5 3 2 2 5 3" xfId="49256"/>
    <cellStyle name="Note 2 5 3 2 2 6" xfId="21344"/>
    <cellStyle name="Note 2 5 3 2 2 7" xfId="38644"/>
    <cellStyle name="Note 2 5 3 2 3" xfId="3995"/>
    <cellStyle name="Note 2 5 3 2 3 2" xfId="5911"/>
    <cellStyle name="Note 2 5 3 2 3 2 2" xfId="12831"/>
    <cellStyle name="Note 2 5 3 2 3 2 2 2" xfId="19558"/>
    <cellStyle name="Note 2 5 3 2 3 2 2 2 2" xfId="37222"/>
    <cellStyle name="Note 2 5 3 2 3 2 2 2 3" xfId="54399"/>
    <cellStyle name="Note 2 5 3 2 3 2 2 3" xfId="30495"/>
    <cellStyle name="Note 2 5 3 2 3 2 2 4" xfId="47722"/>
    <cellStyle name="Note 2 5 3 2 3 2 3" xfId="9547"/>
    <cellStyle name="Note 2 5 3 2 3 2 3 2" xfId="27212"/>
    <cellStyle name="Note 2 5 3 2 3 2 3 3" xfId="44465"/>
    <cellStyle name="Note 2 5 3 2 3 2 4" xfId="16491"/>
    <cellStyle name="Note 2 5 3 2 3 2 4 2" xfId="34155"/>
    <cellStyle name="Note 2 5 3 2 3 2 4 3" xfId="51358"/>
    <cellStyle name="Note 2 5 3 2 3 2 5" xfId="23576"/>
    <cellStyle name="Note 2 5 3 2 3 2 6" xfId="40854"/>
    <cellStyle name="Note 2 5 3 2 3 3" xfId="7692"/>
    <cellStyle name="Note 2 5 3 2 3 3 2" xfId="25357"/>
    <cellStyle name="Note 2 5 3 2 3 3 3" xfId="42622"/>
    <cellStyle name="Note 2 5 3 2 3 4" xfId="14744"/>
    <cellStyle name="Note 2 5 3 2 3 4 2" xfId="32408"/>
    <cellStyle name="Note 2 5 3 2 3 4 3" xfId="49623"/>
    <cellStyle name="Note 2 5 3 2 3 5" xfId="21714"/>
    <cellStyle name="Note 2 5 3 2 3 6" xfId="39011"/>
    <cellStyle name="Note 2 5 3 2 4" xfId="4878"/>
    <cellStyle name="Note 2 5 3 2 4 2" xfId="11798"/>
    <cellStyle name="Note 2 5 3 2 4 2 2" xfId="18579"/>
    <cellStyle name="Note 2 5 3 2 4 2 2 2" xfId="36243"/>
    <cellStyle name="Note 2 5 3 2 4 2 2 3" xfId="53429"/>
    <cellStyle name="Note 2 5 3 2 4 2 3" xfId="29462"/>
    <cellStyle name="Note 2 5 3 2 4 2 4" xfId="46698"/>
    <cellStyle name="Note 2 5 3 2 4 3" xfId="8514"/>
    <cellStyle name="Note 2 5 3 2 4 3 2" xfId="26179"/>
    <cellStyle name="Note 2 5 3 2 4 3 3" xfId="43441"/>
    <cellStyle name="Note 2 5 3 2 4 4" xfId="15512"/>
    <cellStyle name="Note 2 5 3 2 4 4 2" xfId="33176"/>
    <cellStyle name="Note 2 5 3 2 4 4 3" xfId="50388"/>
    <cellStyle name="Note 2 5 3 2 4 5" xfId="22543"/>
    <cellStyle name="Note 2 5 3 2 4 6" xfId="39830"/>
    <cellStyle name="Note 2 5 3 2 5" xfId="10484"/>
    <cellStyle name="Note 2 5 3 2 5 2" xfId="17373"/>
    <cellStyle name="Note 2 5 3 2 5 2 2" xfId="35037"/>
    <cellStyle name="Note 2 5 3 2 5 2 3" xfId="52235"/>
    <cellStyle name="Note 2 5 3 2 5 3" xfId="28148"/>
    <cellStyle name="Note 2 5 3 2 5 4" xfId="45396"/>
    <cellStyle name="Note 2 5 3 2 6" xfId="6734"/>
    <cellStyle name="Note 2 5 3 2 6 2" xfId="24399"/>
    <cellStyle name="Note 2 5 3 2 6 3" xfId="41673"/>
    <cellStyle name="Note 2 5 3 2 7" xfId="13765"/>
    <cellStyle name="Note 2 5 3 2 7 2" xfId="31429"/>
    <cellStyle name="Note 2 5 3 2 7 3" xfId="48653"/>
    <cellStyle name="Note 2 5 3 2 8" xfId="20681"/>
    <cellStyle name="Note 2 5 3 2 9" xfId="37987"/>
    <cellStyle name="Note 2 5 3 3" xfId="3058"/>
    <cellStyle name="Note 2 5 3 3 2" xfId="3721"/>
    <cellStyle name="Note 2 5 3 3 2 2" xfId="5637"/>
    <cellStyle name="Note 2 5 3 3 2 2 2" xfId="12557"/>
    <cellStyle name="Note 2 5 3 3 2 2 2 2" xfId="19284"/>
    <cellStyle name="Note 2 5 3 3 2 2 2 2 2" xfId="36948"/>
    <cellStyle name="Note 2 5 3 3 2 2 2 2 3" xfId="54125"/>
    <cellStyle name="Note 2 5 3 3 2 2 2 3" xfId="30221"/>
    <cellStyle name="Note 2 5 3 3 2 2 2 4" xfId="47448"/>
    <cellStyle name="Note 2 5 3 3 2 2 3" xfId="9273"/>
    <cellStyle name="Note 2 5 3 3 2 2 3 2" xfId="26938"/>
    <cellStyle name="Note 2 5 3 3 2 2 3 3" xfId="44191"/>
    <cellStyle name="Note 2 5 3 3 2 2 4" xfId="16217"/>
    <cellStyle name="Note 2 5 3 3 2 2 4 2" xfId="33881"/>
    <cellStyle name="Note 2 5 3 3 2 2 4 3" xfId="51084"/>
    <cellStyle name="Note 2 5 3 3 2 2 5" xfId="23302"/>
    <cellStyle name="Note 2 5 3 3 2 2 6" xfId="40580"/>
    <cellStyle name="Note 2 5 3 3 2 3" xfId="11181"/>
    <cellStyle name="Note 2 5 3 3 2 3 2" xfId="18016"/>
    <cellStyle name="Note 2 5 3 3 2 3 2 2" xfId="35680"/>
    <cellStyle name="Note 2 5 3 3 2 3 2 3" xfId="52869"/>
    <cellStyle name="Note 2 5 3 3 2 3 3" xfId="28845"/>
    <cellStyle name="Note 2 5 3 3 2 3 4" xfId="46084"/>
    <cellStyle name="Note 2 5 3 3 2 4" xfId="7418"/>
    <cellStyle name="Note 2 5 3 3 2 4 2" xfId="25083"/>
    <cellStyle name="Note 2 5 3 3 2 4 3" xfId="42348"/>
    <cellStyle name="Note 2 5 3 3 2 5" xfId="14470"/>
    <cellStyle name="Note 2 5 3 3 2 5 2" xfId="32134"/>
    <cellStyle name="Note 2 5 3 3 2 5 3" xfId="49349"/>
    <cellStyle name="Note 2 5 3 3 2 6" xfId="21440"/>
    <cellStyle name="Note 2 5 3 3 2 7" xfId="38737"/>
    <cellStyle name="Note 2 5 3 3 3" xfId="4088"/>
    <cellStyle name="Note 2 5 3 3 3 2" xfId="6004"/>
    <cellStyle name="Note 2 5 3 3 3 2 2" xfId="12924"/>
    <cellStyle name="Note 2 5 3 3 3 2 2 2" xfId="19651"/>
    <cellStyle name="Note 2 5 3 3 3 2 2 2 2" xfId="37315"/>
    <cellStyle name="Note 2 5 3 3 3 2 2 2 3" xfId="54492"/>
    <cellStyle name="Note 2 5 3 3 3 2 2 3" xfId="30588"/>
    <cellStyle name="Note 2 5 3 3 3 2 2 4" xfId="47815"/>
    <cellStyle name="Note 2 5 3 3 3 2 3" xfId="9640"/>
    <cellStyle name="Note 2 5 3 3 3 2 3 2" xfId="27305"/>
    <cellStyle name="Note 2 5 3 3 3 2 3 3" xfId="44558"/>
    <cellStyle name="Note 2 5 3 3 3 2 4" xfId="16584"/>
    <cellStyle name="Note 2 5 3 3 3 2 4 2" xfId="34248"/>
    <cellStyle name="Note 2 5 3 3 3 2 4 3" xfId="51451"/>
    <cellStyle name="Note 2 5 3 3 3 2 5" xfId="23669"/>
    <cellStyle name="Note 2 5 3 3 3 2 6" xfId="40947"/>
    <cellStyle name="Note 2 5 3 3 3 3" xfId="7785"/>
    <cellStyle name="Note 2 5 3 3 3 3 2" xfId="25450"/>
    <cellStyle name="Note 2 5 3 3 3 3 3" xfId="42715"/>
    <cellStyle name="Note 2 5 3 3 3 4" xfId="14837"/>
    <cellStyle name="Note 2 5 3 3 3 4 2" xfId="32501"/>
    <cellStyle name="Note 2 5 3 3 3 4 3" xfId="49716"/>
    <cellStyle name="Note 2 5 3 3 3 5" xfId="21807"/>
    <cellStyle name="Note 2 5 3 3 3 6" xfId="39104"/>
    <cellStyle name="Note 2 5 3 3 4" xfId="4974"/>
    <cellStyle name="Note 2 5 3 3 4 2" xfId="11894"/>
    <cellStyle name="Note 2 5 3 3 4 2 2" xfId="18675"/>
    <cellStyle name="Note 2 5 3 3 4 2 2 2" xfId="36339"/>
    <cellStyle name="Note 2 5 3 3 4 2 2 3" xfId="53522"/>
    <cellStyle name="Note 2 5 3 3 4 2 3" xfId="29558"/>
    <cellStyle name="Note 2 5 3 3 4 2 4" xfId="46791"/>
    <cellStyle name="Note 2 5 3 3 4 3" xfId="8610"/>
    <cellStyle name="Note 2 5 3 3 4 3 2" xfId="26275"/>
    <cellStyle name="Note 2 5 3 3 4 3 3" xfId="43534"/>
    <cellStyle name="Note 2 5 3 3 4 4" xfId="15608"/>
    <cellStyle name="Note 2 5 3 3 4 4 2" xfId="33272"/>
    <cellStyle name="Note 2 5 3 3 4 4 3" xfId="50481"/>
    <cellStyle name="Note 2 5 3 3 4 5" xfId="22639"/>
    <cellStyle name="Note 2 5 3 3 4 6" xfId="39923"/>
    <cellStyle name="Note 2 5 3 3 5" xfId="10580"/>
    <cellStyle name="Note 2 5 3 3 5 2" xfId="17469"/>
    <cellStyle name="Note 2 5 3 3 5 2 2" xfId="35133"/>
    <cellStyle name="Note 2 5 3 3 5 2 3" xfId="52328"/>
    <cellStyle name="Note 2 5 3 3 5 3" xfId="28244"/>
    <cellStyle name="Note 2 5 3 3 5 4" xfId="45489"/>
    <cellStyle name="Note 2 5 3 3 6" xfId="6830"/>
    <cellStyle name="Note 2 5 3 3 6 2" xfId="24495"/>
    <cellStyle name="Note 2 5 3 3 6 3" xfId="41766"/>
    <cellStyle name="Note 2 5 3 3 7" xfId="13861"/>
    <cellStyle name="Note 2 5 3 3 7 2" xfId="31525"/>
    <cellStyle name="Note 2 5 3 3 7 3" xfId="48746"/>
    <cellStyle name="Note 2 5 3 3 8" xfId="20777"/>
    <cellStyle name="Note 2 5 3 3 9" xfId="38080"/>
    <cellStyle name="Note 2 5 3 4" xfId="3170"/>
    <cellStyle name="Note 2 5 3 4 2" xfId="4200"/>
    <cellStyle name="Note 2 5 3 4 2 2" xfId="6116"/>
    <cellStyle name="Note 2 5 3 4 2 2 2" xfId="13036"/>
    <cellStyle name="Note 2 5 3 4 2 2 2 2" xfId="19763"/>
    <cellStyle name="Note 2 5 3 4 2 2 2 2 2" xfId="37427"/>
    <cellStyle name="Note 2 5 3 4 2 2 2 2 3" xfId="54604"/>
    <cellStyle name="Note 2 5 3 4 2 2 2 3" xfId="30700"/>
    <cellStyle name="Note 2 5 3 4 2 2 2 4" xfId="47927"/>
    <cellStyle name="Note 2 5 3 4 2 2 3" xfId="9752"/>
    <cellStyle name="Note 2 5 3 4 2 2 3 2" xfId="27417"/>
    <cellStyle name="Note 2 5 3 4 2 2 3 3" xfId="44670"/>
    <cellStyle name="Note 2 5 3 4 2 2 4" xfId="16696"/>
    <cellStyle name="Note 2 5 3 4 2 2 4 2" xfId="34360"/>
    <cellStyle name="Note 2 5 3 4 2 2 4 3" xfId="51563"/>
    <cellStyle name="Note 2 5 3 4 2 2 5" xfId="23781"/>
    <cellStyle name="Note 2 5 3 4 2 2 6" xfId="41059"/>
    <cellStyle name="Note 2 5 3 4 2 3" xfId="7897"/>
    <cellStyle name="Note 2 5 3 4 2 3 2" xfId="25562"/>
    <cellStyle name="Note 2 5 3 4 2 3 3" xfId="42827"/>
    <cellStyle name="Note 2 5 3 4 2 4" xfId="14949"/>
    <cellStyle name="Note 2 5 3 4 2 4 2" xfId="32613"/>
    <cellStyle name="Note 2 5 3 4 2 4 3" xfId="49828"/>
    <cellStyle name="Note 2 5 3 4 2 5" xfId="21919"/>
    <cellStyle name="Note 2 5 3 4 2 6" xfId="39216"/>
    <cellStyle name="Note 2 5 3 4 3" xfId="5086"/>
    <cellStyle name="Note 2 5 3 4 3 2" xfId="12006"/>
    <cellStyle name="Note 2 5 3 4 3 2 2" xfId="18787"/>
    <cellStyle name="Note 2 5 3 4 3 2 2 2" xfId="36451"/>
    <cellStyle name="Note 2 5 3 4 3 2 2 3" xfId="53634"/>
    <cellStyle name="Note 2 5 3 4 3 2 3" xfId="29670"/>
    <cellStyle name="Note 2 5 3 4 3 2 4" xfId="46903"/>
    <cellStyle name="Note 2 5 3 4 3 3" xfId="8722"/>
    <cellStyle name="Note 2 5 3 4 3 3 2" xfId="26387"/>
    <cellStyle name="Note 2 5 3 4 3 3 3" xfId="43646"/>
    <cellStyle name="Note 2 5 3 4 3 4" xfId="15720"/>
    <cellStyle name="Note 2 5 3 4 3 4 2" xfId="33384"/>
    <cellStyle name="Note 2 5 3 4 3 4 3" xfId="50593"/>
    <cellStyle name="Note 2 5 3 4 3 5" xfId="22751"/>
    <cellStyle name="Note 2 5 3 4 3 6" xfId="40035"/>
    <cellStyle name="Note 2 5 3 4 4" xfId="10692"/>
    <cellStyle name="Note 2 5 3 4 4 2" xfId="17581"/>
    <cellStyle name="Note 2 5 3 4 4 2 2" xfId="35245"/>
    <cellStyle name="Note 2 5 3 4 4 2 3" xfId="52440"/>
    <cellStyle name="Note 2 5 3 4 4 3" xfId="28356"/>
    <cellStyle name="Note 2 5 3 4 4 4" xfId="45601"/>
    <cellStyle name="Note 2 5 3 4 5" xfId="6942"/>
    <cellStyle name="Note 2 5 3 4 5 2" xfId="24607"/>
    <cellStyle name="Note 2 5 3 4 5 3" xfId="41878"/>
    <cellStyle name="Note 2 5 3 4 6" xfId="13973"/>
    <cellStyle name="Note 2 5 3 4 6 2" xfId="31637"/>
    <cellStyle name="Note 2 5 3 4 6 3" xfId="48858"/>
    <cellStyle name="Note 2 5 3 4 7" xfId="20889"/>
    <cellStyle name="Note 2 5 3 4 8" xfId="38192"/>
    <cellStyle name="Note 2 5 3 5" xfId="3398"/>
    <cellStyle name="Note 2 5 3 5 2" xfId="5314"/>
    <cellStyle name="Note 2 5 3 5 2 2" xfId="12234"/>
    <cellStyle name="Note 2 5 3 5 2 2 2" xfId="18961"/>
    <cellStyle name="Note 2 5 3 5 2 2 2 2" xfId="36625"/>
    <cellStyle name="Note 2 5 3 5 2 2 2 3" xfId="53808"/>
    <cellStyle name="Note 2 5 3 5 2 2 3" xfId="29898"/>
    <cellStyle name="Note 2 5 3 5 2 2 4" xfId="47131"/>
    <cellStyle name="Note 2 5 3 5 2 3" xfId="8950"/>
    <cellStyle name="Note 2 5 3 5 2 3 2" xfId="26615"/>
    <cellStyle name="Note 2 5 3 5 2 3 3" xfId="43874"/>
    <cellStyle name="Note 2 5 3 5 2 4" xfId="15894"/>
    <cellStyle name="Note 2 5 3 5 2 4 2" xfId="33558"/>
    <cellStyle name="Note 2 5 3 5 2 4 3" xfId="50767"/>
    <cellStyle name="Note 2 5 3 5 2 5" xfId="22979"/>
    <cellStyle name="Note 2 5 3 5 2 6" xfId="40263"/>
    <cellStyle name="Note 2 5 3 5 3" xfId="10858"/>
    <cellStyle name="Note 2 5 3 5 3 2" xfId="17693"/>
    <cellStyle name="Note 2 5 3 5 3 2 2" xfId="35357"/>
    <cellStyle name="Note 2 5 3 5 3 2 3" xfId="52552"/>
    <cellStyle name="Note 2 5 3 5 3 3" xfId="28522"/>
    <cellStyle name="Note 2 5 3 5 3 4" xfId="45767"/>
    <cellStyle name="Note 2 5 3 5 4" xfId="14147"/>
    <cellStyle name="Note 2 5 3 5 4 2" xfId="31811"/>
    <cellStyle name="Note 2 5 3 5 4 3" xfId="49032"/>
    <cellStyle name="Note 2 5 3 5 5" xfId="21117"/>
    <cellStyle name="Note 2 5 3 5 6" xfId="38420"/>
    <cellStyle name="Note 2 5 3 6" xfId="3221"/>
    <cellStyle name="Note 2 5 3 6 2" xfId="5137"/>
    <cellStyle name="Note 2 5 3 6 2 2" xfId="12057"/>
    <cellStyle name="Note 2 5 3 6 2 2 2" xfId="18838"/>
    <cellStyle name="Note 2 5 3 6 2 2 2 2" xfId="36502"/>
    <cellStyle name="Note 2 5 3 6 2 2 2 3" xfId="53685"/>
    <cellStyle name="Note 2 5 3 6 2 2 3" xfId="29721"/>
    <cellStyle name="Note 2 5 3 6 2 2 4" xfId="46954"/>
    <cellStyle name="Note 2 5 3 6 2 3" xfId="8773"/>
    <cellStyle name="Note 2 5 3 6 2 3 2" xfId="26438"/>
    <cellStyle name="Note 2 5 3 6 2 3 3" xfId="43697"/>
    <cellStyle name="Note 2 5 3 6 2 4" xfId="15771"/>
    <cellStyle name="Note 2 5 3 6 2 4 2" xfId="33435"/>
    <cellStyle name="Note 2 5 3 6 2 4 3" xfId="50644"/>
    <cellStyle name="Note 2 5 3 6 2 5" xfId="22802"/>
    <cellStyle name="Note 2 5 3 6 2 6" xfId="40086"/>
    <cellStyle name="Note 2 5 3 6 3" xfId="6993"/>
    <cellStyle name="Note 2 5 3 6 3 2" xfId="24658"/>
    <cellStyle name="Note 2 5 3 6 3 3" xfId="41929"/>
    <cellStyle name="Note 2 5 3 6 4" xfId="14024"/>
    <cellStyle name="Note 2 5 3 6 4 2" xfId="31688"/>
    <cellStyle name="Note 2 5 3 6 4 3" xfId="48909"/>
    <cellStyle name="Note 2 5 3 6 5" xfId="20940"/>
    <cellStyle name="Note 2 5 3 6 6" xfId="38243"/>
    <cellStyle name="Note 2 5 3 7" xfId="4651"/>
    <cellStyle name="Note 2 5 3 7 2" xfId="11571"/>
    <cellStyle name="Note 2 5 3 7 2 2" xfId="18352"/>
    <cellStyle name="Note 2 5 3 7 2 2 2" xfId="36016"/>
    <cellStyle name="Note 2 5 3 7 2 2 3" xfId="53205"/>
    <cellStyle name="Note 2 5 3 7 2 3" xfId="29235"/>
    <cellStyle name="Note 2 5 3 7 2 4" xfId="46474"/>
    <cellStyle name="Note 2 5 3 7 3" xfId="8287"/>
    <cellStyle name="Note 2 5 3 7 3 2" xfId="25952"/>
    <cellStyle name="Note 2 5 3 7 3 3" xfId="43217"/>
    <cellStyle name="Note 2 5 3 7 4" xfId="15285"/>
    <cellStyle name="Note 2 5 3 7 4 2" xfId="32949"/>
    <cellStyle name="Note 2 5 3 7 4 3" xfId="50164"/>
    <cellStyle name="Note 2 5 3 7 5" xfId="22316"/>
    <cellStyle name="Note 2 5 3 7 6" xfId="39606"/>
    <cellStyle name="Note 2 5 3 8" xfId="10257"/>
    <cellStyle name="Note 2 5 3 8 2" xfId="17146"/>
    <cellStyle name="Note 2 5 3 8 2 2" xfId="34810"/>
    <cellStyle name="Note 2 5 3 8 2 3" xfId="52011"/>
    <cellStyle name="Note 2 5 3 8 3" xfId="27921"/>
    <cellStyle name="Note 2 5 3 8 4" xfId="45172"/>
    <cellStyle name="Note 2 5 3 9" xfId="6507"/>
    <cellStyle name="Note 2 5 3 9 2" xfId="24172"/>
    <cellStyle name="Note 2 5 3 9 3" xfId="41449"/>
    <cellStyle name="Note 2 5 4" xfId="2840"/>
    <cellStyle name="Note 2 5 4 2" xfId="3503"/>
    <cellStyle name="Note 2 5 4 2 2" xfId="5419"/>
    <cellStyle name="Note 2 5 4 2 2 2" xfId="12339"/>
    <cellStyle name="Note 2 5 4 2 2 2 2" xfId="19066"/>
    <cellStyle name="Note 2 5 4 2 2 2 2 2" xfId="36730"/>
    <cellStyle name="Note 2 5 4 2 2 2 2 3" xfId="53910"/>
    <cellStyle name="Note 2 5 4 2 2 2 3" xfId="30003"/>
    <cellStyle name="Note 2 5 4 2 2 2 4" xfId="47233"/>
    <cellStyle name="Note 2 5 4 2 2 3" xfId="9055"/>
    <cellStyle name="Note 2 5 4 2 2 3 2" xfId="26720"/>
    <cellStyle name="Note 2 5 4 2 2 3 3" xfId="43976"/>
    <cellStyle name="Note 2 5 4 2 2 4" xfId="15999"/>
    <cellStyle name="Note 2 5 4 2 2 4 2" xfId="33663"/>
    <cellStyle name="Note 2 5 4 2 2 4 3" xfId="50869"/>
    <cellStyle name="Note 2 5 4 2 2 5" xfId="23084"/>
    <cellStyle name="Note 2 5 4 2 2 6" xfId="40365"/>
    <cellStyle name="Note 2 5 4 2 3" xfId="10963"/>
    <cellStyle name="Note 2 5 4 2 3 2" xfId="17798"/>
    <cellStyle name="Note 2 5 4 2 3 2 2" xfId="35462"/>
    <cellStyle name="Note 2 5 4 2 3 2 3" xfId="52654"/>
    <cellStyle name="Note 2 5 4 2 3 3" xfId="28627"/>
    <cellStyle name="Note 2 5 4 2 3 4" xfId="45869"/>
    <cellStyle name="Note 2 5 4 2 4" xfId="7200"/>
    <cellStyle name="Note 2 5 4 2 4 2" xfId="24865"/>
    <cellStyle name="Note 2 5 4 2 4 3" xfId="42133"/>
    <cellStyle name="Note 2 5 4 2 5" xfId="14252"/>
    <cellStyle name="Note 2 5 4 2 5 2" xfId="31916"/>
    <cellStyle name="Note 2 5 4 2 5 3" xfId="49134"/>
    <cellStyle name="Note 2 5 4 2 6" xfId="21222"/>
    <cellStyle name="Note 2 5 4 2 7" xfId="38522"/>
    <cellStyle name="Note 2 5 4 3" xfId="3873"/>
    <cellStyle name="Note 2 5 4 3 2" xfId="5789"/>
    <cellStyle name="Note 2 5 4 3 2 2" xfId="12709"/>
    <cellStyle name="Note 2 5 4 3 2 2 2" xfId="19436"/>
    <cellStyle name="Note 2 5 4 3 2 2 2 2" xfId="37100"/>
    <cellStyle name="Note 2 5 4 3 2 2 2 3" xfId="54277"/>
    <cellStyle name="Note 2 5 4 3 2 2 3" xfId="30373"/>
    <cellStyle name="Note 2 5 4 3 2 2 4" xfId="47600"/>
    <cellStyle name="Note 2 5 4 3 2 3" xfId="9425"/>
    <cellStyle name="Note 2 5 4 3 2 3 2" xfId="27090"/>
    <cellStyle name="Note 2 5 4 3 2 3 3" xfId="44343"/>
    <cellStyle name="Note 2 5 4 3 2 4" xfId="16369"/>
    <cellStyle name="Note 2 5 4 3 2 4 2" xfId="34033"/>
    <cellStyle name="Note 2 5 4 3 2 4 3" xfId="51236"/>
    <cellStyle name="Note 2 5 4 3 2 5" xfId="23454"/>
    <cellStyle name="Note 2 5 4 3 2 6" xfId="40732"/>
    <cellStyle name="Note 2 5 4 3 3" xfId="7570"/>
    <cellStyle name="Note 2 5 4 3 3 2" xfId="25235"/>
    <cellStyle name="Note 2 5 4 3 3 3" xfId="42500"/>
    <cellStyle name="Note 2 5 4 3 4" xfId="14622"/>
    <cellStyle name="Note 2 5 4 3 4 2" xfId="32286"/>
    <cellStyle name="Note 2 5 4 3 4 3" xfId="49501"/>
    <cellStyle name="Note 2 5 4 3 5" xfId="21592"/>
    <cellStyle name="Note 2 5 4 3 6" xfId="38889"/>
    <cellStyle name="Note 2 5 4 4" xfId="4756"/>
    <cellStyle name="Note 2 5 4 4 2" xfId="11676"/>
    <cellStyle name="Note 2 5 4 4 2 2" xfId="18457"/>
    <cellStyle name="Note 2 5 4 4 2 2 2" xfId="36121"/>
    <cellStyle name="Note 2 5 4 4 2 2 3" xfId="53307"/>
    <cellStyle name="Note 2 5 4 4 2 3" xfId="29340"/>
    <cellStyle name="Note 2 5 4 4 2 4" xfId="46576"/>
    <cellStyle name="Note 2 5 4 4 3" xfId="8392"/>
    <cellStyle name="Note 2 5 4 4 3 2" xfId="26057"/>
    <cellStyle name="Note 2 5 4 4 3 3" xfId="43319"/>
    <cellStyle name="Note 2 5 4 4 4" xfId="15390"/>
    <cellStyle name="Note 2 5 4 4 4 2" xfId="33054"/>
    <cellStyle name="Note 2 5 4 4 4 3" xfId="50266"/>
    <cellStyle name="Note 2 5 4 4 5" xfId="22421"/>
    <cellStyle name="Note 2 5 4 4 6" xfId="39708"/>
    <cellStyle name="Note 2 5 4 5" xfId="10362"/>
    <cellStyle name="Note 2 5 4 5 2" xfId="17251"/>
    <cellStyle name="Note 2 5 4 5 2 2" xfId="34915"/>
    <cellStyle name="Note 2 5 4 5 2 3" xfId="52113"/>
    <cellStyle name="Note 2 5 4 5 3" xfId="28026"/>
    <cellStyle name="Note 2 5 4 5 4" xfId="45274"/>
    <cellStyle name="Note 2 5 4 6" xfId="6612"/>
    <cellStyle name="Note 2 5 4 6 2" xfId="24277"/>
    <cellStyle name="Note 2 5 4 6 3" xfId="41551"/>
    <cellStyle name="Note 2 5 4 7" xfId="13643"/>
    <cellStyle name="Note 2 5 4 7 2" xfId="31307"/>
    <cellStyle name="Note 2 5 4 7 3" xfId="48531"/>
    <cellStyle name="Note 2 5 4 8" xfId="20559"/>
    <cellStyle name="Note 2 5 4 9" xfId="37865"/>
    <cellStyle name="Note 2 5 5" xfId="4492"/>
    <cellStyle name="Note 2 5 5 2" xfId="6356"/>
    <cellStyle name="Note 2 5 5 2 2" xfId="13275"/>
    <cellStyle name="Note 2 5 5 2 2 2" xfId="19948"/>
    <cellStyle name="Note 2 5 5 2 2 2 2" xfId="37612"/>
    <cellStyle name="Note 2 5 5 2 2 2 3" xfId="54789"/>
    <cellStyle name="Note 2 5 5 2 2 3" xfId="30939"/>
    <cellStyle name="Note 2 5 5 2 2 4" xfId="48166"/>
    <cellStyle name="Note 2 5 5 2 3" xfId="9991"/>
    <cellStyle name="Note 2 5 5 2 3 2" xfId="27656"/>
    <cellStyle name="Note 2 5 5 2 3 3" xfId="44909"/>
    <cellStyle name="Note 2 5 5 2 4" xfId="16881"/>
    <cellStyle name="Note 2 5 5 2 4 2" xfId="34545"/>
    <cellStyle name="Note 2 5 5 2 4 3" xfId="51748"/>
    <cellStyle name="Note 2 5 5 2 5" xfId="24021"/>
    <cellStyle name="Note 2 5 5 2 6" xfId="41298"/>
    <cellStyle name="Note 2 5 5 3" xfId="11420"/>
    <cellStyle name="Note 2 5 5 3 2" xfId="18201"/>
    <cellStyle name="Note 2 5 5 3 2 2" xfId="35865"/>
    <cellStyle name="Note 2 5 5 3 2 3" xfId="53054"/>
    <cellStyle name="Note 2 5 5 3 3" xfId="29084"/>
    <cellStyle name="Note 2 5 5 3 4" xfId="46323"/>
    <cellStyle name="Note 2 5 5 4" xfId="8136"/>
    <cellStyle name="Note 2 5 5 4 2" xfId="25801"/>
    <cellStyle name="Note 2 5 5 4 3" xfId="43066"/>
    <cellStyle name="Note 2 5 5 5" xfId="15134"/>
    <cellStyle name="Note 2 5 5 5 2" xfId="32798"/>
    <cellStyle name="Note 2 5 5 5 3" xfId="50013"/>
    <cellStyle name="Note 2 5 5 6" xfId="22165"/>
    <cellStyle name="Note 2 5 5 7" xfId="39455"/>
    <cellStyle name="Note 2 5 6" xfId="4552"/>
    <cellStyle name="Note 2 5 6 2" xfId="6416"/>
    <cellStyle name="Note 2 5 6 2 2" xfId="13335"/>
    <cellStyle name="Note 2 5 6 2 2 2" xfId="20008"/>
    <cellStyle name="Note 2 5 6 2 2 2 2" xfId="37672"/>
    <cellStyle name="Note 2 5 6 2 2 2 3" xfId="54849"/>
    <cellStyle name="Note 2 5 6 2 2 3" xfId="30999"/>
    <cellStyle name="Note 2 5 6 2 2 4" xfId="48226"/>
    <cellStyle name="Note 2 5 6 2 3" xfId="10051"/>
    <cellStyle name="Note 2 5 6 2 3 2" xfId="27716"/>
    <cellStyle name="Note 2 5 6 2 3 3" xfId="44969"/>
    <cellStyle name="Note 2 5 6 2 4" xfId="16941"/>
    <cellStyle name="Note 2 5 6 2 4 2" xfId="34605"/>
    <cellStyle name="Note 2 5 6 2 4 3" xfId="51808"/>
    <cellStyle name="Note 2 5 6 2 5" xfId="24081"/>
    <cellStyle name="Note 2 5 6 2 6" xfId="41358"/>
    <cellStyle name="Note 2 5 6 3" xfId="11480"/>
    <cellStyle name="Note 2 5 6 3 2" xfId="18261"/>
    <cellStyle name="Note 2 5 6 3 2 2" xfId="35925"/>
    <cellStyle name="Note 2 5 6 3 2 3" xfId="53114"/>
    <cellStyle name="Note 2 5 6 3 3" xfId="29144"/>
    <cellStyle name="Note 2 5 6 3 4" xfId="46383"/>
    <cellStyle name="Note 2 5 6 4" xfId="8196"/>
    <cellStyle name="Note 2 5 6 4 2" xfId="25861"/>
    <cellStyle name="Note 2 5 6 4 3" xfId="43126"/>
    <cellStyle name="Note 2 5 6 5" xfId="15194"/>
    <cellStyle name="Note 2 5 6 5 2" xfId="32858"/>
    <cellStyle name="Note 2 5 6 5 3" xfId="50073"/>
    <cellStyle name="Note 2 5 6 6" xfId="22225"/>
    <cellStyle name="Note 2 5 6 7" xfId="39515"/>
    <cellStyle name="Note 2 5 7" xfId="10135"/>
    <cellStyle name="Note 2 5 7 2" xfId="17024"/>
    <cellStyle name="Note 2 5 7 2 2" xfId="34688"/>
    <cellStyle name="Note 2 5 7 2 3" xfId="51889"/>
    <cellStyle name="Note 2 5 7 3" xfId="27799"/>
    <cellStyle name="Note 2 5 7 4" xfId="45050"/>
    <cellStyle name="Note 2 5 8" xfId="13416"/>
    <cellStyle name="Note 2 5 8 2" xfId="31080"/>
    <cellStyle name="Note 2 5 8 3" xfId="48307"/>
    <cellStyle name="Note 2 5 9" xfId="20242"/>
    <cellStyle name="Note 2 6" xfId="1849"/>
    <cellStyle name="Note 2 6 10" xfId="20168"/>
    <cellStyle name="Note 2 6 11" xfId="55193"/>
    <cellStyle name="Note 2 6 2" xfId="1850"/>
    <cellStyle name="Note 2 6 2 2" xfId="2730"/>
    <cellStyle name="Note 2 6 2 2 10" xfId="13535"/>
    <cellStyle name="Note 2 6 2 2 10 2" xfId="31199"/>
    <cellStyle name="Note 2 6 2 2 10 3" xfId="48426"/>
    <cellStyle name="Note 2 6 2 2 11" xfId="20451"/>
    <cellStyle name="Note 2 6 2 2 12" xfId="37760"/>
    <cellStyle name="Note 2 6 2 2 2" xfId="2959"/>
    <cellStyle name="Note 2 6 2 2 2 2" xfId="3622"/>
    <cellStyle name="Note 2 6 2 2 2 2 2" xfId="5538"/>
    <cellStyle name="Note 2 6 2 2 2 2 2 2" xfId="12458"/>
    <cellStyle name="Note 2 6 2 2 2 2 2 2 2" xfId="19185"/>
    <cellStyle name="Note 2 6 2 2 2 2 2 2 2 2" xfId="36849"/>
    <cellStyle name="Note 2 6 2 2 2 2 2 2 2 3" xfId="54029"/>
    <cellStyle name="Note 2 6 2 2 2 2 2 2 3" xfId="30122"/>
    <cellStyle name="Note 2 6 2 2 2 2 2 2 4" xfId="47352"/>
    <cellStyle name="Note 2 6 2 2 2 2 2 3" xfId="9174"/>
    <cellStyle name="Note 2 6 2 2 2 2 2 3 2" xfId="26839"/>
    <cellStyle name="Note 2 6 2 2 2 2 2 3 3" xfId="44095"/>
    <cellStyle name="Note 2 6 2 2 2 2 2 4" xfId="16118"/>
    <cellStyle name="Note 2 6 2 2 2 2 2 4 2" xfId="33782"/>
    <cellStyle name="Note 2 6 2 2 2 2 2 4 3" xfId="50988"/>
    <cellStyle name="Note 2 6 2 2 2 2 2 5" xfId="23203"/>
    <cellStyle name="Note 2 6 2 2 2 2 2 6" xfId="40484"/>
    <cellStyle name="Note 2 6 2 2 2 2 3" xfId="11082"/>
    <cellStyle name="Note 2 6 2 2 2 2 3 2" xfId="17917"/>
    <cellStyle name="Note 2 6 2 2 2 2 3 2 2" xfId="35581"/>
    <cellStyle name="Note 2 6 2 2 2 2 3 2 3" xfId="52773"/>
    <cellStyle name="Note 2 6 2 2 2 2 3 3" xfId="28746"/>
    <cellStyle name="Note 2 6 2 2 2 2 3 4" xfId="45988"/>
    <cellStyle name="Note 2 6 2 2 2 2 4" xfId="7319"/>
    <cellStyle name="Note 2 6 2 2 2 2 4 2" xfId="24984"/>
    <cellStyle name="Note 2 6 2 2 2 2 4 3" xfId="42252"/>
    <cellStyle name="Note 2 6 2 2 2 2 5" xfId="14371"/>
    <cellStyle name="Note 2 6 2 2 2 2 5 2" xfId="32035"/>
    <cellStyle name="Note 2 6 2 2 2 2 5 3" xfId="49253"/>
    <cellStyle name="Note 2 6 2 2 2 2 6" xfId="21341"/>
    <cellStyle name="Note 2 6 2 2 2 2 7" xfId="38641"/>
    <cellStyle name="Note 2 6 2 2 2 3" xfId="3992"/>
    <cellStyle name="Note 2 6 2 2 2 3 2" xfId="5908"/>
    <cellStyle name="Note 2 6 2 2 2 3 2 2" xfId="12828"/>
    <cellStyle name="Note 2 6 2 2 2 3 2 2 2" xfId="19555"/>
    <cellStyle name="Note 2 6 2 2 2 3 2 2 2 2" xfId="37219"/>
    <cellStyle name="Note 2 6 2 2 2 3 2 2 2 3" xfId="54396"/>
    <cellStyle name="Note 2 6 2 2 2 3 2 2 3" xfId="30492"/>
    <cellStyle name="Note 2 6 2 2 2 3 2 2 4" xfId="47719"/>
    <cellStyle name="Note 2 6 2 2 2 3 2 3" xfId="9544"/>
    <cellStyle name="Note 2 6 2 2 2 3 2 3 2" xfId="27209"/>
    <cellStyle name="Note 2 6 2 2 2 3 2 3 3" xfId="44462"/>
    <cellStyle name="Note 2 6 2 2 2 3 2 4" xfId="16488"/>
    <cellStyle name="Note 2 6 2 2 2 3 2 4 2" xfId="34152"/>
    <cellStyle name="Note 2 6 2 2 2 3 2 4 3" xfId="51355"/>
    <cellStyle name="Note 2 6 2 2 2 3 2 5" xfId="23573"/>
    <cellStyle name="Note 2 6 2 2 2 3 2 6" xfId="40851"/>
    <cellStyle name="Note 2 6 2 2 2 3 3" xfId="7689"/>
    <cellStyle name="Note 2 6 2 2 2 3 3 2" xfId="25354"/>
    <cellStyle name="Note 2 6 2 2 2 3 3 3" xfId="42619"/>
    <cellStyle name="Note 2 6 2 2 2 3 4" xfId="14741"/>
    <cellStyle name="Note 2 6 2 2 2 3 4 2" xfId="32405"/>
    <cellStyle name="Note 2 6 2 2 2 3 4 3" xfId="49620"/>
    <cellStyle name="Note 2 6 2 2 2 3 5" xfId="21711"/>
    <cellStyle name="Note 2 6 2 2 2 3 6" xfId="39008"/>
    <cellStyle name="Note 2 6 2 2 2 4" xfId="4875"/>
    <cellStyle name="Note 2 6 2 2 2 4 2" xfId="11795"/>
    <cellStyle name="Note 2 6 2 2 2 4 2 2" xfId="18576"/>
    <cellStyle name="Note 2 6 2 2 2 4 2 2 2" xfId="36240"/>
    <cellStyle name="Note 2 6 2 2 2 4 2 2 3" xfId="53426"/>
    <cellStyle name="Note 2 6 2 2 2 4 2 3" xfId="29459"/>
    <cellStyle name="Note 2 6 2 2 2 4 2 4" xfId="46695"/>
    <cellStyle name="Note 2 6 2 2 2 4 3" xfId="8511"/>
    <cellStyle name="Note 2 6 2 2 2 4 3 2" xfId="26176"/>
    <cellStyle name="Note 2 6 2 2 2 4 3 3" xfId="43438"/>
    <cellStyle name="Note 2 6 2 2 2 4 4" xfId="15509"/>
    <cellStyle name="Note 2 6 2 2 2 4 4 2" xfId="33173"/>
    <cellStyle name="Note 2 6 2 2 2 4 4 3" xfId="50385"/>
    <cellStyle name="Note 2 6 2 2 2 4 5" xfId="22540"/>
    <cellStyle name="Note 2 6 2 2 2 4 6" xfId="39827"/>
    <cellStyle name="Note 2 6 2 2 2 5" xfId="10481"/>
    <cellStyle name="Note 2 6 2 2 2 5 2" xfId="17370"/>
    <cellStyle name="Note 2 6 2 2 2 5 2 2" xfId="35034"/>
    <cellStyle name="Note 2 6 2 2 2 5 2 3" xfId="52232"/>
    <cellStyle name="Note 2 6 2 2 2 5 3" xfId="28145"/>
    <cellStyle name="Note 2 6 2 2 2 5 4" xfId="45393"/>
    <cellStyle name="Note 2 6 2 2 2 6" xfId="6731"/>
    <cellStyle name="Note 2 6 2 2 2 6 2" xfId="24396"/>
    <cellStyle name="Note 2 6 2 2 2 6 3" xfId="41670"/>
    <cellStyle name="Note 2 6 2 2 2 7" xfId="13762"/>
    <cellStyle name="Note 2 6 2 2 2 7 2" xfId="31426"/>
    <cellStyle name="Note 2 6 2 2 2 7 3" xfId="48650"/>
    <cellStyle name="Note 2 6 2 2 2 8" xfId="20678"/>
    <cellStyle name="Note 2 6 2 2 2 9" xfId="37984"/>
    <cellStyle name="Note 2 6 2 2 3" xfId="3055"/>
    <cellStyle name="Note 2 6 2 2 3 2" xfId="3718"/>
    <cellStyle name="Note 2 6 2 2 3 2 2" xfId="5634"/>
    <cellStyle name="Note 2 6 2 2 3 2 2 2" xfId="12554"/>
    <cellStyle name="Note 2 6 2 2 3 2 2 2 2" xfId="19281"/>
    <cellStyle name="Note 2 6 2 2 3 2 2 2 2 2" xfId="36945"/>
    <cellStyle name="Note 2 6 2 2 3 2 2 2 2 3" xfId="54122"/>
    <cellStyle name="Note 2 6 2 2 3 2 2 2 3" xfId="30218"/>
    <cellStyle name="Note 2 6 2 2 3 2 2 2 4" xfId="47445"/>
    <cellStyle name="Note 2 6 2 2 3 2 2 3" xfId="9270"/>
    <cellStyle name="Note 2 6 2 2 3 2 2 3 2" xfId="26935"/>
    <cellStyle name="Note 2 6 2 2 3 2 2 3 3" xfId="44188"/>
    <cellStyle name="Note 2 6 2 2 3 2 2 4" xfId="16214"/>
    <cellStyle name="Note 2 6 2 2 3 2 2 4 2" xfId="33878"/>
    <cellStyle name="Note 2 6 2 2 3 2 2 4 3" xfId="51081"/>
    <cellStyle name="Note 2 6 2 2 3 2 2 5" xfId="23299"/>
    <cellStyle name="Note 2 6 2 2 3 2 2 6" xfId="40577"/>
    <cellStyle name="Note 2 6 2 2 3 2 3" xfId="11178"/>
    <cellStyle name="Note 2 6 2 2 3 2 3 2" xfId="18013"/>
    <cellStyle name="Note 2 6 2 2 3 2 3 2 2" xfId="35677"/>
    <cellStyle name="Note 2 6 2 2 3 2 3 2 3" xfId="52866"/>
    <cellStyle name="Note 2 6 2 2 3 2 3 3" xfId="28842"/>
    <cellStyle name="Note 2 6 2 2 3 2 3 4" xfId="46081"/>
    <cellStyle name="Note 2 6 2 2 3 2 4" xfId="7415"/>
    <cellStyle name="Note 2 6 2 2 3 2 4 2" xfId="25080"/>
    <cellStyle name="Note 2 6 2 2 3 2 4 3" xfId="42345"/>
    <cellStyle name="Note 2 6 2 2 3 2 5" xfId="14467"/>
    <cellStyle name="Note 2 6 2 2 3 2 5 2" xfId="32131"/>
    <cellStyle name="Note 2 6 2 2 3 2 5 3" xfId="49346"/>
    <cellStyle name="Note 2 6 2 2 3 2 6" xfId="21437"/>
    <cellStyle name="Note 2 6 2 2 3 2 7" xfId="38734"/>
    <cellStyle name="Note 2 6 2 2 3 3" xfId="4085"/>
    <cellStyle name="Note 2 6 2 2 3 3 2" xfId="6001"/>
    <cellStyle name="Note 2 6 2 2 3 3 2 2" xfId="12921"/>
    <cellStyle name="Note 2 6 2 2 3 3 2 2 2" xfId="19648"/>
    <cellStyle name="Note 2 6 2 2 3 3 2 2 2 2" xfId="37312"/>
    <cellStyle name="Note 2 6 2 2 3 3 2 2 2 3" xfId="54489"/>
    <cellStyle name="Note 2 6 2 2 3 3 2 2 3" xfId="30585"/>
    <cellStyle name="Note 2 6 2 2 3 3 2 2 4" xfId="47812"/>
    <cellStyle name="Note 2 6 2 2 3 3 2 3" xfId="9637"/>
    <cellStyle name="Note 2 6 2 2 3 3 2 3 2" xfId="27302"/>
    <cellStyle name="Note 2 6 2 2 3 3 2 3 3" xfId="44555"/>
    <cellStyle name="Note 2 6 2 2 3 3 2 4" xfId="16581"/>
    <cellStyle name="Note 2 6 2 2 3 3 2 4 2" xfId="34245"/>
    <cellStyle name="Note 2 6 2 2 3 3 2 4 3" xfId="51448"/>
    <cellStyle name="Note 2 6 2 2 3 3 2 5" xfId="23666"/>
    <cellStyle name="Note 2 6 2 2 3 3 2 6" xfId="40944"/>
    <cellStyle name="Note 2 6 2 2 3 3 3" xfId="7782"/>
    <cellStyle name="Note 2 6 2 2 3 3 3 2" xfId="25447"/>
    <cellStyle name="Note 2 6 2 2 3 3 3 3" xfId="42712"/>
    <cellStyle name="Note 2 6 2 2 3 3 4" xfId="14834"/>
    <cellStyle name="Note 2 6 2 2 3 3 4 2" xfId="32498"/>
    <cellStyle name="Note 2 6 2 2 3 3 4 3" xfId="49713"/>
    <cellStyle name="Note 2 6 2 2 3 3 5" xfId="21804"/>
    <cellStyle name="Note 2 6 2 2 3 3 6" xfId="39101"/>
    <cellStyle name="Note 2 6 2 2 3 4" xfId="4971"/>
    <cellStyle name="Note 2 6 2 2 3 4 2" xfId="11891"/>
    <cellStyle name="Note 2 6 2 2 3 4 2 2" xfId="18672"/>
    <cellStyle name="Note 2 6 2 2 3 4 2 2 2" xfId="36336"/>
    <cellStyle name="Note 2 6 2 2 3 4 2 2 3" xfId="53519"/>
    <cellStyle name="Note 2 6 2 2 3 4 2 3" xfId="29555"/>
    <cellStyle name="Note 2 6 2 2 3 4 2 4" xfId="46788"/>
    <cellStyle name="Note 2 6 2 2 3 4 3" xfId="8607"/>
    <cellStyle name="Note 2 6 2 2 3 4 3 2" xfId="26272"/>
    <cellStyle name="Note 2 6 2 2 3 4 3 3" xfId="43531"/>
    <cellStyle name="Note 2 6 2 2 3 4 4" xfId="15605"/>
    <cellStyle name="Note 2 6 2 2 3 4 4 2" xfId="33269"/>
    <cellStyle name="Note 2 6 2 2 3 4 4 3" xfId="50478"/>
    <cellStyle name="Note 2 6 2 2 3 4 5" xfId="22636"/>
    <cellStyle name="Note 2 6 2 2 3 4 6" xfId="39920"/>
    <cellStyle name="Note 2 6 2 2 3 5" xfId="10577"/>
    <cellStyle name="Note 2 6 2 2 3 5 2" xfId="17466"/>
    <cellStyle name="Note 2 6 2 2 3 5 2 2" xfId="35130"/>
    <cellStyle name="Note 2 6 2 2 3 5 2 3" xfId="52325"/>
    <cellStyle name="Note 2 6 2 2 3 5 3" xfId="28241"/>
    <cellStyle name="Note 2 6 2 2 3 5 4" xfId="45486"/>
    <cellStyle name="Note 2 6 2 2 3 6" xfId="6827"/>
    <cellStyle name="Note 2 6 2 2 3 6 2" xfId="24492"/>
    <cellStyle name="Note 2 6 2 2 3 6 3" xfId="41763"/>
    <cellStyle name="Note 2 6 2 2 3 7" xfId="13858"/>
    <cellStyle name="Note 2 6 2 2 3 7 2" xfId="31522"/>
    <cellStyle name="Note 2 6 2 2 3 7 3" xfId="48743"/>
    <cellStyle name="Note 2 6 2 2 3 8" xfId="20774"/>
    <cellStyle name="Note 2 6 2 2 3 9" xfId="38077"/>
    <cellStyle name="Note 2 6 2 2 4" xfId="3167"/>
    <cellStyle name="Note 2 6 2 2 4 2" xfId="4197"/>
    <cellStyle name="Note 2 6 2 2 4 2 2" xfId="6113"/>
    <cellStyle name="Note 2 6 2 2 4 2 2 2" xfId="13033"/>
    <cellStyle name="Note 2 6 2 2 4 2 2 2 2" xfId="19760"/>
    <cellStyle name="Note 2 6 2 2 4 2 2 2 2 2" xfId="37424"/>
    <cellStyle name="Note 2 6 2 2 4 2 2 2 2 3" xfId="54601"/>
    <cellStyle name="Note 2 6 2 2 4 2 2 2 3" xfId="30697"/>
    <cellStyle name="Note 2 6 2 2 4 2 2 2 4" xfId="47924"/>
    <cellStyle name="Note 2 6 2 2 4 2 2 3" xfId="9749"/>
    <cellStyle name="Note 2 6 2 2 4 2 2 3 2" xfId="27414"/>
    <cellStyle name="Note 2 6 2 2 4 2 2 3 3" xfId="44667"/>
    <cellStyle name="Note 2 6 2 2 4 2 2 4" xfId="16693"/>
    <cellStyle name="Note 2 6 2 2 4 2 2 4 2" xfId="34357"/>
    <cellStyle name="Note 2 6 2 2 4 2 2 4 3" xfId="51560"/>
    <cellStyle name="Note 2 6 2 2 4 2 2 5" xfId="23778"/>
    <cellStyle name="Note 2 6 2 2 4 2 2 6" xfId="41056"/>
    <cellStyle name="Note 2 6 2 2 4 2 3" xfId="7894"/>
    <cellStyle name="Note 2 6 2 2 4 2 3 2" xfId="25559"/>
    <cellStyle name="Note 2 6 2 2 4 2 3 3" xfId="42824"/>
    <cellStyle name="Note 2 6 2 2 4 2 4" xfId="14946"/>
    <cellStyle name="Note 2 6 2 2 4 2 4 2" xfId="32610"/>
    <cellStyle name="Note 2 6 2 2 4 2 4 3" xfId="49825"/>
    <cellStyle name="Note 2 6 2 2 4 2 5" xfId="21916"/>
    <cellStyle name="Note 2 6 2 2 4 2 6" xfId="39213"/>
    <cellStyle name="Note 2 6 2 2 4 3" xfId="5083"/>
    <cellStyle name="Note 2 6 2 2 4 3 2" xfId="12003"/>
    <cellStyle name="Note 2 6 2 2 4 3 2 2" xfId="18784"/>
    <cellStyle name="Note 2 6 2 2 4 3 2 2 2" xfId="36448"/>
    <cellStyle name="Note 2 6 2 2 4 3 2 2 3" xfId="53631"/>
    <cellStyle name="Note 2 6 2 2 4 3 2 3" xfId="29667"/>
    <cellStyle name="Note 2 6 2 2 4 3 2 4" xfId="46900"/>
    <cellStyle name="Note 2 6 2 2 4 3 3" xfId="8719"/>
    <cellStyle name="Note 2 6 2 2 4 3 3 2" xfId="26384"/>
    <cellStyle name="Note 2 6 2 2 4 3 3 3" xfId="43643"/>
    <cellStyle name="Note 2 6 2 2 4 3 4" xfId="15717"/>
    <cellStyle name="Note 2 6 2 2 4 3 4 2" xfId="33381"/>
    <cellStyle name="Note 2 6 2 2 4 3 4 3" xfId="50590"/>
    <cellStyle name="Note 2 6 2 2 4 3 5" xfId="22748"/>
    <cellStyle name="Note 2 6 2 2 4 3 6" xfId="40032"/>
    <cellStyle name="Note 2 6 2 2 4 4" xfId="10689"/>
    <cellStyle name="Note 2 6 2 2 4 4 2" xfId="17578"/>
    <cellStyle name="Note 2 6 2 2 4 4 2 2" xfId="35242"/>
    <cellStyle name="Note 2 6 2 2 4 4 2 3" xfId="52437"/>
    <cellStyle name="Note 2 6 2 2 4 4 3" xfId="28353"/>
    <cellStyle name="Note 2 6 2 2 4 4 4" xfId="45598"/>
    <cellStyle name="Note 2 6 2 2 4 5" xfId="6939"/>
    <cellStyle name="Note 2 6 2 2 4 5 2" xfId="24604"/>
    <cellStyle name="Note 2 6 2 2 4 5 3" xfId="41875"/>
    <cellStyle name="Note 2 6 2 2 4 6" xfId="13970"/>
    <cellStyle name="Note 2 6 2 2 4 6 2" xfId="31634"/>
    <cellStyle name="Note 2 6 2 2 4 6 3" xfId="48855"/>
    <cellStyle name="Note 2 6 2 2 4 7" xfId="20886"/>
    <cellStyle name="Note 2 6 2 2 4 8" xfId="38189"/>
    <cellStyle name="Note 2 6 2 2 5" xfId="3395"/>
    <cellStyle name="Note 2 6 2 2 5 2" xfId="5311"/>
    <cellStyle name="Note 2 6 2 2 5 2 2" xfId="12231"/>
    <cellStyle name="Note 2 6 2 2 5 2 2 2" xfId="18958"/>
    <cellStyle name="Note 2 6 2 2 5 2 2 2 2" xfId="36622"/>
    <cellStyle name="Note 2 6 2 2 5 2 2 2 3" xfId="53805"/>
    <cellStyle name="Note 2 6 2 2 5 2 2 3" xfId="29895"/>
    <cellStyle name="Note 2 6 2 2 5 2 2 4" xfId="47128"/>
    <cellStyle name="Note 2 6 2 2 5 2 3" xfId="8947"/>
    <cellStyle name="Note 2 6 2 2 5 2 3 2" xfId="26612"/>
    <cellStyle name="Note 2 6 2 2 5 2 3 3" xfId="43871"/>
    <cellStyle name="Note 2 6 2 2 5 2 4" xfId="15891"/>
    <cellStyle name="Note 2 6 2 2 5 2 4 2" xfId="33555"/>
    <cellStyle name="Note 2 6 2 2 5 2 4 3" xfId="50764"/>
    <cellStyle name="Note 2 6 2 2 5 2 5" xfId="22976"/>
    <cellStyle name="Note 2 6 2 2 5 2 6" xfId="40260"/>
    <cellStyle name="Note 2 6 2 2 5 3" xfId="10855"/>
    <cellStyle name="Note 2 6 2 2 5 3 2" xfId="17690"/>
    <cellStyle name="Note 2 6 2 2 5 3 2 2" xfId="35354"/>
    <cellStyle name="Note 2 6 2 2 5 3 2 3" xfId="52549"/>
    <cellStyle name="Note 2 6 2 2 5 3 3" xfId="28519"/>
    <cellStyle name="Note 2 6 2 2 5 3 4" xfId="45764"/>
    <cellStyle name="Note 2 6 2 2 5 4" xfId="14144"/>
    <cellStyle name="Note 2 6 2 2 5 4 2" xfId="31808"/>
    <cellStyle name="Note 2 6 2 2 5 4 3" xfId="49029"/>
    <cellStyle name="Note 2 6 2 2 5 5" xfId="21114"/>
    <cellStyle name="Note 2 6 2 2 5 6" xfId="38417"/>
    <cellStyle name="Note 2 6 2 2 6" xfId="3224"/>
    <cellStyle name="Note 2 6 2 2 6 2" xfId="5140"/>
    <cellStyle name="Note 2 6 2 2 6 2 2" xfId="12060"/>
    <cellStyle name="Note 2 6 2 2 6 2 2 2" xfId="18841"/>
    <cellStyle name="Note 2 6 2 2 6 2 2 2 2" xfId="36505"/>
    <cellStyle name="Note 2 6 2 2 6 2 2 2 3" xfId="53688"/>
    <cellStyle name="Note 2 6 2 2 6 2 2 3" xfId="29724"/>
    <cellStyle name="Note 2 6 2 2 6 2 2 4" xfId="46957"/>
    <cellStyle name="Note 2 6 2 2 6 2 3" xfId="8776"/>
    <cellStyle name="Note 2 6 2 2 6 2 3 2" xfId="26441"/>
    <cellStyle name="Note 2 6 2 2 6 2 3 3" xfId="43700"/>
    <cellStyle name="Note 2 6 2 2 6 2 4" xfId="15774"/>
    <cellStyle name="Note 2 6 2 2 6 2 4 2" xfId="33438"/>
    <cellStyle name="Note 2 6 2 2 6 2 4 3" xfId="50647"/>
    <cellStyle name="Note 2 6 2 2 6 2 5" xfId="22805"/>
    <cellStyle name="Note 2 6 2 2 6 2 6" xfId="40089"/>
    <cellStyle name="Note 2 6 2 2 6 3" xfId="6996"/>
    <cellStyle name="Note 2 6 2 2 6 3 2" xfId="24661"/>
    <cellStyle name="Note 2 6 2 2 6 3 3" xfId="41932"/>
    <cellStyle name="Note 2 6 2 2 6 4" xfId="14027"/>
    <cellStyle name="Note 2 6 2 2 6 4 2" xfId="31691"/>
    <cellStyle name="Note 2 6 2 2 6 4 3" xfId="48912"/>
    <cellStyle name="Note 2 6 2 2 6 5" xfId="20943"/>
    <cellStyle name="Note 2 6 2 2 6 6" xfId="38246"/>
    <cellStyle name="Note 2 6 2 2 7" xfId="4648"/>
    <cellStyle name="Note 2 6 2 2 7 2" xfId="11568"/>
    <cellStyle name="Note 2 6 2 2 7 2 2" xfId="18349"/>
    <cellStyle name="Note 2 6 2 2 7 2 2 2" xfId="36013"/>
    <cellStyle name="Note 2 6 2 2 7 2 2 3" xfId="53202"/>
    <cellStyle name="Note 2 6 2 2 7 2 3" xfId="29232"/>
    <cellStyle name="Note 2 6 2 2 7 2 4" xfId="46471"/>
    <cellStyle name="Note 2 6 2 2 7 3" xfId="8284"/>
    <cellStyle name="Note 2 6 2 2 7 3 2" xfId="25949"/>
    <cellStyle name="Note 2 6 2 2 7 3 3" xfId="43214"/>
    <cellStyle name="Note 2 6 2 2 7 4" xfId="15282"/>
    <cellStyle name="Note 2 6 2 2 7 4 2" xfId="32946"/>
    <cellStyle name="Note 2 6 2 2 7 4 3" xfId="50161"/>
    <cellStyle name="Note 2 6 2 2 7 5" xfId="22313"/>
    <cellStyle name="Note 2 6 2 2 7 6" xfId="39603"/>
    <cellStyle name="Note 2 6 2 2 8" xfId="10254"/>
    <cellStyle name="Note 2 6 2 2 8 2" xfId="17143"/>
    <cellStyle name="Note 2 6 2 2 8 2 2" xfId="34807"/>
    <cellStyle name="Note 2 6 2 2 8 2 3" xfId="52008"/>
    <cellStyle name="Note 2 6 2 2 8 3" xfId="27918"/>
    <cellStyle name="Note 2 6 2 2 8 4" xfId="45169"/>
    <cellStyle name="Note 2 6 2 2 9" xfId="6504"/>
    <cellStyle name="Note 2 6 2 2 9 2" xfId="24169"/>
    <cellStyle name="Note 2 6 2 2 9 3" xfId="41446"/>
    <cellStyle name="Note 2 6 2 3" xfId="2843"/>
    <cellStyle name="Note 2 6 2 3 2" xfId="3506"/>
    <cellStyle name="Note 2 6 2 3 2 2" xfId="5422"/>
    <cellStyle name="Note 2 6 2 3 2 2 2" xfId="12342"/>
    <cellStyle name="Note 2 6 2 3 2 2 2 2" xfId="19069"/>
    <cellStyle name="Note 2 6 2 3 2 2 2 2 2" xfId="36733"/>
    <cellStyle name="Note 2 6 2 3 2 2 2 2 3" xfId="53913"/>
    <cellStyle name="Note 2 6 2 3 2 2 2 3" xfId="30006"/>
    <cellStyle name="Note 2 6 2 3 2 2 2 4" xfId="47236"/>
    <cellStyle name="Note 2 6 2 3 2 2 3" xfId="9058"/>
    <cellStyle name="Note 2 6 2 3 2 2 3 2" xfId="26723"/>
    <cellStyle name="Note 2 6 2 3 2 2 3 3" xfId="43979"/>
    <cellStyle name="Note 2 6 2 3 2 2 4" xfId="16002"/>
    <cellStyle name="Note 2 6 2 3 2 2 4 2" xfId="33666"/>
    <cellStyle name="Note 2 6 2 3 2 2 4 3" xfId="50872"/>
    <cellStyle name="Note 2 6 2 3 2 2 5" xfId="23087"/>
    <cellStyle name="Note 2 6 2 3 2 2 6" xfId="40368"/>
    <cellStyle name="Note 2 6 2 3 2 3" xfId="10966"/>
    <cellStyle name="Note 2 6 2 3 2 3 2" xfId="17801"/>
    <cellStyle name="Note 2 6 2 3 2 3 2 2" xfId="35465"/>
    <cellStyle name="Note 2 6 2 3 2 3 2 3" xfId="52657"/>
    <cellStyle name="Note 2 6 2 3 2 3 3" xfId="28630"/>
    <cellStyle name="Note 2 6 2 3 2 3 4" xfId="45872"/>
    <cellStyle name="Note 2 6 2 3 2 4" xfId="7203"/>
    <cellStyle name="Note 2 6 2 3 2 4 2" xfId="24868"/>
    <cellStyle name="Note 2 6 2 3 2 4 3" xfId="42136"/>
    <cellStyle name="Note 2 6 2 3 2 5" xfId="14255"/>
    <cellStyle name="Note 2 6 2 3 2 5 2" xfId="31919"/>
    <cellStyle name="Note 2 6 2 3 2 5 3" xfId="49137"/>
    <cellStyle name="Note 2 6 2 3 2 6" xfId="21225"/>
    <cellStyle name="Note 2 6 2 3 2 7" xfId="38525"/>
    <cellStyle name="Note 2 6 2 3 3" xfId="3876"/>
    <cellStyle name="Note 2 6 2 3 3 2" xfId="5792"/>
    <cellStyle name="Note 2 6 2 3 3 2 2" xfId="12712"/>
    <cellStyle name="Note 2 6 2 3 3 2 2 2" xfId="19439"/>
    <cellStyle name="Note 2 6 2 3 3 2 2 2 2" xfId="37103"/>
    <cellStyle name="Note 2 6 2 3 3 2 2 2 3" xfId="54280"/>
    <cellStyle name="Note 2 6 2 3 3 2 2 3" xfId="30376"/>
    <cellStyle name="Note 2 6 2 3 3 2 2 4" xfId="47603"/>
    <cellStyle name="Note 2 6 2 3 3 2 3" xfId="9428"/>
    <cellStyle name="Note 2 6 2 3 3 2 3 2" xfId="27093"/>
    <cellStyle name="Note 2 6 2 3 3 2 3 3" xfId="44346"/>
    <cellStyle name="Note 2 6 2 3 3 2 4" xfId="16372"/>
    <cellStyle name="Note 2 6 2 3 3 2 4 2" xfId="34036"/>
    <cellStyle name="Note 2 6 2 3 3 2 4 3" xfId="51239"/>
    <cellStyle name="Note 2 6 2 3 3 2 5" xfId="23457"/>
    <cellStyle name="Note 2 6 2 3 3 2 6" xfId="40735"/>
    <cellStyle name="Note 2 6 2 3 3 3" xfId="7573"/>
    <cellStyle name="Note 2 6 2 3 3 3 2" xfId="25238"/>
    <cellStyle name="Note 2 6 2 3 3 3 3" xfId="42503"/>
    <cellStyle name="Note 2 6 2 3 3 4" xfId="14625"/>
    <cellStyle name="Note 2 6 2 3 3 4 2" xfId="32289"/>
    <cellStyle name="Note 2 6 2 3 3 4 3" xfId="49504"/>
    <cellStyle name="Note 2 6 2 3 3 5" xfId="21595"/>
    <cellStyle name="Note 2 6 2 3 3 6" xfId="38892"/>
    <cellStyle name="Note 2 6 2 3 4" xfId="4759"/>
    <cellStyle name="Note 2 6 2 3 4 2" xfId="11679"/>
    <cellStyle name="Note 2 6 2 3 4 2 2" xfId="18460"/>
    <cellStyle name="Note 2 6 2 3 4 2 2 2" xfId="36124"/>
    <cellStyle name="Note 2 6 2 3 4 2 2 3" xfId="53310"/>
    <cellStyle name="Note 2 6 2 3 4 2 3" xfId="29343"/>
    <cellStyle name="Note 2 6 2 3 4 2 4" xfId="46579"/>
    <cellStyle name="Note 2 6 2 3 4 3" xfId="8395"/>
    <cellStyle name="Note 2 6 2 3 4 3 2" xfId="26060"/>
    <cellStyle name="Note 2 6 2 3 4 3 3" xfId="43322"/>
    <cellStyle name="Note 2 6 2 3 4 4" xfId="15393"/>
    <cellStyle name="Note 2 6 2 3 4 4 2" xfId="33057"/>
    <cellStyle name="Note 2 6 2 3 4 4 3" xfId="50269"/>
    <cellStyle name="Note 2 6 2 3 4 5" xfId="22424"/>
    <cellStyle name="Note 2 6 2 3 4 6" xfId="39711"/>
    <cellStyle name="Note 2 6 2 3 5" xfId="10365"/>
    <cellStyle name="Note 2 6 2 3 5 2" xfId="17254"/>
    <cellStyle name="Note 2 6 2 3 5 2 2" xfId="34918"/>
    <cellStyle name="Note 2 6 2 3 5 2 3" xfId="52116"/>
    <cellStyle name="Note 2 6 2 3 5 3" xfId="28029"/>
    <cellStyle name="Note 2 6 2 3 5 4" xfId="45277"/>
    <cellStyle name="Note 2 6 2 3 6" xfId="6615"/>
    <cellStyle name="Note 2 6 2 3 6 2" xfId="24280"/>
    <cellStyle name="Note 2 6 2 3 6 3" xfId="41554"/>
    <cellStyle name="Note 2 6 2 3 7" xfId="13646"/>
    <cellStyle name="Note 2 6 2 3 7 2" xfId="31310"/>
    <cellStyle name="Note 2 6 2 3 7 3" xfId="48534"/>
    <cellStyle name="Note 2 6 2 3 8" xfId="20562"/>
    <cellStyle name="Note 2 6 2 3 9" xfId="37868"/>
    <cellStyle name="Note 2 6 2 4" xfId="4495"/>
    <cellStyle name="Note 2 6 2 4 2" xfId="6359"/>
    <cellStyle name="Note 2 6 2 4 2 2" xfId="13278"/>
    <cellStyle name="Note 2 6 2 4 2 2 2" xfId="19951"/>
    <cellStyle name="Note 2 6 2 4 2 2 2 2" xfId="37615"/>
    <cellStyle name="Note 2 6 2 4 2 2 2 3" xfId="54792"/>
    <cellStyle name="Note 2 6 2 4 2 2 3" xfId="30942"/>
    <cellStyle name="Note 2 6 2 4 2 2 4" xfId="48169"/>
    <cellStyle name="Note 2 6 2 4 2 3" xfId="9994"/>
    <cellStyle name="Note 2 6 2 4 2 3 2" xfId="27659"/>
    <cellStyle name="Note 2 6 2 4 2 3 3" xfId="44912"/>
    <cellStyle name="Note 2 6 2 4 2 4" xfId="16884"/>
    <cellStyle name="Note 2 6 2 4 2 4 2" xfId="34548"/>
    <cellStyle name="Note 2 6 2 4 2 4 3" xfId="51751"/>
    <cellStyle name="Note 2 6 2 4 2 5" xfId="24024"/>
    <cellStyle name="Note 2 6 2 4 2 6" xfId="41301"/>
    <cellStyle name="Note 2 6 2 4 3" xfId="11423"/>
    <cellStyle name="Note 2 6 2 4 3 2" xfId="18204"/>
    <cellStyle name="Note 2 6 2 4 3 2 2" xfId="35868"/>
    <cellStyle name="Note 2 6 2 4 3 2 3" xfId="53057"/>
    <cellStyle name="Note 2 6 2 4 3 3" xfId="29087"/>
    <cellStyle name="Note 2 6 2 4 3 4" xfId="46326"/>
    <cellStyle name="Note 2 6 2 4 4" xfId="8139"/>
    <cellStyle name="Note 2 6 2 4 4 2" xfId="25804"/>
    <cellStyle name="Note 2 6 2 4 4 3" xfId="43069"/>
    <cellStyle name="Note 2 6 2 4 5" xfId="15137"/>
    <cellStyle name="Note 2 6 2 4 5 2" xfId="32801"/>
    <cellStyle name="Note 2 6 2 4 5 3" xfId="50016"/>
    <cellStyle name="Note 2 6 2 4 6" xfId="22168"/>
    <cellStyle name="Note 2 6 2 4 7" xfId="39458"/>
    <cellStyle name="Note 2 6 2 5" xfId="4570"/>
    <cellStyle name="Note 2 6 2 5 2" xfId="6432"/>
    <cellStyle name="Note 2 6 2 5 2 2" xfId="13351"/>
    <cellStyle name="Note 2 6 2 5 2 2 2" xfId="20024"/>
    <cellStyle name="Note 2 6 2 5 2 2 2 2" xfId="37688"/>
    <cellStyle name="Note 2 6 2 5 2 2 2 3" xfId="54865"/>
    <cellStyle name="Note 2 6 2 5 2 2 3" xfId="31015"/>
    <cellStyle name="Note 2 6 2 5 2 2 4" xfId="48242"/>
    <cellStyle name="Note 2 6 2 5 2 3" xfId="10067"/>
    <cellStyle name="Note 2 6 2 5 2 3 2" xfId="27732"/>
    <cellStyle name="Note 2 6 2 5 2 3 3" xfId="44985"/>
    <cellStyle name="Note 2 6 2 5 2 4" xfId="16957"/>
    <cellStyle name="Note 2 6 2 5 2 4 2" xfId="34621"/>
    <cellStyle name="Note 2 6 2 5 2 4 3" xfId="51824"/>
    <cellStyle name="Note 2 6 2 5 2 5" xfId="24097"/>
    <cellStyle name="Note 2 6 2 5 2 6" xfId="41374"/>
    <cellStyle name="Note 2 6 2 5 3" xfId="11496"/>
    <cellStyle name="Note 2 6 2 5 3 2" xfId="18277"/>
    <cellStyle name="Note 2 6 2 5 3 2 2" xfId="35941"/>
    <cellStyle name="Note 2 6 2 5 3 2 3" xfId="53130"/>
    <cellStyle name="Note 2 6 2 5 3 3" xfId="29160"/>
    <cellStyle name="Note 2 6 2 5 3 4" xfId="46399"/>
    <cellStyle name="Note 2 6 2 5 4" xfId="8212"/>
    <cellStyle name="Note 2 6 2 5 4 2" xfId="25877"/>
    <cellStyle name="Note 2 6 2 5 4 3" xfId="43142"/>
    <cellStyle name="Note 2 6 2 5 5" xfId="15210"/>
    <cellStyle name="Note 2 6 2 5 5 2" xfId="32874"/>
    <cellStyle name="Note 2 6 2 5 5 3" xfId="50089"/>
    <cellStyle name="Note 2 6 2 5 6" xfId="22241"/>
    <cellStyle name="Note 2 6 2 5 7" xfId="39531"/>
    <cellStyle name="Note 2 6 2 6" xfId="10138"/>
    <cellStyle name="Note 2 6 2 6 2" xfId="17027"/>
    <cellStyle name="Note 2 6 2 6 2 2" xfId="34691"/>
    <cellStyle name="Note 2 6 2 6 2 3" xfId="51892"/>
    <cellStyle name="Note 2 6 2 6 3" xfId="27802"/>
    <cellStyle name="Note 2 6 2 6 4" xfId="45053"/>
    <cellStyle name="Note 2 6 2 7" xfId="13419"/>
    <cellStyle name="Note 2 6 2 7 2" xfId="31083"/>
    <cellStyle name="Note 2 6 2 7 3" xfId="48310"/>
    <cellStyle name="Note 2 6 2 8" xfId="20245"/>
    <cellStyle name="Note 2 6 2 9" xfId="20167"/>
    <cellStyle name="Note 2 6 3" xfId="2731"/>
    <cellStyle name="Note 2 6 3 10" xfId="13536"/>
    <cellStyle name="Note 2 6 3 10 2" xfId="31200"/>
    <cellStyle name="Note 2 6 3 10 3" xfId="48427"/>
    <cellStyle name="Note 2 6 3 11" xfId="20452"/>
    <cellStyle name="Note 2 6 3 12" xfId="37761"/>
    <cellStyle name="Note 2 6 3 2" xfId="2960"/>
    <cellStyle name="Note 2 6 3 2 2" xfId="3623"/>
    <cellStyle name="Note 2 6 3 2 2 2" xfId="5539"/>
    <cellStyle name="Note 2 6 3 2 2 2 2" xfId="12459"/>
    <cellStyle name="Note 2 6 3 2 2 2 2 2" xfId="19186"/>
    <cellStyle name="Note 2 6 3 2 2 2 2 2 2" xfId="36850"/>
    <cellStyle name="Note 2 6 3 2 2 2 2 2 3" xfId="54030"/>
    <cellStyle name="Note 2 6 3 2 2 2 2 3" xfId="30123"/>
    <cellStyle name="Note 2 6 3 2 2 2 2 4" xfId="47353"/>
    <cellStyle name="Note 2 6 3 2 2 2 3" xfId="9175"/>
    <cellStyle name="Note 2 6 3 2 2 2 3 2" xfId="26840"/>
    <cellStyle name="Note 2 6 3 2 2 2 3 3" xfId="44096"/>
    <cellStyle name="Note 2 6 3 2 2 2 4" xfId="16119"/>
    <cellStyle name="Note 2 6 3 2 2 2 4 2" xfId="33783"/>
    <cellStyle name="Note 2 6 3 2 2 2 4 3" xfId="50989"/>
    <cellStyle name="Note 2 6 3 2 2 2 5" xfId="23204"/>
    <cellStyle name="Note 2 6 3 2 2 2 6" xfId="40485"/>
    <cellStyle name="Note 2 6 3 2 2 3" xfId="11083"/>
    <cellStyle name="Note 2 6 3 2 2 3 2" xfId="17918"/>
    <cellStyle name="Note 2 6 3 2 2 3 2 2" xfId="35582"/>
    <cellStyle name="Note 2 6 3 2 2 3 2 3" xfId="52774"/>
    <cellStyle name="Note 2 6 3 2 2 3 3" xfId="28747"/>
    <cellStyle name="Note 2 6 3 2 2 3 4" xfId="45989"/>
    <cellStyle name="Note 2 6 3 2 2 4" xfId="7320"/>
    <cellStyle name="Note 2 6 3 2 2 4 2" xfId="24985"/>
    <cellStyle name="Note 2 6 3 2 2 4 3" xfId="42253"/>
    <cellStyle name="Note 2 6 3 2 2 5" xfId="14372"/>
    <cellStyle name="Note 2 6 3 2 2 5 2" xfId="32036"/>
    <cellStyle name="Note 2 6 3 2 2 5 3" xfId="49254"/>
    <cellStyle name="Note 2 6 3 2 2 6" xfId="21342"/>
    <cellStyle name="Note 2 6 3 2 2 7" xfId="38642"/>
    <cellStyle name="Note 2 6 3 2 3" xfId="3993"/>
    <cellStyle name="Note 2 6 3 2 3 2" xfId="5909"/>
    <cellStyle name="Note 2 6 3 2 3 2 2" xfId="12829"/>
    <cellStyle name="Note 2 6 3 2 3 2 2 2" xfId="19556"/>
    <cellStyle name="Note 2 6 3 2 3 2 2 2 2" xfId="37220"/>
    <cellStyle name="Note 2 6 3 2 3 2 2 2 3" xfId="54397"/>
    <cellStyle name="Note 2 6 3 2 3 2 2 3" xfId="30493"/>
    <cellStyle name="Note 2 6 3 2 3 2 2 4" xfId="47720"/>
    <cellStyle name="Note 2 6 3 2 3 2 3" xfId="9545"/>
    <cellStyle name="Note 2 6 3 2 3 2 3 2" xfId="27210"/>
    <cellStyle name="Note 2 6 3 2 3 2 3 3" xfId="44463"/>
    <cellStyle name="Note 2 6 3 2 3 2 4" xfId="16489"/>
    <cellStyle name="Note 2 6 3 2 3 2 4 2" xfId="34153"/>
    <cellStyle name="Note 2 6 3 2 3 2 4 3" xfId="51356"/>
    <cellStyle name="Note 2 6 3 2 3 2 5" xfId="23574"/>
    <cellStyle name="Note 2 6 3 2 3 2 6" xfId="40852"/>
    <cellStyle name="Note 2 6 3 2 3 3" xfId="7690"/>
    <cellStyle name="Note 2 6 3 2 3 3 2" xfId="25355"/>
    <cellStyle name="Note 2 6 3 2 3 3 3" xfId="42620"/>
    <cellStyle name="Note 2 6 3 2 3 4" xfId="14742"/>
    <cellStyle name="Note 2 6 3 2 3 4 2" xfId="32406"/>
    <cellStyle name="Note 2 6 3 2 3 4 3" xfId="49621"/>
    <cellStyle name="Note 2 6 3 2 3 5" xfId="21712"/>
    <cellStyle name="Note 2 6 3 2 3 6" xfId="39009"/>
    <cellStyle name="Note 2 6 3 2 4" xfId="4876"/>
    <cellStyle name="Note 2 6 3 2 4 2" xfId="11796"/>
    <cellStyle name="Note 2 6 3 2 4 2 2" xfId="18577"/>
    <cellStyle name="Note 2 6 3 2 4 2 2 2" xfId="36241"/>
    <cellStyle name="Note 2 6 3 2 4 2 2 3" xfId="53427"/>
    <cellStyle name="Note 2 6 3 2 4 2 3" xfId="29460"/>
    <cellStyle name="Note 2 6 3 2 4 2 4" xfId="46696"/>
    <cellStyle name="Note 2 6 3 2 4 3" xfId="8512"/>
    <cellStyle name="Note 2 6 3 2 4 3 2" xfId="26177"/>
    <cellStyle name="Note 2 6 3 2 4 3 3" xfId="43439"/>
    <cellStyle name="Note 2 6 3 2 4 4" xfId="15510"/>
    <cellStyle name="Note 2 6 3 2 4 4 2" xfId="33174"/>
    <cellStyle name="Note 2 6 3 2 4 4 3" xfId="50386"/>
    <cellStyle name="Note 2 6 3 2 4 5" xfId="22541"/>
    <cellStyle name="Note 2 6 3 2 4 6" xfId="39828"/>
    <cellStyle name="Note 2 6 3 2 5" xfId="10482"/>
    <cellStyle name="Note 2 6 3 2 5 2" xfId="17371"/>
    <cellStyle name="Note 2 6 3 2 5 2 2" xfId="35035"/>
    <cellStyle name="Note 2 6 3 2 5 2 3" xfId="52233"/>
    <cellStyle name="Note 2 6 3 2 5 3" xfId="28146"/>
    <cellStyle name="Note 2 6 3 2 5 4" xfId="45394"/>
    <cellStyle name="Note 2 6 3 2 6" xfId="6732"/>
    <cellStyle name="Note 2 6 3 2 6 2" xfId="24397"/>
    <cellStyle name="Note 2 6 3 2 6 3" xfId="41671"/>
    <cellStyle name="Note 2 6 3 2 7" xfId="13763"/>
    <cellStyle name="Note 2 6 3 2 7 2" xfId="31427"/>
    <cellStyle name="Note 2 6 3 2 7 3" xfId="48651"/>
    <cellStyle name="Note 2 6 3 2 8" xfId="20679"/>
    <cellStyle name="Note 2 6 3 2 9" xfId="37985"/>
    <cellStyle name="Note 2 6 3 3" xfId="3056"/>
    <cellStyle name="Note 2 6 3 3 2" xfId="3719"/>
    <cellStyle name="Note 2 6 3 3 2 2" xfId="5635"/>
    <cellStyle name="Note 2 6 3 3 2 2 2" xfId="12555"/>
    <cellStyle name="Note 2 6 3 3 2 2 2 2" xfId="19282"/>
    <cellStyle name="Note 2 6 3 3 2 2 2 2 2" xfId="36946"/>
    <cellStyle name="Note 2 6 3 3 2 2 2 2 3" xfId="54123"/>
    <cellStyle name="Note 2 6 3 3 2 2 2 3" xfId="30219"/>
    <cellStyle name="Note 2 6 3 3 2 2 2 4" xfId="47446"/>
    <cellStyle name="Note 2 6 3 3 2 2 3" xfId="9271"/>
    <cellStyle name="Note 2 6 3 3 2 2 3 2" xfId="26936"/>
    <cellStyle name="Note 2 6 3 3 2 2 3 3" xfId="44189"/>
    <cellStyle name="Note 2 6 3 3 2 2 4" xfId="16215"/>
    <cellStyle name="Note 2 6 3 3 2 2 4 2" xfId="33879"/>
    <cellStyle name="Note 2 6 3 3 2 2 4 3" xfId="51082"/>
    <cellStyle name="Note 2 6 3 3 2 2 5" xfId="23300"/>
    <cellStyle name="Note 2 6 3 3 2 2 6" xfId="40578"/>
    <cellStyle name="Note 2 6 3 3 2 3" xfId="11179"/>
    <cellStyle name="Note 2 6 3 3 2 3 2" xfId="18014"/>
    <cellStyle name="Note 2 6 3 3 2 3 2 2" xfId="35678"/>
    <cellStyle name="Note 2 6 3 3 2 3 2 3" xfId="52867"/>
    <cellStyle name="Note 2 6 3 3 2 3 3" xfId="28843"/>
    <cellStyle name="Note 2 6 3 3 2 3 4" xfId="46082"/>
    <cellStyle name="Note 2 6 3 3 2 4" xfId="7416"/>
    <cellStyle name="Note 2 6 3 3 2 4 2" xfId="25081"/>
    <cellStyle name="Note 2 6 3 3 2 4 3" xfId="42346"/>
    <cellStyle name="Note 2 6 3 3 2 5" xfId="14468"/>
    <cellStyle name="Note 2 6 3 3 2 5 2" xfId="32132"/>
    <cellStyle name="Note 2 6 3 3 2 5 3" xfId="49347"/>
    <cellStyle name="Note 2 6 3 3 2 6" xfId="21438"/>
    <cellStyle name="Note 2 6 3 3 2 7" xfId="38735"/>
    <cellStyle name="Note 2 6 3 3 3" xfId="4086"/>
    <cellStyle name="Note 2 6 3 3 3 2" xfId="6002"/>
    <cellStyle name="Note 2 6 3 3 3 2 2" xfId="12922"/>
    <cellStyle name="Note 2 6 3 3 3 2 2 2" xfId="19649"/>
    <cellStyle name="Note 2 6 3 3 3 2 2 2 2" xfId="37313"/>
    <cellStyle name="Note 2 6 3 3 3 2 2 2 3" xfId="54490"/>
    <cellStyle name="Note 2 6 3 3 3 2 2 3" xfId="30586"/>
    <cellStyle name="Note 2 6 3 3 3 2 2 4" xfId="47813"/>
    <cellStyle name="Note 2 6 3 3 3 2 3" xfId="9638"/>
    <cellStyle name="Note 2 6 3 3 3 2 3 2" xfId="27303"/>
    <cellStyle name="Note 2 6 3 3 3 2 3 3" xfId="44556"/>
    <cellStyle name="Note 2 6 3 3 3 2 4" xfId="16582"/>
    <cellStyle name="Note 2 6 3 3 3 2 4 2" xfId="34246"/>
    <cellStyle name="Note 2 6 3 3 3 2 4 3" xfId="51449"/>
    <cellStyle name="Note 2 6 3 3 3 2 5" xfId="23667"/>
    <cellStyle name="Note 2 6 3 3 3 2 6" xfId="40945"/>
    <cellStyle name="Note 2 6 3 3 3 3" xfId="7783"/>
    <cellStyle name="Note 2 6 3 3 3 3 2" xfId="25448"/>
    <cellStyle name="Note 2 6 3 3 3 3 3" xfId="42713"/>
    <cellStyle name="Note 2 6 3 3 3 4" xfId="14835"/>
    <cellStyle name="Note 2 6 3 3 3 4 2" xfId="32499"/>
    <cellStyle name="Note 2 6 3 3 3 4 3" xfId="49714"/>
    <cellStyle name="Note 2 6 3 3 3 5" xfId="21805"/>
    <cellStyle name="Note 2 6 3 3 3 6" xfId="39102"/>
    <cellStyle name="Note 2 6 3 3 4" xfId="4972"/>
    <cellStyle name="Note 2 6 3 3 4 2" xfId="11892"/>
    <cellStyle name="Note 2 6 3 3 4 2 2" xfId="18673"/>
    <cellStyle name="Note 2 6 3 3 4 2 2 2" xfId="36337"/>
    <cellStyle name="Note 2 6 3 3 4 2 2 3" xfId="53520"/>
    <cellStyle name="Note 2 6 3 3 4 2 3" xfId="29556"/>
    <cellStyle name="Note 2 6 3 3 4 2 4" xfId="46789"/>
    <cellStyle name="Note 2 6 3 3 4 3" xfId="8608"/>
    <cellStyle name="Note 2 6 3 3 4 3 2" xfId="26273"/>
    <cellStyle name="Note 2 6 3 3 4 3 3" xfId="43532"/>
    <cellStyle name="Note 2 6 3 3 4 4" xfId="15606"/>
    <cellStyle name="Note 2 6 3 3 4 4 2" xfId="33270"/>
    <cellStyle name="Note 2 6 3 3 4 4 3" xfId="50479"/>
    <cellStyle name="Note 2 6 3 3 4 5" xfId="22637"/>
    <cellStyle name="Note 2 6 3 3 4 6" xfId="39921"/>
    <cellStyle name="Note 2 6 3 3 5" xfId="10578"/>
    <cellStyle name="Note 2 6 3 3 5 2" xfId="17467"/>
    <cellStyle name="Note 2 6 3 3 5 2 2" xfId="35131"/>
    <cellStyle name="Note 2 6 3 3 5 2 3" xfId="52326"/>
    <cellStyle name="Note 2 6 3 3 5 3" xfId="28242"/>
    <cellStyle name="Note 2 6 3 3 5 4" xfId="45487"/>
    <cellStyle name="Note 2 6 3 3 6" xfId="6828"/>
    <cellStyle name="Note 2 6 3 3 6 2" xfId="24493"/>
    <cellStyle name="Note 2 6 3 3 6 3" xfId="41764"/>
    <cellStyle name="Note 2 6 3 3 7" xfId="13859"/>
    <cellStyle name="Note 2 6 3 3 7 2" xfId="31523"/>
    <cellStyle name="Note 2 6 3 3 7 3" xfId="48744"/>
    <cellStyle name="Note 2 6 3 3 8" xfId="20775"/>
    <cellStyle name="Note 2 6 3 3 9" xfId="38078"/>
    <cellStyle name="Note 2 6 3 4" xfId="3168"/>
    <cellStyle name="Note 2 6 3 4 2" xfId="4198"/>
    <cellStyle name="Note 2 6 3 4 2 2" xfId="6114"/>
    <cellStyle name="Note 2 6 3 4 2 2 2" xfId="13034"/>
    <cellStyle name="Note 2 6 3 4 2 2 2 2" xfId="19761"/>
    <cellStyle name="Note 2 6 3 4 2 2 2 2 2" xfId="37425"/>
    <cellStyle name="Note 2 6 3 4 2 2 2 2 3" xfId="54602"/>
    <cellStyle name="Note 2 6 3 4 2 2 2 3" xfId="30698"/>
    <cellStyle name="Note 2 6 3 4 2 2 2 4" xfId="47925"/>
    <cellStyle name="Note 2 6 3 4 2 2 3" xfId="9750"/>
    <cellStyle name="Note 2 6 3 4 2 2 3 2" xfId="27415"/>
    <cellStyle name="Note 2 6 3 4 2 2 3 3" xfId="44668"/>
    <cellStyle name="Note 2 6 3 4 2 2 4" xfId="16694"/>
    <cellStyle name="Note 2 6 3 4 2 2 4 2" xfId="34358"/>
    <cellStyle name="Note 2 6 3 4 2 2 4 3" xfId="51561"/>
    <cellStyle name="Note 2 6 3 4 2 2 5" xfId="23779"/>
    <cellStyle name="Note 2 6 3 4 2 2 6" xfId="41057"/>
    <cellStyle name="Note 2 6 3 4 2 3" xfId="7895"/>
    <cellStyle name="Note 2 6 3 4 2 3 2" xfId="25560"/>
    <cellStyle name="Note 2 6 3 4 2 3 3" xfId="42825"/>
    <cellStyle name="Note 2 6 3 4 2 4" xfId="14947"/>
    <cellStyle name="Note 2 6 3 4 2 4 2" xfId="32611"/>
    <cellStyle name="Note 2 6 3 4 2 4 3" xfId="49826"/>
    <cellStyle name="Note 2 6 3 4 2 5" xfId="21917"/>
    <cellStyle name="Note 2 6 3 4 2 6" xfId="39214"/>
    <cellStyle name="Note 2 6 3 4 3" xfId="5084"/>
    <cellStyle name="Note 2 6 3 4 3 2" xfId="12004"/>
    <cellStyle name="Note 2 6 3 4 3 2 2" xfId="18785"/>
    <cellStyle name="Note 2 6 3 4 3 2 2 2" xfId="36449"/>
    <cellStyle name="Note 2 6 3 4 3 2 2 3" xfId="53632"/>
    <cellStyle name="Note 2 6 3 4 3 2 3" xfId="29668"/>
    <cellStyle name="Note 2 6 3 4 3 2 4" xfId="46901"/>
    <cellStyle name="Note 2 6 3 4 3 3" xfId="8720"/>
    <cellStyle name="Note 2 6 3 4 3 3 2" xfId="26385"/>
    <cellStyle name="Note 2 6 3 4 3 3 3" xfId="43644"/>
    <cellStyle name="Note 2 6 3 4 3 4" xfId="15718"/>
    <cellStyle name="Note 2 6 3 4 3 4 2" xfId="33382"/>
    <cellStyle name="Note 2 6 3 4 3 4 3" xfId="50591"/>
    <cellStyle name="Note 2 6 3 4 3 5" xfId="22749"/>
    <cellStyle name="Note 2 6 3 4 3 6" xfId="40033"/>
    <cellStyle name="Note 2 6 3 4 4" xfId="10690"/>
    <cellStyle name="Note 2 6 3 4 4 2" xfId="17579"/>
    <cellStyle name="Note 2 6 3 4 4 2 2" xfId="35243"/>
    <cellStyle name="Note 2 6 3 4 4 2 3" xfId="52438"/>
    <cellStyle name="Note 2 6 3 4 4 3" xfId="28354"/>
    <cellStyle name="Note 2 6 3 4 4 4" xfId="45599"/>
    <cellStyle name="Note 2 6 3 4 5" xfId="6940"/>
    <cellStyle name="Note 2 6 3 4 5 2" xfId="24605"/>
    <cellStyle name="Note 2 6 3 4 5 3" xfId="41876"/>
    <cellStyle name="Note 2 6 3 4 6" xfId="13971"/>
    <cellStyle name="Note 2 6 3 4 6 2" xfId="31635"/>
    <cellStyle name="Note 2 6 3 4 6 3" xfId="48856"/>
    <cellStyle name="Note 2 6 3 4 7" xfId="20887"/>
    <cellStyle name="Note 2 6 3 4 8" xfId="38190"/>
    <cellStyle name="Note 2 6 3 5" xfId="3396"/>
    <cellStyle name="Note 2 6 3 5 2" xfId="5312"/>
    <cellStyle name="Note 2 6 3 5 2 2" xfId="12232"/>
    <cellStyle name="Note 2 6 3 5 2 2 2" xfId="18959"/>
    <cellStyle name="Note 2 6 3 5 2 2 2 2" xfId="36623"/>
    <cellStyle name="Note 2 6 3 5 2 2 2 3" xfId="53806"/>
    <cellStyle name="Note 2 6 3 5 2 2 3" xfId="29896"/>
    <cellStyle name="Note 2 6 3 5 2 2 4" xfId="47129"/>
    <cellStyle name="Note 2 6 3 5 2 3" xfId="8948"/>
    <cellStyle name="Note 2 6 3 5 2 3 2" xfId="26613"/>
    <cellStyle name="Note 2 6 3 5 2 3 3" xfId="43872"/>
    <cellStyle name="Note 2 6 3 5 2 4" xfId="15892"/>
    <cellStyle name="Note 2 6 3 5 2 4 2" xfId="33556"/>
    <cellStyle name="Note 2 6 3 5 2 4 3" xfId="50765"/>
    <cellStyle name="Note 2 6 3 5 2 5" xfId="22977"/>
    <cellStyle name="Note 2 6 3 5 2 6" xfId="40261"/>
    <cellStyle name="Note 2 6 3 5 3" xfId="10856"/>
    <cellStyle name="Note 2 6 3 5 3 2" xfId="17691"/>
    <cellStyle name="Note 2 6 3 5 3 2 2" xfId="35355"/>
    <cellStyle name="Note 2 6 3 5 3 2 3" xfId="52550"/>
    <cellStyle name="Note 2 6 3 5 3 3" xfId="28520"/>
    <cellStyle name="Note 2 6 3 5 3 4" xfId="45765"/>
    <cellStyle name="Note 2 6 3 5 4" xfId="14145"/>
    <cellStyle name="Note 2 6 3 5 4 2" xfId="31809"/>
    <cellStyle name="Note 2 6 3 5 4 3" xfId="49030"/>
    <cellStyle name="Note 2 6 3 5 5" xfId="21115"/>
    <cellStyle name="Note 2 6 3 5 6" xfId="38418"/>
    <cellStyle name="Note 2 6 3 6" xfId="3223"/>
    <cellStyle name="Note 2 6 3 6 2" xfId="5139"/>
    <cellStyle name="Note 2 6 3 6 2 2" xfId="12059"/>
    <cellStyle name="Note 2 6 3 6 2 2 2" xfId="18840"/>
    <cellStyle name="Note 2 6 3 6 2 2 2 2" xfId="36504"/>
    <cellStyle name="Note 2 6 3 6 2 2 2 3" xfId="53687"/>
    <cellStyle name="Note 2 6 3 6 2 2 3" xfId="29723"/>
    <cellStyle name="Note 2 6 3 6 2 2 4" xfId="46956"/>
    <cellStyle name="Note 2 6 3 6 2 3" xfId="8775"/>
    <cellStyle name="Note 2 6 3 6 2 3 2" xfId="26440"/>
    <cellStyle name="Note 2 6 3 6 2 3 3" xfId="43699"/>
    <cellStyle name="Note 2 6 3 6 2 4" xfId="15773"/>
    <cellStyle name="Note 2 6 3 6 2 4 2" xfId="33437"/>
    <cellStyle name="Note 2 6 3 6 2 4 3" xfId="50646"/>
    <cellStyle name="Note 2 6 3 6 2 5" xfId="22804"/>
    <cellStyle name="Note 2 6 3 6 2 6" xfId="40088"/>
    <cellStyle name="Note 2 6 3 6 3" xfId="6995"/>
    <cellStyle name="Note 2 6 3 6 3 2" xfId="24660"/>
    <cellStyle name="Note 2 6 3 6 3 3" xfId="41931"/>
    <cellStyle name="Note 2 6 3 6 4" xfId="14026"/>
    <cellStyle name="Note 2 6 3 6 4 2" xfId="31690"/>
    <cellStyle name="Note 2 6 3 6 4 3" xfId="48911"/>
    <cellStyle name="Note 2 6 3 6 5" xfId="20942"/>
    <cellStyle name="Note 2 6 3 6 6" xfId="38245"/>
    <cellStyle name="Note 2 6 3 7" xfId="4649"/>
    <cellStyle name="Note 2 6 3 7 2" xfId="11569"/>
    <cellStyle name="Note 2 6 3 7 2 2" xfId="18350"/>
    <cellStyle name="Note 2 6 3 7 2 2 2" xfId="36014"/>
    <cellStyle name="Note 2 6 3 7 2 2 3" xfId="53203"/>
    <cellStyle name="Note 2 6 3 7 2 3" xfId="29233"/>
    <cellStyle name="Note 2 6 3 7 2 4" xfId="46472"/>
    <cellStyle name="Note 2 6 3 7 3" xfId="8285"/>
    <cellStyle name="Note 2 6 3 7 3 2" xfId="25950"/>
    <cellStyle name="Note 2 6 3 7 3 3" xfId="43215"/>
    <cellStyle name="Note 2 6 3 7 4" xfId="15283"/>
    <cellStyle name="Note 2 6 3 7 4 2" xfId="32947"/>
    <cellStyle name="Note 2 6 3 7 4 3" xfId="50162"/>
    <cellStyle name="Note 2 6 3 7 5" xfId="22314"/>
    <cellStyle name="Note 2 6 3 7 6" xfId="39604"/>
    <cellStyle name="Note 2 6 3 8" xfId="10255"/>
    <cellStyle name="Note 2 6 3 8 2" xfId="17144"/>
    <cellStyle name="Note 2 6 3 8 2 2" xfId="34808"/>
    <cellStyle name="Note 2 6 3 8 2 3" xfId="52009"/>
    <cellStyle name="Note 2 6 3 8 3" xfId="27919"/>
    <cellStyle name="Note 2 6 3 8 4" xfId="45170"/>
    <cellStyle name="Note 2 6 3 9" xfId="6505"/>
    <cellStyle name="Note 2 6 3 9 2" xfId="24170"/>
    <cellStyle name="Note 2 6 3 9 3" xfId="41447"/>
    <cellStyle name="Note 2 6 4" xfId="2842"/>
    <cellStyle name="Note 2 6 4 2" xfId="3505"/>
    <cellStyle name="Note 2 6 4 2 2" xfId="5421"/>
    <cellStyle name="Note 2 6 4 2 2 2" xfId="12341"/>
    <cellStyle name="Note 2 6 4 2 2 2 2" xfId="19068"/>
    <cellStyle name="Note 2 6 4 2 2 2 2 2" xfId="36732"/>
    <cellStyle name="Note 2 6 4 2 2 2 2 3" xfId="53912"/>
    <cellStyle name="Note 2 6 4 2 2 2 3" xfId="30005"/>
    <cellStyle name="Note 2 6 4 2 2 2 4" xfId="47235"/>
    <cellStyle name="Note 2 6 4 2 2 3" xfId="9057"/>
    <cellStyle name="Note 2 6 4 2 2 3 2" xfId="26722"/>
    <cellStyle name="Note 2 6 4 2 2 3 3" xfId="43978"/>
    <cellStyle name="Note 2 6 4 2 2 4" xfId="16001"/>
    <cellStyle name="Note 2 6 4 2 2 4 2" xfId="33665"/>
    <cellStyle name="Note 2 6 4 2 2 4 3" xfId="50871"/>
    <cellStyle name="Note 2 6 4 2 2 5" xfId="23086"/>
    <cellStyle name="Note 2 6 4 2 2 6" xfId="40367"/>
    <cellStyle name="Note 2 6 4 2 3" xfId="10965"/>
    <cellStyle name="Note 2 6 4 2 3 2" xfId="17800"/>
    <cellStyle name="Note 2 6 4 2 3 2 2" xfId="35464"/>
    <cellStyle name="Note 2 6 4 2 3 2 3" xfId="52656"/>
    <cellStyle name="Note 2 6 4 2 3 3" xfId="28629"/>
    <cellStyle name="Note 2 6 4 2 3 4" xfId="45871"/>
    <cellStyle name="Note 2 6 4 2 4" xfId="7202"/>
    <cellStyle name="Note 2 6 4 2 4 2" xfId="24867"/>
    <cellStyle name="Note 2 6 4 2 4 3" xfId="42135"/>
    <cellStyle name="Note 2 6 4 2 5" xfId="14254"/>
    <cellStyle name="Note 2 6 4 2 5 2" xfId="31918"/>
    <cellStyle name="Note 2 6 4 2 5 3" xfId="49136"/>
    <cellStyle name="Note 2 6 4 2 6" xfId="21224"/>
    <cellStyle name="Note 2 6 4 2 7" xfId="38524"/>
    <cellStyle name="Note 2 6 4 3" xfId="3875"/>
    <cellStyle name="Note 2 6 4 3 2" xfId="5791"/>
    <cellStyle name="Note 2 6 4 3 2 2" xfId="12711"/>
    <cellStyle name="Note 2 6 4 3 2 2 2" xfId="19438"/>
    <cellStyle name="Note 2 6 4 3 2 2 2 2" xfId="37102"/>
    <cellStyle name="Note 2 6 4 3 2 2 2 3" xfId="54279"/>
    <cellStyle name="Note 2 6 4 3 2 2 3" xfId="30375"/>
    <cellStyle name="Note 2 6 4 3 2 2 4" xfId="47602"/>
    <cellStyle name="Note 2 6 4 3 2 3" xfId="9427"/>
    <cellStyle name="Note 2 6 4 3 2 3 2" xfId="27092"/>
    <cellStyle name="Note 2 6 4 3 2 3 3" xfId="44345"/>
    <cellStyle name="Note 2 6 4 3 2 4" xfId="16371"/>
    <cellStyle name="Note 2 6 4 3 2 4 2" xfId="34035"/>
    <cellStyle name="Note 2 6 4 3 2 4 3" xfId="51238"/>
    <cellStyle name="Note 2 6 4 3 2 5" xfId="23456"/>
    <cellStyle name="Note 2 6 4 3 2 6" xfId="40734"/>
    <cellStyle name="Note 2 6 4 3 3" xfId="7572"/>
    <cellStyle name="Note 2 6 4 3 3 2" xfId="25237"/>
    <cellStyle name="Note 2 6 4 3 3 3" xfId="42502"/>
    <cellStyle name="Note 2 6 4 3 4" xfId="14624"/>
    <cellStyle name="Note 2 6 4 3 4 2" xfId="32288"/>
    <cellStyle name="Note 2 6 4 3 4 3" xfId="49503"/>
    <cellStyle name="Note 2 6 4 3 5" xfId="21594"/>
    <cellStyle name="Note 2 6 4 3 6" xfId="38891"/>
    <cellStyle name="Note 2 6 4 4" xfId="4758"/>
    <cellStyle name="Note 2 6 4 4 2" xfId="11678"/>
    <cellStyle name="Note 2 6 4 4 2 2" xfId="18459"/>
    <cellStyle name="Note 2 6 4 4 2 2 2" xfId="36123"/>
    <cellStyle name="Note 2 6 4 4 2 2 3" xfId="53309"/>
    <cellStyle name="Note 2 6 4 4 2 3" xfId="29342"/>
    <cellStyle name="Note 2 6 4 4 2 4" xfId="46578"/>
    <cellStyle name="Note 2 6 4 4 3" xfId="8394"/>
    <cellStyle name="Note 2 6 4 4 3 2" xfId="26059"/>
    <cellStyle name="Note 2 6 4 4 3 3" xfId="43321"/>
    <cellStyle name="Note 2 6 4 4 4" xfId="15392"/>
    <cellStyle name="Note 2 6 4 4 4 2" xfId="33056"/>
    <cellStyle name="Note 2 6 4 4 4 3" xfId="50268"/>
    <cellStyle name="Note 2 6 4 4 5" xfId="22423"/>
    <cellStyle name="Note 2 6 4 4 6" xfId="39710"/>
    <cellStyle name="Note 2 6 4 5" xfId="10364"/>
    <cellStyle name="Note 2 6 4 5 2" xfId="17253"/>
    <cellStyle name="Note 2 6 4 5 2 2" xfId="34917"/>
    <cellStyle name="Note 2 6 4 5 2 3" xfId="52115"/>
    <cellStyle name="Note 2 6 4 5 3" xfId="28028"/>
    <cellStyle name="Note 2 6 4 5 4" xfId="45276"/>
    <cellStyle name="Note 2 6 4 6" xfId="6614"/>
    <cellStyle name="Note 2 6 4 6 2" xfId="24279"/>
    <cellStyle name="Note 2 6 4 6 3" xfId="41553"/>
    <cellStyle name="Note 2 6 4 7" xfId="13645"/>
    <cellStyle name="Note 2 6 4 7 2" xfId="31309"/>
    <cellStyle name="Note 2 6 4 7 3" xfId="48533"/>
    <cellStyle name="Note 2 6 4 8" xfId="20561"/>
    <cellStyle name="Note 2 6 4 9" xfId="37867"/>
    <cellStyle name="Note 2 6 5" xfId="4494"/>
    <cellStyle name="Note 2 6 5 2" xfId="6358"/>
    <cellStyle name="Note 2 6 5 2 2" xfId="13277"/>
    <cellStyle name="Note 2 6 5 2 2 2" xfId="19950"/>
    <cellStyle name="Note 2 6 5 2 2 2 2" xfId="37614"/>
    <cellStyle name="Note 2 6 5 2 2 2 3" xfId="54791"/>
    <cellStyle name="Note 2 6 5 2 2 3" xfId="30941"/>
    <cellStyle name="Note 2 6 5 2 2 4" xfId="48168"/>
    <cellStyle name="Note 2 6 5 2 3" xfId="9993"/>
    <cellStyle name="Note 2 6 5 2 3 2" xfId="27658"/>
    <cellStyle name="Note 2 6 5 2 3 3" xfId="44911"/>
    <cellStyle name="Note 2 6 5 2 4" xfId="16883"/>
    <cellStyle name="Note 2 6 5 2 4 2" xfId="34547"/>
    <cellStyle name="Note 2 6 5 2 4 3" xfId="51750"/>
    <cellStyle name="Note 2 6 5 2 5" xfId="24023"/>
    <cellStyle name="Note 2 6 5 2 6" xfId="41300"/>
    <cellStyle name="Note 2 6 5 3" xfId="11422"/>
    <cellStyle name="Note 2 6 5 3 2" xfId="18203"/>
    <cellStyle name="Note 2 6 5 3 2 2" xfId="35867"/>
    <cellStyle name="Note 2 6 5 3 2 3" xfId="53056"/>
    <cellStyle name="Note 2 6 5 3 3" xfId="29086"/>
    <cellStyle name="Note 2 6 5 3 4" xfId="46325"/>
    <cellStyle name="Note 2 6 5 4" xfId="8138"/>
    <cellStyle name="Note 2 6 5 4 2" xfId="25803"/>
    <cellStyle name="Note 2 6 5 4 3" xfId="43068"/>
    <cellStyle name="Note 2 6 5 5" xfId="15136"/>
    <cellStyle name="Note 2 6 5 5 2" xfId="32800"/>
    <cellStyle name="Note 2 6 5 5 3" xfId="50015"/>
    <cellStyle name="Note 2 6 5 6" xfId="22167"/>
    <cellStyle name="Note 2 6 5 7" xfId="39457"/>
    <cellStyle name="Note 2 6 6" xfId="4553"/>
    <cellStyle name="Note 2 6 6 2" xfId="6417"/>
    <cellStyle name="Note 2 6 6 2 2" xfId="13336"/>
    <cellStyle name="Note 2 6 6 2 2 2" xfId="20009"/>
    <cellStyle name="Note 2 6 6 2 2 2 2" xfId="37673"/>
    <cellStyle name="Note 2 6 6 2 2 2 3" xfId="54850"/>
    <cellStyle name="Note 2 6 6 2 2 3" xfId="31000"/>
    <cellStyle name="Note 2 6 6 2 2 4" xfId="48227"/>
    <cellStyle name="Note 2 6 6 2 3" xfId="10052"/>
    <cellStyle name="Note 2 6 6 2 3 2" xfId="27717"/>
    <cellStyle name="Note 2 6 6 2 3 3" xfId="44970"/>
    <cellStyle name="Note 2 6 6 2 4" xfId="16942"/>
    <cellStyle name="Note 2 6 6 2 4 2" xfId="34606"/>
    <cellStyle name="Note 2 6 6 2 4 3" xfId="51809"/>
    <cellStyle name="Note 2 6 6 2 5" xfId="24082"/>
    <cellStyle name="Note 2 6 6 2 6" xfId="41359"/>
    <cellStyle name="Note 2 6 6 3" xfId="11481"/>
    <cellStyle name="Note 2 6 6 3 2" xfId="18262"/>
    <cellStyle name="Note 2 6 6 3 2 2" xfId="35926"/>
    <cellStyle name="Note 2 6 6 3 2 3" xfId="53115"/>
    <cellStyle name="Note 2 6 6 3 3" xfId="29145"/>
    <cellStyle name="Note 2 6 6 3 4" xfId="46384"/>
    <cellStyle name="Note 2 6 6 4" xfId="8197"/>
    <cellStyle name="Note 2 6 6 4 2" xfId="25862"/>
    <cellStyle name="Note 2 6 6 4 3" xfId="43127"/>
    <cellStyle name="Note 2 6 6 5" xfId="15195"/>
    <cellStyle name="Note 2 6 6 5 2" xfId="32859"/>
    <cellStyle name="Note 2 6 6 5 3" xfId="50074"/>
    <cellStyle name="Note 2 6 6 6" xfId="22226"/>
    <cellStyle name="Note 2 6 6 7" xfId="39516"/>
    <cellStyle name="Note 2 6 7" xfId="10137"/>
    <cellStyle name="Note 2 6 7 2" xfId="17026"/>
    <cellStyle name="Note 2 6 7 2 2" xfId="34690"/>
    <cellStyle name="Note 2 6 7 2 3" xfId="51891"/>
    <cellStyle name="Note 2 6 7 3" xfId="27801"/>
    <cellStyle name="Note 2 6 7 4" xfId="45052"/>
    <cellStyle name="Note 2 6 8" xfId="13418"/>
    <cellStyle name="Note 2 6 8 2" xfId="31082"/>
    <cellStyle name="Note 2 6 8 3" xfId="48309"/>
    <cellStyle name="Note 2 6 9" xfId="20244"/>
    <cellStyle name="Note 2 7" xfId="1851"/>
    <cellStyle name="Note 2 7 10" xfId="20166"/>
    <cellStyle name="Note 2 7 2" xfId="1852"/>
    <cellStyle name="Note 2 7 2 2" xfId="2728"/>
    <cellStyle name="Note 2 7 2 2 10" xfId="13533"/>
    <cellStyle name="Note 2 7 2 2 10 2" xfId="31197"/>
    <cellStyle name="Note 2 7 2 2 10 3" xfId="48424"/>
    <cellStyle name="Note 2 7 2 2 11" xfId="20449"/>
    <cellStyle name="Note 2 7 2 2 12" xfId="37758"/>
    <cellStyle name="Note 2 7 2 2 2" xfId="2957"/>
    <cellStyle name="Note 2 7 2 2 2 2" xfId="3620"/>
    <cellStyle name="Note 2 7 2 2 2 2 2" xfId="5536"/>
    <cellStyle name="Note 2 7 2 2 2 2 2 2" xfId="12456"/>
    <cellStyle name="Note 2 7 2 2 2 2 2 2 2" xfId="19183"/>
    <cellStyle name="Note 2 7 2 2 2 2 2 2 2 2" xfId="36847"/>
    <cellStyle name="Note 2 7 2 2 2 2 2 2 2 3" xfId="54027"/>
    <cellStyle name="Note 2 7 2 2 2 2 2 2 3" xfId="30120"/>
    <cellStyle name="Note 2 7 2 2 2 2 2 2 4" xfId="47350"/>
    <cellStyle name="Note 2 7 2 2 2 2 2 3" xfId="9172"/>
    <cellStyle name="Note 2 7 2 2 2 2 2 3 2" xfId="26837"/>
    <cellStyle name="Note 2 7 2 2 2 2 2 3 3" xfId="44093"/>
    <cellStyle name="Note 2 7 2 2 2 2 2 4" xfId="16116"/>
    <cellStyle name="Note 2 7 2 2 2 2 2 4 2" xfId="33780"/>
    <cellStyle name="Note 2 7 2 2 2 2 2 4 3" xfId="50986"/>
    <cellStyle name="Note 2 7 2 2 2 2 2 5" xfId="23201"/>
    <cellStyle name="Note 2 7 2 2 2 2 2 6" xfId="40482"/>
    <cellStyle name="Note 2 7 2 2 2 2 3" xfId="11080"/>
    <cellStyle name="Note 2 7 2 2 2 2 3 2" xfId="17915"/>
    <cellStyle name="Note 2 7 2 2 2 2 3 2 2" xfId="35579"/>
    <cellStyle name="Note 2 7 2 2 2 2 3 2 3" xfId="52771"/>
    <cellStyle name="Note 2 7 2 2 2 2 3 3" xfId="28744"/>
    <cellStyle name="Note 2 7 2 2 2 2 3 4" xfId="45986"/>
    <cellStyle name="Note 2 7 2 2 2 2 4" xfId="7317"/>
    <cellStyle name="Note 2 7 2 2 2 2 4 2" xfId="24982"/>
    <cellStyle name="Note 2 7 2 2 2 2 4 3" xfId="42250"/>
    <cellStyle name="Note 2 7 2 2 2 2 5" xfId="14369"/>
    <cellStyle name="Note 2 7 2 2 2 2 5 2" xfId="32033"/>
    <cellStyle name="Note 2 7 2 2 2 2 5 3" xfId="49251"/>
    <cellStyle name="Note 2 7 2 2 2 2 6" xfId="21339"/>
    <cellStyle name="Note 2 7 2 2 2 2 7" xfId="38639"/>
    <cellStyle name="Note 2 7 2 2 2 3" xfId="3990"/>
    <cellStyle name="Note 2 7 2 2 2 3 2" xfId="5906"/>
    <cellStyle name="Note 2 7 2 2 2 3 2 2" xfId="12826"/>
    <cellStyle name="Note 2 7 2 2 2 3 2 2 2" xfId="19553"/>
    <cellStyle name="Note 2 7 2 2 2 3 2 2 2 2" xfId="37217"/>
    <cellStyle name="Note 2 7 2 2 2 3 2 2 2 3" xfId="54394"/>
    <cellStyle name="Note 2 7 2 2 2 3 2 2 3" xfId="30490"/>
    <cellStyle name="Note 2 7 2 2 2 3 2 2 4" xfId="47717"/>
    <cellStyle name="Note 2 7 2 2 2 3 2 3" xfId="9542"/>
    <cellStyle name="Note 2 7 2 2 2 3 2 3 2" xfId="27207"/>
    <cellStyle name="Note 2 7 2 2 2 3 2 3 3" xfId="44460"/>
    <cellStyle name="Note 2 7 2 2 2 3 2 4" xfId="16486"/>
    <cellStyle name="Note 2 7 2 2 2 3 2 4 2" xfId="34150"/>
    <cellStyle name="Note 2 7 2 2 2 3 2 4 3" xfId="51353"/>
    <cellStyle name="Note 2 7 2 2 2 3 2 5" xfId="23571"/>
    <cellStyle name="Note 2 7 2 2 2 3 2 6" xfId="40849"/>
    <cellStyle name="Note 2 7 2 2 2 3 3" xfId="7687"/>
    <cellStyle name="Note 2 7 2 2 2 3 3 2" xfId="25352"/>
    <cellStyle name="Note 2 7 2 2 2 3 3 3" xfId="42617"/>
    <cellStyle name="Note 2 7 2 2 2 3 4" xfId="14739"/>
    <cellStyle name="Note 2 7 2 2 2 3 4 2" xfId="32403"/>
    <cellStyle name="Note 2 7 2 2 2 3 4 3" xfId="49618"/>
    <cellStyle name="Note 2 7 2 2 2 3 5" xfId="21709"/>
    <cellStyle name="Note 2 7 2 2 2 3 6" xfId="39006"/>
    <cellStyle name="Note 2 7 2 2 2 4" xfId="4873"/>
    <cellStyle name="Note 2 7 2 2 2 4 2" xfId="11793"/>
    <cellStyle name="Note 2 7 2 2 2 4 2 2" xfId="18574"/>
    <cellStyle name="Note 2 7 2 2 2 4 2 2 2" xfId="36238"/>
    <cellStyle name="Note 2 7 2 2 2 4 2 2 3" xfId="53424"/>
    <cellStyle name="Note 2 7 2 2 2 4 2 3" xfId="29457"/>
    <cellStyle name="Note 2 7 2 2 2 4 2 4" xfId="46693"/>
    <cellStyle name="Note 2 7 2 2 2 4 3" xfId="8509"/>
    <cellStyle name="Note 2 7 2 2 2 4 3 2" xfId="26174"/>
    <cellStyle name="Note 2 7 2 2 2 4 3 3" xfId="43436"/>
    <cellStyle name="Note 2 7 2 2 2 4 4" xfId="15507"/>
    <cellStyle name="Note 2 7 2 2 2 4 4 2" xfId="33171"/>
    <cellStyle name="Note 2 7 2 2 2 4 4 3" xfId="50383"/>
    <cellStyle name="Note 2 7 2 2 2 4 5" xfId="22538"/>
    <cellStyle name="Note 2 7 2 2 2 4 6" xfId="39825"/>
    <cellStyle name="Note 2 7 2 2 2 5" xfId="10479"/>
    <cellStyle name="Note 2 7 2 2 2 5 2" xfId="17368"/>
    <cellStyle name="Note 2 7 2 2 2 5 2 2" xfId="35032"/>
    <cellStyle name="Note 2 7 2 2 2 5 2 3" xfId="52230"/>
    <cellStyle name="Note 2 7 2 2 2 5 3" xfId="28143"/>
    <cellStyle name="Note 2 7 2 2 2 5 4" xfId="45391"/>
    <cellStyle name="Note 2 7 2 2 2 6" xfId="6729"/>
    <cellStyle name="Note 2 7 2 2 2 6 2" xfId="24394"/>
    <cellStyle name="Note 2 7 2 2 2 6 3" xfId="41668"/>
    <cellStyle name="Note 2 7 2 2 2 7" xfId="13760"/>
    <cellStyle name="Note 2 7 2 2 2 7 2" xfId="31424"/>
    <cellStyle name="Note 2 7 2 2 2 7 3" xfId="48648"/>
    <cellStyle name="Note 2 7 2 2 2 8" xfId="20676"/>
    <cellStyle name="Note 2 7 2 2 2 9" xfId="37982"/>
    <cellStyle name="Note 2 7 2 2 3" xfId="3053"/>
    <cellStyle name="Note 2 7 2 2 3 2" xfId="3716"/>
    <cellStyle name="Note 2 7 2 2 3 2 2" xfId="5632"/>
    <cellStyle name="Note 2 7 2 2 3 2 2 2" xfId="12552"/>
    <cellStyle name="Note 2 7 2 2 3 2 2 2 2" xfId="19279"/>
    <cellStyle name="Note 2 7 2 2 3 2 2 2 2 2" xfId="36943"/>
    <cellStyle name="Note 2 7 2 2 3 2 2 2 2 3" xfId="54120"/>
    <cellStyle name="Note 2 7 2 2 3 2 2 2 3" xfId="30216"/>
    <cellStyle name="Note 2 7 2 2 3 2 2 2 4" xfId="47443"/>
    <cellStyle name="Note 2 7 2 2 3 2 2 3" xfId="9268"/>
    <cellStyle name="Note 2 7 2 2 3 2 2 3 2" xfId="26933"/>
    <cellStyle name="Note 2 7 2 2 3 2 2 3 3" xfId="44186"/>
    <cellStyle name="Note 2 7 2 2 3 2 2 4" xfId="16212"/>
    <cellStyle name="Note 2 7 2 2 3 2 2 4 2" xfId="33876"/>
    <cellStyle name="Note 2 7 2 2 3 2 2 4 3" xfId="51079"/>
    <cellStyle name="Note 2 7 2 2 3 2 2 5" xfId="23297"/>
    <cellStyle name="Note 2 7 2 2 3 2 2 6" xfId="40575"/>
    <cellStyle name="Note 2 7 2 2 3 2 3" xfId="11176"/>
    <cellStyle name="Note 2 7 2 2 3 2 3 2" xfId="18011"/>
    <cellStyle name="Note 2 7 2 2 3 2 3 2 2" xfId="35675"/>
    <cellStyle name="Note 2 7 2 2 3 2 3 2 3" xfId="52864"/>
    <cellStyle name="Note 2 7 2 2 3 2 3 3" xfId="28840"/>
    <cellStyle name="Note 2 7 2 2 3 2 3 4" xfId="46079"/>
    <cellStyle name="Note 2 7 2 2 3 2 4" xfId="7413"/>
    <cellStyle name="Note 2 7 2 2 3 2 4 2" xfId="25078"/>
    <cellStyle name="Note 2 7 2 2 3 2 4 3" xfId="42343"/>
    <cellStyle name="Note 2 7 2 2 3 2 5" xfId="14465"/>
    <cellStyle name="Note 2 7 2 2 3 2 5 2" xfId="32129"/>
    <cellStyle name="Note 2 7 2 2 3 2 5 3" xfId="49344"/>
    <cellStyle name="Note 2 7 2 2 3 2 6" xfId="21435"/>
    <cellStyle name="Note 2 7 2 2 3 2 7" xfId="38732"/>
    <cellStyle name="Note 2 7 2 2 3 3" xfId="4083"/>
    <cellStyle name="Note 2 7 2 2 3 3 2" xfId="5999"/>
    <cellStyle name="Note 2 7 2 2 3 3 2 2" xfId="12919"/>
    <cellStyle name="Note 2 7 2 2 3 3 2 2 2" xfId="19646"/>
    <cellStyle name="Note 2 7 2 2 3 3 2 2 2 2" xfId="37310"/>
    <cellStyle name="Note 2 7 2 2 3 3 2 2 2 3" xfId="54487"/>
    <cellStyle name="Note 2 7 2 2 3 3 2 2 3" xfId="30583"/>
    <cellStyle name="Note 2 7 2 2 3 3 2 2 4" xfId="47810"/>
    <cellStyle name="Note 2 7 2 2 3 3 2 3" xfId="9635"/>
    <cellStyle name="Note 2 7 2 2 3 3 2 3 2" xfId="27300"/>
    <cellStyle name="Note 2 7 2 2 3 3 2 3 3" xfId="44553"/>
    <cellStyle name="Note 2 7 2 2 3 3 2 4" xfId="16579"/>
    <cellStyle name="Note 2 7 2 2 3 3 2 4 2" xfId="34243"/>
    <cellStyle name="Note 2 7 2 2 3 3 2 4 3" xfId="51446"/>
    <cellStyle name="Note 2 7 2 2 3 3 2 5" xfId="23664"/>
    <cellStyle name="Note 2 7 2 2 3 3 2 6" xfId="40942"/>
    <cellStyle name="Note 2 7 2 2 3 3 3" xfId="7780"/>
    <cellStyle name="Note 2 7 2 2 3 3 3 2" xfId="25445"/>
    <cellStyle name="Note 2 7 2 2 3 3 3 3" xfId="42710"/>
    <cellStyle name="Note 2 7 2 2 3 3 4" xfId="14832"/>
    <cellStyle name="Note 2 7 2 2 3 3 4 2" xfId="32496"/>
    <cellStyle name="Note 2 7 2 2 3 3 4 3" xfId="49711"/>
    <cellStyle name="Note 2 7 2 2 3 3 5" xfId="21802"/>
    <cellStyle name="Note 2 7 2 2 3 3 6" xfId="39099"/>
    <cellStyle name="Note 2 7 2 2 3 4" xfId="4969"/>
    <cellStyle name="Note 2 7 2 2 3 4 2" xfId="11889"/>
    <cellStyle name="Note 2 7 2 2 3 4 2 2" xfId="18670"/>
    <cellStyle name="Note 2 7 2 2 3 4 2 2 2" xfId="36334"/>
    <cellStyle name="Note 2 7 2 2 3 4 2 2 3" xfId="53517"/>
    <cellStyle name="Note 2 7 2 2 3 4 2 3" xfId="29553"/>
    <cellStyle name="Note 2 7 2 2 3 4 2 4" xfId="46786"/>
    <cellStyle name="Note 2 7 2 2 3 4 3" xfId="8605"/>
    <cellStyle name="Note 2 7 2 2 3 4 3 2" xfId="26270"/>
    <cellStyle name="Note 2 7 2 2 3 4 3 3" xfId="43529"/>
    <cellStyle name="Note 2 7 2 2 3 4 4" xfId="15603"/>
    <cellStyle name="Note 2 7 2 2 3 4 4 2" xfId="33267"/>
    <cellStyle name="Note 2 7 2 2 3 4 4 3" xfId="50476"/>
    <cellStyle name="Note 2 7 2 2 3 4 5" xfId="22634"/>
    <cellStyle name="Note 2 7 2 2 3 4 6" xfId="39918"/>
    <cellStyle name="Note 2 7 2 2 3 5" xfId="10575"/>
    <cellStyle name="Note 2 7 2 2 3 5 2" xfId="17464"/>
    <cellStyle name="Note 2 7 2 2 3 5 2 2" xfId="35128"/>
    <cellStyle name="Note 2 7 2 2 3 5 2 3" xfId="52323"/>
    <cellStyle name="Note 2 7 2 2 3 5 3" xfId="28239"/>
    <cellStyle name="Note 2 7 2 2 3 5 4" xfId="45484"/>
    <cellStyle name="Note 2 7 2 2 3 6" xfId="6825"/>
    <cellStyle name="Note 2 7 2 2 3 6 2" xfId="24490"/>
    <cellStyle name="Note 2 7 2 2 3 6 3" xfId="41761"/>
    <cellStyle name="Note 2 7 2 2 3 7" xfId="13856"/>
    <cellStyle name="Note 2 7 2 2 3 7 2" xfId="31520"/>
    <cellStyle name="Note 2 7 2 2 3 7 3" xfId="48741"/>
    <cellStyle name="Note 2 7 2 2 3 8" xfId="20772"/>
    <cellStyle name="Note 2 7 2 2 3 9" xfId="38075"/>
    <cellStyle name="Note 2 7 2 2 4" xfId="3165"/>
    <cellStyle name="Note 2 7 2 2 4 2" xfId="4195"/>
    <cellStyle name="Note 2 7 2 2 4 2 2" xfId="6111"/>
    <cellStyle name="Note 2 7 2 2 4 2 2 2" xfId="13031"/>
    <cellStyle name="Note 2 7 2 2 4 2 2 2 2" xfId="19758"/>
    <cellStyle name="Note 2 7 2 2 4 2 2 2 2 2" xfId="37422"/>
    <cellStyle name="Note 2 7 2 2 4 2 2 2 2 3" xfId="54599"/>
    <cellStyle name="Note 2 7 2 2 4 2 2 2 3" xfId="30695"/>
    <cellStyle name="Note 2 7 2 2 4 2 2 2 4" xfId="47922"/>
    <cellStyle name="Note 2 7 2 2 4 2 2 3" xfId="9747"/>
    <cellStyle name="Note 2 7 2 2 4 2 2 3 2" xfId="27412"/>
    <cellStyle name="Note 2 7 2 2 4 2 2 3 3" xfId="44665"/>
    <cellStyle name="Note 2 7 2 2 4 2 2 4" xfId="16691"/>
    <cellStyle name="Note 2 7 2 2 4 2 2 4 2" xfId="34355"/>
    <cellStyle name="Note 2 7 2 2 4 2 2 4 3" xfId="51558"/>
    <cellStyle name="Note 2 7 2 2 4 2 2 5" xfId="23776"/>
    <cellStyle name="Note 2 7 2 2 4 2 2 6" xfId="41054"/>
    <cellStyle name="Note 2 7 2 2 4 2 3" xfId="7892"/>
    <cellStyle name="Note 2 7 2 2 4 2 3 2" xfId="25557"/>
    <cellStyle name="Note 2 7 2 2 4 2 3 3" xfId="42822"/>
    <cellStyle name="Note 2 7 2 2 4 2 4" xfId="14944"/>
    <cellStyle name="Note 2 7 2 2 4 2 4 2" xfId="32608"/>
    <cellStyle name="Note 2 7 2 2 4 2 4 3" xfId="49823"/>
    <cellStyle name="Note 2 7 2 2 4 2 5" xfId="21914"/>
    <cellStyle name="Note 2 7 2 2 4 2 6" xfId="39211"/>
    <cellStyle name="Note 2 7 2 2 4 3" xfId="5081"/>
    <cellStyle name="Note 2 7 2 2 4 3 2" xfId="12001"/>
    <cellStyle name="Note 2 7 2 2 4 3 2 2" xfId="18782"/>
    <cellStyle name="Note 2 7 2 2 4 3 2 2 2" xfId="36446"/>
    <cellStyle name="Note 2 7 2 2 4 3 2 2 3" xfId="53629"/>
    <cellStyle name="Note 2 7 2 2 4 3 2 3" xfId="29665"/>
    <cellStyle name="Note 2 7 2 2 4 3 2 4" xfId="46898"/>
    <cellStyle name="Note 2 7 2 2 4 3 3" xfId="8717"/>
    <cellStyle name="Note 2 7 2 2 4 3 3 2" xfId="26382"/>
    <cellStyle name="Note 2 7 2 2 4 3 3 3" xfId="43641"/>
    <cellStyle name="Note 2 7 2 2 4 3 4" xfId="15715"/>
    <cellStyle name="Note 2 7 2 2 4 3 4 2" xfId="33379"/>
    <cellStyle name="Note 2 7 2 2 4 3 4 3" xfId="50588"/>
    <cellStyle name="Note 2 7 2 2 4 3 5" xfId="22746"/>
    <cellStyle name="Note 2 7 2 2 4 3 6" xfId="40030"/>
    <cellStyle name="Note 2 7 2 2 4 4" xfId="10687"/>
    <cellStyle name="Note 2 7 2 2 4 4 2" xfId="17576"/>
    <cellStyle name="Note 2 7 2 2 4 4 2 2" xfId="35240"/>
    <cellStyle name="Note 2 7 2 2 4 4 2 3" xfId="52435"/>
    <cellStyle name="Note 2 7 2 2 4 4 3" xfId="28351"/>
    <cellStyle name="Note 2 7 2 2 4 4 4" xfId="45596"/>
    <cellStyle name="Note 2 7 2 2 4 5" xfId="6937"/>
    <cellStyle name="Note 2 7 2 2 4 5 2" xfId="24602"/>
    <cellStyle name="Note 2 7 2 2 4 5 3" xfId="41873"/>
    <cellStyle name="Note 2 7 2 2 4 6" xfId="13968"/>
    <cellStyle name="Note 2 7 2 2 4 6 2" xfId="31632"/>
    <cellStyle name="Note 2 7 2 2 4 6 3" xfId="48853"/>
    <cellStyle name="Note 2 7 2 2 4 7" xfId="20884"/>
    <cellStyle name="Note 2 7 2 2 4 8" xfId="38187"/>
    <cellStyle name="Note 2 7 2 2 5" xfId="3393"/>
    <cellStyle name="Note 2 7 2 2 5 2" xfId="5309"/>
    <cellStyle name="Note 2 7 2 2 5 2 2" xfId="12229"/>
    <cellStyle name="Note 2 7 2 2 5 2 2 2" xfId="18956"/>
    <cellStyle name="Note 2 7 2 2 5 2 2 2 2" xfId="36620"/>
    <cellStyle name="Note 2 7 2 2 5 2 2 2 3" xfId="53803"/>
    <cellStyle name="Note 2 7 2 2 5 2 2 3" xfId="29893"/>
    <cellStyle name="Note 2 7 2 2 5 2 2 4" xfId="47126"/>
    <cellStyle name="Note 2 7 2 2 5 2 3" xfId="8945"/>
    <cellStyle name="Note 2 7 2 2 5 2 3 2" xfId="26610"/>
    <cellStyle name="Note 2 7 2 2 5 2 3 3" xfId="43869"/>
    <cellStyle name="Note 2 7 2 2 5 2 4" xfId="15889"/>
    <cellStyle name="Note 2 7 2 2 5 2 4 2" xfId="33553"/>
    <cellStyle name="Note 2 7 2 2 5 2 4 3" xfId="50762"/>
    <cellStyle name="Note 2 7 2 2 5 2 5" xfId="22974"/>
    <cellStyle name="Note 2 7 2 2 5 2 6" xfId="40258"/>
    <cellStyle name="Note 2 7 2 2 5 3" xfId="10853"/>
    <cellStyle name="Note 2 7 2 2 5 3 2" xfId="17688"/>
    <cellStyle name="Note 2 7 2 2 5 3 2 2" xfId="35352"/>
    <cellStyle name="Note 2 7 2 2 5 3 2 3" xfId="52547"/>
    <cellStyle name="Note 2 7 2 2 5 3 3" xfId="28517"/>
    <cellStyle name="Note 2 7 2 2 5 3 4" xfId="45762"/>
    <cellStyle name="Note 2 7 2 2 5 4" xfId="14142"/>
    <cellStyle name="Note 2 7 2 2 5 4 2" xfId="31806"/>
    <cellStyle name="Note 2 7 2 2 5 4 3" xfId="49027"/>
    <cellStyle name="Note 2 7 2 2 5 5" xfId="21112"/>
    <cellStyle name="Note 2 7 2 2 5 6" xfId="38415"/>
    <cellStyle name="Note 2 7 2 2 6" xfId="3226"/>
    <cellStyle name="Note 2 7 2 2 6 2" xfId="5142"/>
    <cellStyle name="Note 2 7 2 2 6 2 2" xfId="12062"/>
    <cellStyle name="Note 2 7 2 2 6 2 2 2" xfId="18843"/>
    <cellStyle name="Note 2 7 2 2 6 2 2 2 2" xfId="36507"/>
    <cellStyle name="Note 2 7 2 2 6 2 2 2 3" xfId="53690"/>
    <cellStyle name="Note 2 7 2 2 6 2 2 3" xfId="29726"/>
    <cellStyle name="Note 2 7 2 2 6 2 2 4" xfId="46959"/>
    <cellStyle name="Note 2 7 2 2 6 2 3" xfId="8778"/>
    <cellStyle name="Note 2 7 2 2 6 2 3 2" xfId="26443"/>
    <cellStyle name="Note 2 7 2 2 6 2 3 3" xfId="43702"/>
    <cellStyle name="Note 2 7 2 2 6 2 4" xfId="15776"/>
    <cellStyle name="Note 2 7 2 2 6 2 4 2" xfId="33440"/>
    <cellStyle name="Note 2 7 2 2 6 2 4 3" xfId="50649"/>
    <cellStyle name="Note 2 7 2 2 6 2 5" xfId="22807"/>
    <cellStyle name="Note 2 7 2 2 6 2 6" xfId="40091"/>
    <cellStyle name="Note 2 7 2 2 6 3" xfId="6998"/>
    <cellStyle name="Note 2 7 2 2 6 3 2" xfId="24663"/>
    <cellStyle name="Note 2 7 2 2 6 3 3" xfId="41934"/>
    <cellStyle name="Note 2 7 2 2 6 4" xfId="14029"/>
    <cellStyle name="Note 2 7 2 2 6 4 2" xfId="31693"/>
    <cellStyle name="Note 2 7 2 2 6 4 3" xfId="48914"/>
    <cellStyle name="Note 2 7 2 2 6 5" xfId="20945"/>
    <cellStyle name="Note 2 7 2 2 6 6" xfId="38248"/>
    <cellStyle name="Note 2 7 2 2 7" xfId="4646"/>
    <cellStyle name="Note 2 7 2 2 7 2" xfId="11566"/>
    <cellStyle name="Note 2 7 2 2 7 2 2" xfId="18347"/>
    <cellStyle name="Note 2 7 2 2 7 2 2 2" xfId="36011"/>
    <cellStyle name="Note 2 7 2 2 7 2 2 3" xfId="53200"/>
    <cellStyle name="Note 2 7 2 2 7 2 3" xfId="29230"/>
    <cellStyle name="Note 2 7 2 2 7 2 4" xfId="46469"/>
    <cellStyle name="Note 2 7 2 2 7 3" xfId="8282"/>
    <cellStyle name="Note 2 7 2 2 7 3 2" xfId="25947"/>
    <cellStyle name="Note 2 7 2 2 7 3 3" xfId="43212"/>
    <cellStyle name="Note 2 7 2 2 7 4" xfId="15280"/>
    <cellStyle name="Note 2 7 2 2 7 4 2" xfId="32944"/>
    <cellStyle name="Note 2 7 2 2 7 4 3" xfId="50159"/>
    <cellStyle name="Note 2 7 2 2 7 5" xfId="22311"/>
    <cellStyle name="Note 2 7 2 2 7 6" xfId="39601"/>
    <cellStyle name="Note 2 7 2 2 8" xfId="10252"/>
    <cellStyle name="Note 2 7 2 2 8 2" xfId="17141"/>
    <cellStyle name="Note 2 7 2 2 8 2 2" xfId="34805"/>
    <cellStyle name="Note 2 7 2 2 8 2 3" xfId="52006"/>
    <cellStyle name="Note 2 7 2 2 8 3" xfId="27916"/>
    <cellStyle name="Note 2 7 2 2 8 4" xfId="45167"/>
    <cellStyle name="Note 2 7 2 2 9" xfId="6502"/>
    <cellStyle name="Note 2 7 2 2 9 2" xfId="24167"/>
    <cellStyle name="Note 2 7 2 2 9 3" xfId="41444"/>
    <cellStyle name="Note 2 7 2 3" xfId="2845"/>
    <cellStyle name="Note 2 7 2 3 2" xfId="3508"/>
    <cellStyle name="Note 2 7 2 3 2 2" xfId="5424"/>
    <cellStyle name="Note 2 7 2 3 2 2 2" xfId="12344"/>
    <cellStyle name="Note 2 7 2 3 2 2 2 2" xfId="19071"/>
    <cellStyle name="Note 2 7 2 3 2 2 2 2 2" xfId="36735"/>
    <cellStyle name="Note 2 7 2 3 2 2 2 2 3" xfId="53915"/>
    <cellStyle name="Note 2 7 2 3 2 2 2 3" xfId="30008"/>
    <cellStyle name="Note 2 7 2 3 2 2 2 4" xfId="47238"/>
    <cellStyle name="Note 2 7 2 3 2 2 3" xfId="9060"/>
    <cellStyle name="Note 2 7 2 3 2 2 3 2" xfId="26725"/>
    <cellStyle name="Note 2 7 2 3 2 2 3 3" xfId="43981"/>
    <cellStyle name="Note 2 7 2 3 2 2 4" xfId="16004"/>
    <cellStyle name="Note 2 7 2 3 2 2 4 2" xfId="33668"/>
    <cellStyle name="Note 2 7 2 3 2 2 4 3" xfId="50874"/>
    <cellStyle name="Note 2 7 2 3 2 2 5" xfId="23089"/>
    <cellStyle name="Note 2 7 2 3 2 2 6" xfId="40370"/>
    <cellStyle name="Note 2 7 2 3 2 3" xfId="10968"/>
    <cellStyle name="Note 2 7 2 3 2 3 2" xfId="17803"/>
    <cellStyle name="Note 2 7 2 3 2 3 2 2" xfId="35467"/>
    <cellStyle name="Note 2 7 2 3 2 3 2 3" xfId="52659"/>
    <cellStyle name="Note 2 7 2 3 2 3 3" xfId="28632"/>
    <cellStyle name="Note 2 7 2 3 2 3 4" xfId="45874"/>
    <cellStyle name="Note 2 7 2 3 2 4" xfId="7205"/>
    <cellStyle name="Note 2 7 2 3 2 4 2" xfId="24870"/>
    <cellStyle name="Note 2 7 2 3 2 4 3" xfId="42138"/>
    <cellStyle name="Note 2 7 2 3 2 5" xfId="14257"/>
    <cellStyle name="Note 2 7 2 3 2 5 2" xfId="31921"/>
    <cellStyle name="Note 2 7 2 3 2 5 3" xfId="49139"/>
    <cellStyle name="Note 2 7 2 3 2 6" xfId="21227"/>
    <cellStyle name="Note 2 7 2 3 2 7" xfId="38527"/>
    <cellStyle name="Note 2 7 2 3 3" xfId="3878"/>
    <cellStyle name="Note 2 7 2 3 3 2" xfId="5794"/>
    <cellStyle name="Note 2 7 2 3 3 2 2" xfId="12714"/>
    <cellStyle name="Note 2 7 2 3 3 2 2 2" xfId="19441"/>
    <cellStyle name="Note 2 7 2 3 3 2 2 2 2" xfId="37105"/>
    <cellStyle name="Note 2 7 2 3 3 2 2 2 3" xfId="54282"/>
    <cellStyle name="Note 2 7 2 3 3 2 2 3" xfId="30378"/>
    <cellStyle name="Note 2 7 2 3 3 2 2 4" xfId="47605"/>
    <cellStyle name="Note 2 7 2 3 3 2 3" xfId="9430"/>
    <cellStyle name="Note 2 7 2 3 3 2 3 2" xfId="27095"/>
    <cellStyle name="Note 2 7 2 3 3 2 3 3" xfId="44348"/>
    <cellStyle name="Note 2 7 2 3 3 2 4" xfId="16374"/>
    <cellStyle name="Note 2 7 2 3 3 2 4 2" xfId="34038"/>
    <cellStyle name="Note 2 7 2 3 3 2 4 3" xfId="51241"/>
    <cellStyle name="Note 2 7 2 3 3 2 5" xfId="23459"/>
    <cellStyle name="Note 2 7 2 3 3 2 6" xfId="40737"/>
    <cellStyle name="Note 2 7 2 3 3 3" xfId="7575"/>
    <cellStyle name="Note 2 7 2 3 3 3 2" xfId="25240"/>
    <cellStyle name="Note 2 7 2 3 3 3 3" xfId="42505"/>
    <cellStyle name="Note 2 7 2 3 3 4" xfId="14627"/>
    <cellStyle name="Note 2 7 2 3 3 4 2" xfId="32291"/>
    <cellStyle name="Note 2 7 2 3 3 4 3" xfId="49506"/>
    <cellStyle name="Note 2 7 2 3 3 5" xfId="21597"/>
    <cellStyle name="Note 2 7 2 3 3 6" xfId="38894"/>
    <cellStyle name="Note 2 7 2 3 4" xfId="4761"/>
    <cellStyle name="Note 2 7 2 3 4 2" xfId="11681"/>
    <cellStyle name="Note 2 7 2 3 4 2 2" xfId="18462"/>
    <cellStyle name="Note 2 7 2 3 4 2 2 2" xfId="36126"/>
    <cellStyle name="Note 2 7 2 3 4 2 2 3" xfId="53312"/>
    <cellStyle name="Note 2 7 2 3 4 2 3" xfId="29345"/>
    <cellStyle name="Note 2 7 2 3 4 2 4" xfId="46581"/>
    <cellStyle name="Note 2 7 2 3 4 3" xfId="8397"/>
    <cellStyle name="Note 2 7 2 3 4 3 2" xfId="26062"/>
    <cellStyle name="Note 2 7 2 3 4 3 3" xfId="43324"/>
    <cellStyle name="Note 2 7 2 3 4 4" xfId="15395"/>
    <cellStyle name="Note 2 7 2 3 4 4 2" xfId="33059"/>
    <cellStyle name="Note 2 7 2 3 4 4 3" xfId="50271"/>
    <cellStyle name="Note 2 7 2 3 4 5" xfId="22426"/>
    <cellStyle name="Note 2 7 2 3 4 6" xfId="39713"/>
    <cellStyle name="Note 2 7 2 3 5" xfId="10367"/>
    <cellStyle name="Note 2 7 2 3 5 2" xfId="17256"/>
    <cellStyle name="Note 2 7 2 3 5 2 2" xfId="34920"/>
    <cellStyle name="Note 2 7 2 3 5 2 3" xfId="52118"/>
    <cellStyle name="Note 2 7 2 3 5 3" xfId="28031"/>
    <cellStyle name="Note 2 7 2 3 5 4" xfId="45279"/>
    <cellStyle name="Note 2 7 2 3 6" xfId="6617"/>
    <cellStyle name="Note 2 7 2 3 6 2" xfId="24282"/>
    <cellStyle name="Note 2 7 2 3 6 3" xfId="41556"/>
    <cellStyle name="Note 2 7 2 3 7" xfId="13648"/>
    <cellStyle name="Note 2 7 2 3 7 2" xfId="31312"/>
    <cellStyle name="Note 2 7 2 3 7 3" xfId="48536"/>
    <cellStyle name="Note 2 7 2 3 8" xfId="20564"/>
    <cellStyle name="Note 2 7 2 3 9" xfId="37870"/>
    <cellStyle name="Note 2 7 2 4" xfId="4497"/>
    <cellStyle name="Note 2 7 2 4 2" xfId="6361"/>
    <cellStyle name="Note 2 7 2 4 2 2" xfId="13280"/>
    <cellStyle name="Note 2 7 2 4 2 2 2" xfId="19953"/>
    <cellStyle name="Note 2 7 2 4 2 2 2 2" xfId="37617"/>
    <cellStyle name="Note 2 7 2 4 2 2 2 3" xfId="54794"/>
    <cellStyle name="Note 2 7 2 4 2 2 3" xfId="30944"/>
    <cellStyle name="Note 2 7 2 4 2 2 4" xfId="48171"/>
    <cellStyle name="Note 2 7 2 4 2 3" xfId="9996"/>
    <cellStyle name="Note 2 7 2 4 2 3 2" xfId="27661"/>
    <cellStyle name="Note 2 7 2 4 2 3 3" xfId="44914"/>
    <cellStyle name="Note 2 7 2 4 2 4" xfId="16886"/>
    <cellStyle name="Note 2 7 2 4 2 4 2" xfId="34550"/>
    <cellStyle name="Note 2 7 2 4 2 4 3" xfId="51753"/>
    <cellStyle name="Note 2 7 2 4 2 5" xfId="24026"/>
    <cellStyle name="Note 2 7 2 4 2 6" xfId="41303"/>
    <cellStyle name="Note 2 7 2 4 3" xfId="11425"/>
    <cellStyle name="Note 2 7 2 4 3 2" xfId="18206"/>
    <cellStyle name="Note 2 7 2 4 3 2 2" xfId="35870"/>
    <cellStyle name="Note 2 7 2 4 3 2 3" xfId="53059"/>
    <cellStyle name="Note 2 7 2 4 3 3" xfId="29089"/>
    <cellStyle name="Note 2 7 2 4 3 4" xfId="46328"/>
    <cellStyle name="Note 2 7 2 4 4" xfId="8141"/>
    <cellStyle name="Note 2 7 2 4 4 2" xfId="25806"/>
    <cellStyle name="Note 2 7 2 4 4 3" xfId="43071"/>
    <cellStyle name="Note 2 7 2 4 5" xfId="15139"/>
    <cellStyle name="Note 2 7 2 4 5 2" xfId="32803"/>
    <cellStyle name="Note 2 7 2 4 5 3" xfId="50018"/>
    <cellStyle name="Note 2 7 2 4 6" xfId="22170"/>
    <cellStyle name="Note 2 7 2 4 7" xfId="39460"/>
    <cellStyle name="Note 2 7 2 5" xfId="4360"/>
    <cellStyle name="Note 2 7 2 5 2" xfId="6225"/>
    <cellStyle name="Note 2 7 2 5 2 2" xfId="13144"/>
    <cellStyle name="Note 2 7 2 5 2 2 2" xfId="19817"/>
    <cellStyle name="Note 2 7 2 5 2 2 2 2" xfId="37481"/>
    <cellStyle name="Note 2 7 2 5 2 2 2 3" xfId="54658"/>
    <cellStyle name="Note 2 7 2 5 2 2 3" xfId="30808"/>
    <cellStyle name="Note 2 7 2 5 2 2 4" xfId="48035"/>
    <cellStyle name="Note 2 7 2 5 2 3" xfId="9860"/>
    <cellStyle name="Note 2 7 2 5 2 3 2" xfId="27525"/>
    <cellStyle name="Note 2 7 2 5 2 3 3" xfId="44778"/>
    <cellStyle name="Note 2 7 2 5 2 4" xfId="16750"/>
    <cellStyle name="Note 2 7 2 5 2 4 2" xfId="34414"/>
    <cellStyle name="Note 2 7 2 5 2 4 3" xfId="51617"/>
    <cellStyle name="Note 2 7 2 5 2 5" xfId="23890"/>
    <cellStyle name="Note 2 7 2 5 2 6" xfId="41167"/>
    <cellStyle name="Note 2 7 2 5 3" xfId="11289"/>
    <cellStyle name="Note 2 7 2 5 3 2" xfId="18070"/>
    <cellStyle name="Note 2 7 2 5 3 2 2" xfId="35734"/>
    <cellStyle name="Note 2 7 2 5 3 2 3" xfId="52923"/>
    <cellStyle name="Note 2 7 2 5 3 3" xfId="28953"/>
    <cellStyle name="Note 2 7 2 5 3 4" xfId="46192"/>
    <cellStyle name="Note 2 7 2 5 4" xfId="8005"/>
    <cellStyle name="Note 2 7 2 5 4 2" xfId="25670"/>
    <cellStyle name="Note 2 7 2 5 4 3" xfId="42935"/>
    <cellStyle name="Note 2 7 2 5 5" xfId="15003"/>
    <cellStyle name="Note 2 7 2 5 5 2" xfId="32667"/>
    <cellStyle name="Note 2 7 2 5 5 3" xfId="49882"/>
    <cellStyle name="Note 2 7 2 5 6" xfId="22034"/>
    <cellStyle name="Note 2 7 2 5 7" xfId="39324"/>
    <cellStyle name="Note 2 7 2 6" xfId="10140"/>
    <cellStyle name="Note 2 7 2 6 2" xfId="17029"/>
    <cellStyle name="Note 2 7 2 6 2 2" xfId="34693"/>
    <cellStyle name="Note 2 7 2 6 2 3" xfId="51894"/>
    <cellStyle name="Note 2 7 2 6 3" xfId="27804"/>
    <cellStyle name="Note 2 7 2 6 4" xfId="45055"/>
    <cellStyle name="Note 2 7 2 7" xfId="13421"/>
    <cellStyle name="Note 2 7 2 7 2" xfId="31085"/>
    <cellStyle name="Note 2 7 2 7 3" xfId="48312"/>
    <cellStyle name="Note 2 7 2 8" xfId="20247"/>
    <cellStyle name="Note 2 7 2 9" xfId="20165"/>
    <cellStyle name="Note 2 7 3" xfId="2729"/>
    <cellStyle name="Note 2 7 3 10" xfId="13534"/>
    <cellStyle name="Note 2 7 3 10 2" xfId="31198"/>
    <cellStyle name="Note 2 7 3 10 3" xfId="48425"/>
    <cellStyle name="Note 2 7 3 11" xfId="20450"/>
    <cellStyle name="Note 2 7 3 12" xfId="37759"/>
    <cellStyle name="Note 2 7 3 2" xfId="2958"/>
    <cellStyle name="Note 2 7 3 2 2" xfId="3621"/>
    <cellStyle name="Note 2 7 3 2 2 2" xfId="5537"/>
    <cellStyle name="Note 2 7 3 2 2 2 2" xfId="12457"/>
    <cellStyle name="Note 2 7 3 2 2 2 2 2" xfId="19184"/>
    <cellStyle name="Note 2 7 3 2 2 2 2 2 2" xfId="36848"/>
    <cellStyle name="Note 2 7 3 2 2 2 2 2 3" xfId="54028"/>
    <cellStyle name="Note 2 7 3 2 2 2 2 3" xfId="30121"/>
    <cellStyle name="Note 2 7 3 2 2 2 2 4" xfId="47351"/>
    <cellStyle name="Note 2 7 3 2 2 2 3" xfId="9173"/>
    <cellStyle name="Note 2 7 3 2 2 2 3 2" xfId="26838"/>
    <cellStyle name="Note 2 7 3 2 2 2 3 3" xfId="44094"/>
    <cellStyle name="Note 2 7 3 2 2 2 4" xfId="16117"/>
    <cellStyle name="Note 2 7 3 2 2 2 4 2" xfId="33781"/>
    <cellStyle name="Note 2 7 3 2 2 2 4 3" xfId="50987"/>
    <cellStyle name="Note 2 7 3 2 2 2 5" xfId="23202"/>
    <cellStyle name="Note 2 7 3 2 2 2 6" xfId="40483"/>
    <cellStyle name="Note 2 7 3 2 2 3" xfId="11081"/>
    <cellStyle name="Note 2 7 3 2 2 3 2" xfId="17916"/>
    <cellStyle name="Note 2 7 3 2 2 3 2 2" xfId="35580"/>
    <cellStyle name="Note 2 7 3 2 2 3 2 3" xfId="52772"/>
    <cellStyle name="Note 2 7 3 2 2 3 3" xfId="28745"/>
    <cellStyle name="Note 2 7 3 2 2 3 4" xfId="45987"/>
    <cellStyle name="Note 2 7 3 2 2 4" xfId="7318"/>
    <cellStyle name="Note 2 7 3 2 2 4 2" xfId="24983"/>
    <cellStyle name="Note 2 7 3 2 2 4 3" xfId="42251"/>
    <cellStyle name="Note 2 7 3 2 2 5" xfId="14370"/>
    <cellStyle name="Note 2 7 3 2 2 5 2" xfId="32034"/>
    <cellStyle name="Note 2 7 3 2 2 5 3" xfId="49252"/>
    <cellStyle name="Note 2 7 3 2 2 6" xfId="21340"/>
    <cellStyle name="Note 2 7 3 2 2 7" xfId="38640"/>
    <cellStyle name="Note 2 7 3 2 3" xfId="3991"/>
    <cellStyle name="Note 2 7 3 2 3 2" xfId="5907"/>
    <cellStyle name="Note 2 7 3 2 3 2 2" xfId="12827"/>
    <cellStyle name="Note 2 7 3 2 3 2 2 2" xfId="19554"/>
    <cellStyle name="Note 2 7 3 2 3 2 2 2 2" xfId="37218"/>
    <cellStyle name="Note 2 7 3 2 3 2 2 2 3" xfId="54395"/>
    <cellStyle name="Note 2 7 3 2 3 2 2 3" xfId="30491"/>
    <cellStyle name="Note 2 7 3 2 3 2 2 4" xfId="47718"/>
    <cellStyle name="Note 2 7 3 2 3 2 3" xfId="9543"/>
    <cellStyle name="Note 2 7 3 2 3 2 3 2" xfId="27208"/>
    <cellStyle name="Note 2 7 3 2 3 2 3 3" xfId="44461"/>
    <cellStyle name="Note 2 7 3 2 3 2 4" xfId="16487"/>
    <cellStyle name="Note 2 7 3 2 3 2 4 2" xfId="34151"/>
    <cellStyle name="Note 2 7 3 2 3 2 4 3" xfId="51354"/>
    <cellStyle name="Note 2 7 3 2 3 2 5" xfId="23572"/>
    <cellStyle name="Note 2 7 3 2 3 2 6" xfId="40850"/>
    <cellStyle name="Note 2 7 3 2 3 3" xfId="7688"/>
    <cellStyle name="Note 2 7 3 2 3 3 2" xfId="25353"/>
    <cellStyle name="Note 2 7 3 2 3 3 3" xfId="42618"/>
    <cellStyle name="Note 2 7 3 2 3 4" xfId="14740"/>
    <cellStyle name="Note 2 7 3 2 3 4 2" xfId="32404"/>
    <cellStyle name="Note 2 7 3 2 3 4 3" xfId="49619"/>
    <cellStyle name="Note 2 7 3 2 3 5" xfId="21710"/>
    <cellStyle name="Note 2 7 3 2 3 6" xfId="39007"/>
    <cellStyle name="Note 2 7 3 2 4" xfId="4874"/>
    <cellStyle name="Note 2 7 3 2 4 2" xfId="11794"/>
    <cellStyle name="Note 2 7 3 2 4 2 2" xfId="18575"/>
    <cellStyle name="Note 2 7 3 2 4 2 2 2" xfId="36239"/>
    <cellStyle name="Note 2 7 3 2 4 2 2 3" xfId="53425"/>
    <cellStyle name="Note 2 7 3 2 4 2 3" xfId="29458"/>
    <cellStyle name="Note 2 7 3 2 4 2 4" xfId="46694"/>
    <cellStyle name="Note 2 7 3 2 4 3" xfId="8510"/>
    <cellStyle name="Note 2 7 3 2 4 3 2" xfId="26175"/>
    <cellStyle name="Note 2 7 3 2 4 3 3" xfId="43437"/>
    <cellStyle name="Note 2 7 3 2 4 4" xfId="15508"/>
    <cellStyle name="Note 2 7 3 2 4 4 2" xfId="33172"/>
    <cellStyle name="Note 2 7 3 2 4 4 3" xfId="50384"/>
    <cellStyle name="Note 2 7 3 2 4 5" xfId="22539"/>
    <cellStyle name="Note 2 7 3 2 4 6" xfId="39826"/>
    <cellStyle name="Note 2 7 3 2 5" xfId="10480"/>
    <cellStyle name="Note 2 7 3 2 5 2" xfId="17369"/>
    <cellStyle name="Note 2 7 3 2 5 2 2" xfId="35033"/>
    <cellStyle name="Note 2 7 3 2 5 2 3" xfId="52231"/>
    <cellStyle name="Note 2 7 3 2 5 3" xfId="28144"/>
    <cellStyle name="Note 2 7 3 2 5 4" xfId="45392"/>
    <cellStyle name="Note 2 7 3 2 6" xfId="6730"/>
    <cellStyle name="Note 2 7 3 2 6 2" xfId="24395"/>
    <cellStyle name="Note 2 7 3 2 6 3" xfId="41669"/>
    <cellStyle name="Note 2 7 3 2 7" xfId="13761"/>
    <cellStyle name="Note 2 7 3 2 7 2" xfId="31425"/>
    <cellStyle name="Note 2 7 3 2 7 3" xfId="48649"/>
    <cellStyle name="Note 2 7 3 2 8" xfId="20677"/>
    <cellStyle name="Note 2 7 3 2 9" xfId="37983"/>
    <cellStyle name="Note 2 7 3 3" xfId="3054"/>
    <cellStyle name="Note 2 7 3 3 2" xfId="3717"/>
    <cellStyle name="Note 2 7 3 3 2 2" xfId="5633"/>
    <cellStyle name="Note 2 7 3 3 2 2 2" xfId="12553"/>
    <cellStyle name="Note 2 7 3 3 2 2 2 2" xfId="19280"/>
    <cellStyle name="Note 2 7 3 3 2 2 2 2 2" xfId="36944"/>
    <cellStyle name="Note 2 7 3 3 2 2 2 2 3" xfId="54121"/>
    <cellStyle name="Note 2 7 3 3 2 2 2 3" xfId="30217"/>
    <cellStyle name="Note 2 7 3 3 2 2 2 4" xfId="47444"/>
    <cellStyle name="Note 2 7 3 3 2 2 3" xfId="9269"/>
    <cellStyle name="Note 2 7 3 3 2 2 3 2" xfId="26934"/>
    <cellStyle name="Note 2 7 3 3 2 2 3 3" xfId="44187"/>
    <cellStyle name="Note 2 7 3 3 2 2 4" xfId="16213"/>
    <cellStyle name="Note 2 7 3 3 2 2 4 2" xfId="33877"/>
    <cellStyle name="Note 2 7 3 3 2 2 4 3" xfId="51080"/>
    <cellStyle name="Note 2 7 3 3 2 2 5" xfId="23298"/>
    <cellStyle name="Note 2 7 3 3 2 2 6" xfId="40576"/>
    <cellStyle name="Note 2 7 3 3 2 3" xfId="11177"/>
    <cellStyle name="Note 2 7 3 3 2 3 2" xfId="18012"/>
    <cellStyle name="Note 2 7 3 3 2 3 2 2" xfId="35676"/>
    <cellStyle name="Note 2 7 3 3 2 3 2 3" xfId="52865"/>
    <cellStyle name="Note 2 7 3 3 2 3 3" xfId="28841"/>
    <cellStyle name="Note 2 7 3 3 2 3 4" xfId="46080"/>
    <cellStyle name="Note 2 7 3 3 2 4" xfId="7414"/>
    <cellStyle name="Note 2 7 3 3 2 4 2" xfId="25079"/>
    <cellStyle name="Note 2 7 3 3 2 4 3" xfId="42344"/>
    <cellStyle name="Note 2 7 3 3 2 5" xfId="14466"/>
    <cellStyle name="Note 2 7 3 3 2 5 2" xfId="32130"/>
    <cellStyle name="Note 2 7 3 3 2 5 3" xfId="49345"/>
    <cellStyle name="Note 2 7 3 3 2 6" xfId="21436"/>
    <cellStyle name="Note 2 7 3 3 2 7" xfId="38733"/>
    <cellStyle name="Note 2 7 3 3 3" xfId="4084"/>
    <cellStyle name="Note 2 7 3 3 3 2" xfId="6000"/>
    <cellStyle name="Note 2 7 3 3 3 2 2" xfId="12920"/>
    <cellStyle name="Note 2 7 3 3 3 2 2 2" xfId="19647"/>
    <cellStyle name="Note 2 7 3 3 3 2 2 2 2" xfId="37311"/>
    <cellStyle name="Note 2 7 3 3 3 2 2 2 3" xfId="54488"/>
    <cellStyle name="Note 2 7 3 3 3 2 2 3" xfId="30584"/>
    <cellStyle name="Note 2 7 3 3 3 2 2 4" xfId="47811"/>
    <cellStyle name="Note 2 7 3 3 3 2 3" xfId="9636"/>
    <cellStyle name="Note 2 7 3 3 3 2 3 2" xfId="27301"/>
    <cellStyle name="Note 2 7 3 3 3 2 3 3" xfId="44554"/>
    <cellStyle name="Note 2 7 3 3 3 2 4" xfId="16580"/>
    <cellStyle name="Note 2 7 3 3 3 2 4 2" xfId="34244"/>
    <cellStyle name="Note 2 7 3 3 3 2 4 3" xfId="51447"/>
    <cellStyle name="Note 2 7 3 3 3 2 5" xfId="23665"/>
    <cellStyle name="Note 2 7 3 3 3 2 6" xfId="40943"/>
    <cellStyle name="Note 2 7 3 3 3 3" xfId="7781"/>
    <cellStyle name="Note 2 7 3 3 3 3 2" xfId="25446"/>
    <cellStyle name="Note 2 7 3 3 3 3 3" xfId="42711"/>
    <cellStyle name="Note 2 7 3 3 3 4" xfId="14833"/>
    <cellStyle name="Note 2 7 3 3 3 4 2" xfId="32497"/>
    <cellStyle name="Note 2 7 3 3 3 4 3" xfId="49712"/>
    <cellStyle name="Note 2 7 3 3 3 5" xfId="21803"/>
    <cellStyle name="Note 2 7 3 3 3 6" xfId="39100"/>
    <cellStyle name="Note 2 7 3 3 4" xfId="4970"/>
    <cellStyle name="Note 2 7 3 3 4 2" xfId="11890"/>
    <cellStyle name="Note 2 7 3 3 4 2 2" xfId="18671"/>
    <cellStyle name="Note 2 7 3 3 4 2 2 2" xfId="36335"/>
    <cellStyle name="Note 2 7 3 3 4 2 2 3" xfId="53518"/>
    <cellStyle name="Note 2 7 3 3 4 2 3" xfId="29554"/>
    <cellStyle name="Note 2 7 3 3 4 2 4" xfId="46787"/>
    <cellStyle name="Note 2 7 3 3 4 3" xfId="8606"/>
    <cellStyle name="Note 2 7 3 3 4 3 2" xfId="26271"/>
    <cellStyle name="Note 2 7 3 3 4 3 3" xfId="43530"/>
    <cellStyle name="Note 2 7 3 3 4 4" xfId="15604"/>
    <cellStyle name="Note 2 7 3 3 4 4 2" xfId="33268"/>
    <cellStyle name="Note 2 7 3 3 4 4 3" xfId="50477"/>
    <cellStyle name="Note 2 7 3 3 4 5" xfId="22635"/>
    <cellStyle name="Note 2 7 3 3 4 6" xfId="39919"/>
    <cellStyle name="Note 2 7 3 3 5" xfId="10576"/>
    <cellStyle name="Note 2 7 3 3 5 2" xfId="17465"/>
    <cellStyle name="Note 2 7 3 3 5 2 2" xfId="35129"/>
    <cellStyle name="Note 2 7 3 3 5 2 3" xfId="52324"/>
    <cellStyle name="Note 2 7 3 3 5 3" xfId="28240"/>
    <cellStyle name="Note 2 7 3 3 5 4" xfId="45485"/>
    <cellStyle name="Note 2 7 3 3 6" xfId="6826"/>
    <cellStyle name="Note 2 7 3 3 6 2" xfId="24491"/>
    <cellStyle name="Note 2 7 3 3 6 3" xfId="41762"/>
    <cellStyle name="Note 2 7 3 3 7" xfId="13857"/>
    <cellStyle name="Note 2 7 3 3 7 2" xfId="31521"/>
    <cellStyle name="Note 2 7 3 3 7 3" xfId="48742"/>
    <cellStyle name="Note 2 7 3 3 8" xfId="20773"/>
    <cellStyle name="Note 2 7 3 3 9" xfId="38076"/>
    <cellStyle name="Note 2 7 3 4" xfId="3166"/>
    <cellStyle name="Note 2 7 3 4 2" xfId="4196"/>
    <cellStyle name="Note 2 7 3 4 2 2" xfId="6112"/>
    <cellStyle name="Note 2 7 3 4 2 2 2" xfId="13032"/>
    <cellStyle name="Note 2 7 3 4 2 2 2 2" xfId="19759"/>
    <cellStyle name="Note 2 7 3 4 2 2 2 2 2" xfId="37423"/>
    <cellStyle name="Note 2 7 3 4 2 2 2 2 3" xfId="54600"/>
    <cellStyle name="Note 2 7 3 4 2 2 2 3" xfId="30696"/>
    <cellStyle name="Note 2 7 3 4 2 2 2 4" xfId="47923"/>
    <cellStyle name="Note 2 7 3 4 2 2 3" xfId="9748"/>
    <cellStyle name="Note 2 7 3 4 2 2 3 2" xfId="27413"/>
    <cellStyle name="Note 2 7 3 4 2 2 3 3" xfId="44666"/>
    <cellStyle name="Note 2 7 3 4 2 2 4" xfId="16692"/>
    <cellStyle name="Note 2 7 3 4 2 2 4 2" xfId="34356"/>
    <cellStyle name="Note 2 7 3 4 2 2 4 3" xfId="51559"/>
    <cellStyle name="Note 2 7 3 4 2 2 5" xfId="23777"/>
    <cellStyle name="Note 2 7 3 4 2 2 6" xfId="41055"/>
    <cellStyle name="Note 2 7 3 4 2 3" xfId="7893"/>
    <cellStyle name="Note 2 7 3 4 2 3 2" xfId="25558"/>
    <cellStyle name="Note 2 7 3 4 2 3 3" xfId="42823"/>
    <cellStyle name="Note 2 7 3 4 2 4" xfId="14945"/>
    <cellStyle name="Note 2 7 3 4 2 4 2" xfId="32609"/>
    <cellStyle name="Note 2 7 3 4 2 4 3" xfId="49824"/>
    <cellStyle name="Note 2 7 3 4 2 5" xfId="21915"/>
    <cellStyle name="Note 2 7 3 4 2 6" xfId="39212"/>
    <cellStyle name="Note 2 7 3 4 3" xfId="5082"/>
    <cellStyle name="Note 2 7 3 4 3 2" xfId="12002"/>
    <cellStyle name="Note 2 7 3 4 3 2 2" xfId="18783"/>
    <cellStyle name="Note 2 7 3 4 3 2 2 2" xfId="36447"/>
    <cellStyle name="Note 2 7 3 4 3 2 2 3" xfId="53630"/>
    <cellStyle name="Note 2 7 3 4 3 2 3" xfId="29666"/>
    <cellStyle name="Note 2 7 3 4 3 2 4" xfId="46899"/>
    <cellStyle name="Note 2 7 3 4 3 3" xfId="8718"/>
    <cellStyle name="Note 2 7 3 4 3 3 2" xfId="26383"/>
    <cellStyle name="Note 2 7 3 4 3 3 3" xfId="43642"/>
    <cellStyle name="Note 2 7 3 4 3 4" xfId="15716"/>
    <cellStyle name="Note 2 7 3 4 3 4 2" xfId="33380"/>
    <cellStyle name="Note 2 7 3 4 3 4 3" xfId="50589"/>
    <cellStyle name="Note 2 7 3 4 3 5" xfId="22747"/>
    <cellStyle name="Note 2 7 3 4 3 6" xfId="40031"/>
    <cellStyle name="Note 2 7 3 4 4" xfId="10688"/>
    <cellStyle name="Note 2 7 3 4 4 2" xfId="17577"/>
    <cellStyle name="Note 2 7 3 4 4 2 2" xfId="35241"/>
    <cellStyle name="Note 2 7 3 4 4 2 3" xfId="52436"/>
    <cellStyle name="Note 2 7 3 4 4 3" xfId="28352"/>
    <cellStyle name="Note 2 7 3 4 4 4" xfId="45597"/>
    <cellStyle name="Note 2 7 3 4 5" xfId="6938"/>
    <cellStyle name="Note 2 7 3 4 5 2" xfId="24603"/>
    <cellStyle name="Note 2 7 3 4 5 3" xfId="41874"/>
    <cellStyle name="Note 2 7 3 4 6" xfId="13969"/>
    <cellStyle name="Note 2 7 3 4 6 2" xfId="31633"/>
    <cellStyle name="Note 2 7 3 4 6 3" xfId="48854"/>
    <cellStyle name="Note 2 7 3 4 7" xfId="20885"/>
    <cellStyle name="Note 2 7 3 4 8" xfId="38188"/>
    <cellStyle name="Note 2 7 3 5" xfId="3394"/>
    <cellStyle name="Note 2 7 3 5 2" xfId="5310"/>
    <cellStyle name="Note 2 7 3 5 2 2" xfId="12230"/>
    <cellStyle name="Note 2 7 3 5 2 2 2" xfId="18957"/>
    <cellStyle name="Note 2 7 3 5 2 2 2 2" xfId="36621"/>
    <cellStyle name="Note 2 7 3 5 2 2 2 3" xfId="53804"/>
    <cellStyle name="Note 2 7 3 5 2 2 3" xfId="29894"/>
    <cellStyle name="Note 2 7 3 5 2 2 4" xfId="47127"/>
    <cellStyle name="Note 2 7 3 5 2 3" xfId="8946"/>
    <cellStyle name="Note 2 7 3 5 2 3 2" xfId="26611"/>
    <cellStyle name="Note 2 7 3 5 2 3 3" xfId="43870"/>
    <cellStyle name="Note 2 7 3 5 2 4" xfId="15890"/>
    <cellStyle name="Note 2 7 3 5 2 4 2" xfId="33554"/>
    <cellStyle name="Note 2 7 3 5 2 4 3" xfId="50763"/>
    <cellStyle name="Note 2 7 3 5 2 5" xfId="22975"/>
    <cellStyle name="Note 2 7 3 5 2 6" xfId="40259"/>
    <cellStyle name="Note 2 7 3 5 3" xfId="10854"/>
    <cellStyle name="Note 2 7 3 5 3 2" xfId="17689"/>
    <cellStyle name="Note 2 7 3 5 3 2 2" xfId="35353"/>
    <cellStyle name="Note 2 7 3 5 3 2 3" xfId="52548"/>
    <cellStyle name="Note 2 7 3 5 3 3" xfId="28518"/>
    <cellStyle name="Note 2 7 3 5 3 4" xfId="45763"/>
    <cellStyle name="Note 2 7 3 5 4" xfId="14143"/>
    <cellStyle name="Note 2 7 3 5 4 2" xfId="31807"/>
    <cellStyle name="Note 2 7 3 5 4 3" xfId="49028"/>
    <cellStyle name="Note 2 7 3 5 5" xfId="21113"/>
    <cellStyle name="Note 2 7 3 5 6" xfId="38416"/>
    <cellStyle name="Note 2 7 3 6" xfId="3225"/>
    <cellStyle name="Note 2 7 3 6 2" xfId="5141"/>
    <cellStyle name="Note 2 7 3 6 2 2" xfId="12061"/>
    <cellStyle name="Note 2 7 3 6 2 2 2" xfId="18842"/>
    <cellStyle name="Note 2 7 3 6 2 2 2 2" xfId="36506"/>
    <cellStyle name="Note 2 7 3 6 2 2 2 3" xfId="53689"/>
    <cellStyle name="Note 2 7 3 6 2 2 3" xfId="29725"/>
    <cellStyle name="Note 2 7 3 6 2 2 4" xfId="46958"/>
    <cellStyle name="Note 2 7 3 6 2 3" xfId="8777"/>
    <cellStyle name="Note 2 7 3 6 2 3 2" xfId="26442"/>
    <cellStyle name="Note 2 7 3 6 2 3 3" xfId="43701"/>
    <cellStyle name="Note 2 7 3 6 2 4" xfId="15775"/>
    <cellStyle name="Note 2 7 3 6 2 4 2" xfId="33439"/>
    <cellStyle name="Note 2 7 3 6 2 4 3" xfId="50648"/>
    <cellStyle name="Note 2 7 3 6 2 5" xfId="22806"/>
    <cellStyle name="Note 2 7 3 6 2 6" xfId="40090"/>
    <cellStyle name="Note 2 7 3 6 3" xfId="6997"/>
    <cellStyle name="Note 2 7 3 6 3 2" xfId="24662"/>
    <cellStyle name="Note 2 7 3 6 3 3" xfId="41933"/>
    <cellStyle name="Note 2 7 3 6 4" xfId="14028"/>
    <cellStyle name="Note 2 7 3 6 4 2" xfId="31692"/>
    <cellStyle name="Note 2 7 3 6 4 3" xfId="48913"/>
    <cellStyle name="Note 2 7 3 6 5" xfId="20944"/>
    <cellStyle name="Note 2 7 3 6 6" xfId="38247"/>
    <cellStyle name="Note 2 7 3 7" xfId="4647"/>
    <cellStyle name="Note 2 7 3 7 2" xfId="11567"/>
    <cellStyle name="Note 2 7 3 7 2 2" xfId="18348"/>
    <cellStyle name="Note 2 7 3 7 2 2 2" xfId="36012"/>
    <cellStyle name="Note 2 7 3 7 2 2 3" xfId="53201"/>
    <cellStyle name="Note 2 7 3 7 2 3" xfId="29231"/>
    <cellStyle name="Note 2 7 3 7 2 4" xfId="46470"/>
    <cellStyle name="Note 2 7 3 7 3" xfId="8283"/>
    <cellStyle name="Note 2 7 3 7 3 2" xfId="25948"/>
    <cellStyle name="Note 2 7 3 7 3 3" xfId="43213"/>
    <cellStyle name="Note 2 7 3 7 4" xfId="15281"/>
    <cellStyle name="Note 2 7 3 7 4 2" xfId="32945"/>
    <cellStyle name="Note 2 7 3 7 4 3" xfId="50160"/>
    <cellStyle name="Note 2 7 3 7 5" xfId="22312"/>
    <cellStyle name="Note 2 7 3 7 6" xfId="39602"/>
    <cellStyle name="Note 2 7 3 8" xfId="10253"/>
    <cellStyle name="Note 2 7 3 8 2" xfId="17142"/>
    <cellStyle name="Note 2 7 3 8 2 2" xfId="34806"/>
    <cellStyle name="Note 2 7 3 8 2 3" xfId="52007"/>
    <cellStyle name="Note 2 7 3 8 3" xfId="27917"/>
    <cellStyle name="Note 2 7 3 8 4" xfId="45168"/>
    <cellStyle name="Note 2 7 3 9" xfId="6503"/>
    <cellStyle name="Note 2 7 3 9 2" xfId="24168"/>
    <cellStyle name="Note 2 7 3 9 3" xfId="41445"/>
    <cellStyle name="Note 2 7 4" xfId="2844"/>
    <cellStyle name="Note 2 7 4 2" xfId="3507"/>
    <cellStyle name="Note 2 7 4 2 2" xfId="5423"/>
    <cellStyle name="Note 2 7 4 2 2 2" xfId="12343"/>
    <cellStyle name="Note 2 7 4 2 2 2 2" xfId="19070"/>
    <cellStyle name="Note 2 7 4 2 2 2 2 2" xfId="36734"/>
    <cellStyle name="Note 2 7 4 2 2 2 2 3" xfId="53914"/>
    <cellStyle name="Note 2 7 4 2 2 2 3" xfId="30007"/>
    <cellStyle name="Note 2 7 4 2 2 2 4" xfId="47237"/>
    <cellStyle name="Note 2 7 4 2 2 3" xfId="9059"/>
    <cellStyle name="Note 2 7 4 2 2 3 2" xfId="26724"/>
    <cellStyle name="Note 2 7 4 2 2 3 3" xfId="43980"/>
    <cellStyle name="Note 2 7 4 2 2 4" xfId="16003"/>
    <cellStyle name="Note 2 7 4 2 2 4 2" xfId="33667"/>
    <cellStyle name="Note 2 7 4 2 2 4 3" xfId="50873"/>
    <cellStyle name="Note 2 7 4 2 2 5" xfId="23088"/>
    <cellStyle name="Note 2 7 4 2 2 6" xfId="40369"/>
    <cellStyle name="Note 2 7 4 2 3" xfId="10967"/>
    <cellStyle name="Note 2 7 4 2 3 2" xfId="17802"/>
    <cellStyle name="Note 2 7 4 2 3 2 2" xfId="35466"/>
    <cellStyle name="Note 2 7 4 2 3 2 3" xfId="52658"/>
    <cellStyle name="Note 2 7 4 2 3 3" xfId="28631"/>
    <cellStyle name="Note 2 7 4 2 3 4" xfId="45873"/>
    <cellStyle name="Note 2 7 4 2 4" xfId="7204"/>
    <cellStyle name="Note 2 7 4 2 4 2" xfId="24869"/>
    <cellStyle name="Note 2 7 4 2 4 3" xfId="42137"/>
    <cellStyle name="Note 2 7 4 2 5" xfId="14256"/>
    <cellStyle name="Note 2 7 4 2 5 2" xfId="31920"/>
    <cellStyle name="Note 2 7 4 2 5 3" xfId="49138"/>
    <cellStyle name="Note 2 7 4 2 6" xfId="21226"/>
    <cellStyle name="Note 2 7 4 2 7" xfId="38526"/>
    <cellStyle name="Note 2 7 4 3" xfId="3877"/>
    <cellStyle name="Note 2 7 4 3 2" xfId="5793"/>
    <cellStyle name="Note 2 7 4 3 2 2" xfId="12713"/>
    <cellStyle name="Note 2 7 4 3 2 2 2" xfId="19440"/>
    <cellStyle name="Note 2 7 4 3 2 2 2 2" xfId="37104"/>
    <cellStyle name="Note 2 7 4 3 2 2 2 3" xfId="54281"/>
    <cellStyle name="Note 2 7 4 3 2 2 3" xfId="30377"/>
    <cellStyle name="Note 2 7 4 3 2 2 4" xfId="47604"/>
    <cellStyle name="Note 2 7 4 3 2 3" xfId="9429"/>
    <cellStyle name="Note 2 7 4 3 2 3 2" xfId="27094"/>
    <cellStyle name="Note 2 7 4 3 2 3 3" xfId="44347"/>
    <cellStyle name="Note 2 7 4 3 2 4" xfId="16373"/>
    <cellStyle name="Note 2 7 4 3 2 4 2" xfId="34037"/>
    <cellStyle name="Note 2 7 4 3 2 4 3" xfId="51240"/>
    <cellStyle name="Note 2 7 4 3 2 5" xfId="23458"/>
    <cellStyle name="Note 2 7 4 3 2 6" xfId="40736"/>
    <cellStyle name="Note 2 7 4 3 3" xfId="7574"/>
    <cellStyle name="Note 2 7 4 3 3 2" xfId="25239"/>
    <cellStyle name="Note 2 7 4 3 3 3" xfId="42504"/>
    <cellStyle name="Note 2 7 4 3 4" xfId="14626"/>
    <cellStyle name="Note 2 7 4 3 4 2" xfId="32290"/>
    <cellStyle name="Note 2 7 4 3 4 3" xfId="49505"/>
    <cellStyle name="Note 2 7 4 3 5" xfId="21596"/>
    <cellStyle name="Note 2 7 4 3 6" xfId="38893"/>
    <cellStyle name="Note 2 7 4 4" xfId="4760"/>
    <cellStyle name="Note 2 7 4 4 2" xfId="11680"/>
    <cellStyle name="Note 2 7 4 4 2 2" xfId="18461"/>
    <cellStyle name="Note 2 7 4 4 2 2 2" xfId="36125"/>
    <cellStyle name="Note 2 7 4 4 2 2 3" xfId="53311"/>
    <cellStyle name="Note 2 7 4 4 2 3" xfId="29344"/>
    <cellStyle name="Note 2 7 4 4 2 4" xfId="46580"/>
    <cellStyle name="Note 2 7 4 4 3" xfId="8396"/>
    <cellStyle name="Note 2 7 4 4 3 2" xfId="26061"/>
    <cellStyle name="Note 2 7 4 4 3 3" xfId="43323"/>
    <cellStyle name="Note 2 7 4 4 4" xfId="15394"/>
    <cellStyle name="Note 2 7 4 4 4 2" xfId="33058"/>
    <cellStyle name="Note 2 7 4 4 4 3" xfId="50270"/>
    <cellStyle name="Note 2 7 4 4 5" xfId="22425"/>
    <cellStyle name="Note 2 7 4 4 6" xfId="39712"/>
    <cellStyle name="Note 2 7 4 5" xfId="10366"/>
    <cellStyle name="Note 2 7 4 5 2" xfId="17255"/>
    <cellStyle name="Note 2 7 4 5 2 2" xfId="34919"/>
    <cellStyle name="Note 2 7 4 5 2 3" xfId="52117"/>
    <cellStyle name="Note 2 7 4 5 3" xfId="28030"/>
    <cellStyle name="Note 2 7 4 5 4" xfId="45278"/>
    <cellStyle name="Note 2 7 4 6" xfId="6616"/>
    <cellStyle name="Note 2 7 4 6 2" xfId="24281"/>
    <cellStyle name="Note 2 7 4 6 3" xfId="41555"/>
    <cellStyle name="Note 2 7 4 7" xfId="13647"/>
    <cellStyle name="Note 2 7 4 7 2" xfId="31311"/>
    <cellStyle name="Note 2 7 4 7 3" xfId="48535"/>
    <cellStyle name="Note 2 7 4 8" xfId="20563"/>
    <cellStyle name="Note 2 7 4 9" xfId="37869"/>
    <cellStyle name="Note 2 7 5" xfId="4496"/>
    <cellStyle name="Note 2 7 5 2" xfId="6360"/>
    <cellStyle name="Note 2 7 5 2 2" xfId="13279"/>
    <cellStyle name="Note 2 7 5 2 2 2" xfId="19952"/>
    <cellStyle name="Note 2 7 5 2 2 2 2" xfId="37616"/>
    <cellStyle name="Note 2 7 5 2 2 2 3" xfId="54793"/>
    <cellStyle name="Note 2 7 5 2 2 3" xfId="30943"/>
    <cellStyle name="Note 2 7 5 2 2 4" xfId="48170"/>
    <cellStyle name="Note 2 7 5 2 3" xfId="9995"/>
    <cellStyle name="Note 2 7 5 2 3 2" xfId="27660"/>
    <cellStyle name="Note 2 7 5 2 3 3" xfId="44913"/>
    <cellStyle name="Note 2 7 5 2 4" xfId="16885"/>
    <cellStyle name="Note 2 7 5 2 4 2" xfId="34549"/>
    <cellStyle name="Note 2 7 5 2 4 3" xfId="51752"/>
    <cellStyle name="Note 2 7 5 2 5" xfId="24025"/>
    <cellStyle name="Note 2 7 5 2 6" xfId="41302"/>
    <cellStyle name="Note 2 7 5 3" xfId="11424"/>
    <cellStyle name="Note 2 7 5 3 2" xfId="18205"/>
    <cellStyle name="Note 2 7 5 3 2 2" xfId="35869"/>
    <cellStyle name="Note 2 7 5 3 2 3" xfId="53058"/>
    <cellStyle name="Note 2 7 5 3 3" xfId="29088"/>
    <cellStyle name="Note 2 7 5 3 4" xfId="46327"/>
    <cellStyle name="Note 2 7 5 4" xfId="8140"/>
    <cellStyle name="Note 2 7 5 4 2" xfId="25805"/>
    <cellStyle name="Note 2 7 5 4 3" xfId="43070"/>
    <cellStyle name="Note 2 7 5 5" xfId="15138"/>
    <cellStyle name="Note 2 7 5 5 2" xfId="32802"/>
    <cellStyle name="Note 2 7 5 5 3" xfId="50017"/>
    <cellStyle name="Note 2 7 5 6" xfId="22169"/>
    <cellStyle name="Note 2 7 5 7" xfId="39459"/>
    <cellStyle name="Note 2 7 6" xfId="4359"/>
    <cellStyle name="Note 2 7 6 2" xfId="6224"/>
    <cellStyle name="Note 2 7 6 2 2" xfId="13143"/>
    <cellStyle name="Note 2 7 6 2 2 2" xfId="19816"/>
    <cellStyle name="Note 2 7 6 2 2 2 2" xfId="37480"/>
    <cellStyle name="Note 2 7 6 2 2 2 3" xfId="54657"/>
    <cellStyle name="Note 2 7 6 2 2 3" xfId="30807"/>
    <cellStyle name="Note 2 7 6 2 2 4" xfId="48034"/>
    <cellStyle name="Note 2 7 6 2 3" xfId="9859"/>
    <cellStyle name="Note 2 7 6 2 3 2" xfId="27524"/>
    <cellStyle name="Note 2 7 6 2 3 3" xfId="44777"/>
    <cellStyle name="Note 2 7 6 2 4" xfId="16749"/>
    <cellStyle name="Note 2 7 6 2 4 2" xfId="34413"/>
    <cellStyle name="Note 2 7 6 2 4 3" xfId="51616"/>
    <cellStyle name="Note 2 7 6 2 5" xfId="23889"/>
    <cellStyle name="Note 2 7 6 2 6" xfId="41166"/>
    <cellStyle name="Note 2 7 6 3" xfId="11288"/>
    <cellStyle name="Note 2 7 6 3 2" xfId="18069"/>
    <cellStyle name="Note 2 7 6 3 2 2" xfId="35733"/>
    <cellStyle name="Note 2 7 6 3 2 3" xfId="52922"/>
    <cellStyle name="Note 2 7 6 3 3" xfId="28952"/>
    <cellStyle name="Note 2 7 6 3 4" xfId="46191"/>
    <cellStyle name="Note 2 7 6 4" xfId="8004"/>
    <cellStyle name="Note 2 7 6 4 2" xfId="25669"/>
    <cellStyle name="Note 2 7 6 4 3" xfId="42934"/>
    <cellStyle name="Note 2 7 6 5" xfId="15002"/>
    <cellStyle name="Note 2 7 6 5 2" xfId="32666"/>
    <cellStyle name="Note 2 7 6 5 3" xfId="49881"/>
    <cellStyle name="Note 2 7 6 6" xfId="22033"/>
    <cellStyle name="Note 2 7 6 7" xfId="39323"/>
    <cellStyle name="Note 2 7 7" xfId="10139"/>
    <cellStyle name="Note 2 7 7 2" xfId="17028"/>
    <cellStyle name="Note 2 7 7 2 2" xfId="34692"/>
    <cellStyle name="Note 2 7 7 2 3" xfId="51893"/>
    <cellStyle name="Note 2 7 7 3" xfId="27803"/>
    <cellStyle name="Note 2 7 7 4" xfId="45054"/>
    <cellStyle name="Note 2 7 8" xfId="13420"/>
    <cellStyle name="Note 2 7 8 2" xfId="31084"/>
    <cellStyle name="Note 2 7 8 3" xfId="48311"/>
    <cellStyle name="Note 2 7 9" xfId="20246"/>
    <cellStyle name="Note 2 8" xfId="1853"/>
    <cellStyle name="Note 2 8 2" xfId="2727"/>
    <cellStyle name="Note 2 8 2 10" xfId="13532"/>
    <cellStyle name="Note 2 8 2 10 2" xfId="31196"/>
    <cellStyle name="Note 2 8 2 10 3" xfId="48423"/>
    <cellStyle name="Note 2 8 2 11" xfId="20448"/>
    <cellStyle name="Note 2 8 2 12" xfId="37757"/>
    <cellStyle name="Note 2 8 2 2" xfId="2956"/>
    <cellStyle name="Note 2 8 2 2 2" xfId="3619"/>
    <cellStyle name="Note 2 8 2 2 2 2" xfId="5535"/>
    <cellStyle name="Note 2 8 2 2 2 2 2" xfId="12455"/>
    <cellStyle name="Note 2 8 2 2 2 2 2 2" xfId="19182"/>
    <cellStyle name="Note 2 8 2 2 2 2 2 2 2" xfId="36846"/>
    <cellStyle name="Note 2 8 2 2 2 2 2 2 3" xfId="54026"/>
    <cellStyle name="Note 2 8 2 2 2 2 2 3" xfId="30119"/>
    <cellStyle name="Note 2 8 2 2 2 2 2 4" xfId="47349"/>
    <cellStyle name="Note 2 8 2 2 2 2 3" xfId="9171"/>
    <cellStyle name="Note 2 8 2 2 2 2 3 2" xfId="26836"/>
    <cellStyle name="Note 2 8 2 2 2 2 3 3" xfId="44092"/>
    <cellStyle name="Note 2 8 2 2 2 2 4" xfId="16115"/>
    <cellStyle name="Note 2 8 2 2 2 2 4 2" xfId="33779"/>
    <cellStyle name="Note 2 8 2 2 2 2 4 3" xfId="50985"/>
    <cellStyle name="Note 2 8 2 2 2 2 5" xfId="23200"/>
    <cellStyle name="Note 2 8 2 2 2 2 6" xfId="40481"/>
    <cellStyle name="Note 2 8 2 2 2 3" xfId="11079"/>
    <cellStyle name="Note 2 8 2 2 2 3 2" xfId="17914"/>
    <cellStyle name="Note 2 8 2 2 2 3 2 2" xfId="35578"/>
    <cellStyle name="Note 2 8 2 2 2 3 2 3" xfId="52770"/>
    <cellStyle name="Note 2 8 2 2 2 3 3" xfId="28743"/>
    <cellStyle name="Note 2 8 2 2 2 3 4" xfId="45985"/>
    <cellStyle name="Note 2 8 2 2 2 4" xfId="7316"/>
    <cellStyle name="Note 2 8 2 2 2 4 2" xfId="24981"/>
    <cellStyle name="Note 2 8 2 2 2 4 3" xfId="42249"/>
    <cellStyle name="Note 2 8 2 2 2 5" xfId="14368"/>
    <cellStyle name="Note 2 8 2 2 2 5 2" xfId="32032"/>
    <cellStyle name="Note 2 8 2 2 2 5 3" xfId="49250"/>
    <cellStyle name="Note 2 8 2 2 2 6" xfId="21338"/>
    <cellStyle name="Note 2 8 2 2 2 7" xfId="38638"/>
    <cellStyle name="Note 2 8 2 2 3" xfId="3989"/>
    <cellStyle name="Note 2 8 2 2 3 2" xfId="5905"/>
    <cellStyle name="Note 2 8 2 2 3 2 2" xfId="12825"/>
    <cellStyle name="Note 2 8 2 2 3 2 2 2" xfId="19552"/>
    <cellStyle name="Note 2 8 2 2 3 2 2 2 2" xfId="37216"/>
    <cellStyle name="Note 2 8 2 2 3 2 2 2 3" xfId="54393"/>
    <cellStyle name="Note 2 8 2 2 3 2 2 3" xfId="30489"/>
    <cellStyle name="Note 2 8 2 2 3 2 2 4" xfId="47716"/>
    <cellStyle name="Note 2 8 2 2 3 2 3" xfId="9541"/>
    <cellStyle name="Note 2 8 2 2 3 2 3 2" xfId="27206"/>
    <cellStyle name="Note 2 8 2 2 3 2 3 3" xfId="44459"/>
    <cellStyle name="Note 2 8 2 2 3 2 4" xfId="16485"/>
    <cellStyle name="Note 2 8 2 2 3 2 4 2" xfId="34149"/>
    <cellStyle name="Note 2 8 2 2 3 2 4 3" xfId="51352"/>
    <cellStyle name="Note 2 8 2 2 3 2 5" xfId="23570"/>
    <cellStyle name="Note 2 8 2 2 3 2 6" xfId="40848"/>
    <cellStyle name="Note 2 8 2 2 3 3" xfId="7686"/>
    <cellStyle name="Note 2 8 2 2 3 3 2" xfId="25351"/>
    <cellStyle name="Note 2 8 2 2 3 3 3" xfId="42616"/>
    <cellStyle name="Note 2 8 2 2 3 4" xfId="14738"/>
    <cellStyle name="Note 2 8 2 2 3 4 2" xfId="32402"/>
    <cellStyle name="Note 2 8 2 2 3 4 3" xfId="49617"/>
    <cellStyle name="Note 2 8 2 2 3 5" xfId="21708"/>
    <cellStyle name="Note 2 8 2 2 3 6" xfId="39005"/>
    <cellStyle name="Note 2 8 2 2 4" xfId="4872"/>
    <cellStyle name="Note 2 8 2 2 4 2" xfId="11792"/>
    <cellStyle name="Note 2 8 2 2 4 2 2" xfId="18573"/>
    <cellStyle name="Note 2 8 2 2 4 2 2 2" xfId="36237"/>
    <cellStyle name="Note 2 8 2 2 4 2 2 3" xfId="53423"/>
    <cellStyle name="Note 2 8 2 2 4 2 3" xfId="29456"/>
    <cellStyle name="Note 2 8 2 2 4 2 4" xfId="46692"/>
    <cellStyle name="Note 2 8 2 2 4 3" xfId="8508"/>
    <cellStyle name="Note 2 8 2 2 4 3 2" xfId="26173"/>
    <cellStyle name="Note 2 8 2 2 4 3 3" xfId="43435"/>
    <cellStyle name="Note 2 8 2 2 4 4" xfId="15506"/>
    <cellStyle name="Note 2 8 2 2 4 4 2" xfId="33170"/>
    <cellStyle name="Note 2 8 2 2 4 4 3" xfId="50382"/>
    <cellStyle name="Note 2 8 2 2 4 5" xfId="22537"/>
    <cellStyle name="Note 2 8 2 2 4 6" xfId="39824"/>
    <cellStyle name="Note 2 8 2 2 5" xfId="10478"/>
    <cellStyle name="Note 2 8 2 2 5 2" xfId="17367"/>
    <cellStyle name="Note 2 8 2 2 5 2 2" xfId="35031"/>
    <cellStyle name="Note 2 8 2 2 5 2 3" xfId="52229"/>
    <cellStyle name="Note 2 8 2 2 5 3" xfId="28142"/>
    <cellStyle name="Note 2 8 2 2 5 4" xfId="45390"/>
    <cellStyle name="Note 2 8 2 2 6" xfId="6728"/>
    <cellStyle name="Note 2 8 2 2 6 2" xfId="24393"/>
    <cellStyle name="Note 2 8 2 2 6 3" xfId="41667"/>
    <cellStyle name="Note 2 8 2 2 7" xfId="13759"/>
    <cellStyle name="Note 2 8 2 2 7 2" xfId="31423"/>
    <cellStyle name="Note 2 8 2 2 7 3" xfId="48647"/>
    <cellStyle name="Note 2 8 2 2 8" xfId="20675"/>
    <cellStyle name="Note 2 8 2 2 9" xfId="37981"/>
    <cellStyle name="Note 2 8 2 3" xfId="3052"/>
    <cellStyle name="Note 2 8 2 3 2" xfId="3715"/>
    <cellStyle name="Note 2 8 2 3 2 2" xfId="5631"/>
    <cellStyle name="Note 2 8 2 3 2 2 2" xfId="12551"/>
    <cellStyle name="Note 2 8 2 3 2 2 2 2" xfId="19278"/>
    <cellStyle name="Note 2 8 2 3 2 2 2 2 2" xfId="36942"/>
    <cellStyle name="Note 2 8 2 3 2 2 2 2 3" xfId="54119"/>
    <cellStyle name="Note 2 8 2 3 2 2 2 3" xfId="30215"/>
    <cellStyle name="Note 2 8 2 3 2 2 2 4" xfId="47442"/>
    <cellStyle name="Note 2 8 2 3 2 2 3" xfId="9267"/>
    <cellStyle name="Note 2 8 2 3 2 2 3 2" xfId="26932"/>
    <cellStyle name="Note 2 8 2 3 2 2 3 3" xfId="44185"/>
    <cellStyle name="Note 2 8 2 3 2 2 4" xfId="16211"/>
    <cellStyle name="Note 2 8 2 3 2 2 4 2" xfId="33875"/>
    <cellStyle name="Note 2 8 2 3 2 2 4 3" xfId="51078"/>
    <cellStyle name="Note 2 8 2 3 2 2 5" xfId="23296"/>
    <cellStyle name="Note 2 8 2 3 2 2 6" xfId="40574"/>
    <cellStyle name="Note 2 8 2 3 2 3" xfId="11175"/>
    <cellStyle name="Note 2 8 2 3 2 3 2" xfId="18010"/>
    <cellStyle name="Note 2 8 2 3 2 3 2 2" xfId="35674"/>
    <cellStyle name="Note 2 8 2 3 2 3 2 3" xfId="52863"/>
    <cellStyle name="Note 2 8 2 3 2 3 3" xfId="28839"/>
    <cellStyle name="Note 2 8 2 3 2 3 4" xfId="46078"/>
    <cellStyle name="Note 2 8 2 3 2 4" xfId="7412"/>
    <cellStyle name="Note 2 8 2 3 2 4 2" xfId="25077"/>
    <cellStyle name="Note 2 8 2 3 2 4 3" xfId="42342"/>
    <cellStyle name="Note 2 8 2 3 2 5" xfId="14464"/>
    <cellStyle name="Note 2 8 2 3 2 5 2" xfId="32128"/>
    <cellStyle name="Note 2 8 2 3 2 5 3" xfId="49343"/>
    <cellStyle name="Note 2 8 2 3 2 6" xfId="21434"/>
    <cellStyle name="Note 2 8 2 3 2 7" xfId="38731"/>
    <cellStyle name="Note 2 8 2 3 3" xfId="4082"/>
    <cellStyle name="Note 2 8 2 3 3 2" xfId="5998"/>
    <cellStyle name="Note 2 8 2 3 3 2 2" xfId="12918"/>
    <cellStyle name="Note 2 8 2 3 3 2 2 2" xfId="19645"/>
    <cellStyle name="Note 2 8 2 3 3 2 2 2 2" xfId="37309"/>
    <cellStyle name="Note 2 8 2 3 3 2 2 2 3" xfId="54486"/>
    <cellStyle name="Note 2 8 2 3 3 2 2 3" xfId="30582"/>
    <cellStyle name="Note 2 8 2 3 3 2 2 4" xfId="47809"/>
    <cellStyle name="Note 2 8 2 3 3 2 3" xfId="9634"/>
    <cellStyle name="Note 2 8 2 3 3 2 3 2" xfId="27299"/>
    <cellStyle name="Note 2 8 2 3 3 2 3 3" xfId="44552"/>
    <cellStyle name="Note 2 8 2 3 3 2 4" xfId="16578"/>
    <cellStyle name="Note 2 8 2 3 3 2 4 2" xfId="34242"/>
    <cellStyle name="Note 2 8 2 3 3 2 4 3" xfId="51445"/>
    <cellStyle name="Note 2 8 2 3 3 2 5" xfId="23663"/>
    <cellStyle name="Note 2 8 2 3 3 2 6" xfId="40941"/>
    <cellStyle name="Note 2 8 2 3 3 3" xfId="7779"/>
    <cellStyle name="Note 2 8 2 3 3 3 2" xfId="25444"/>
    <cellStyle name="Note 2 8 2 3 3 3 3" xfId="42709"/>
    <cellStyle name="Note 2 8 2 3 3 4" xfId="14831"/>
    <cellStyle name="Note 2 8 2 3 3 4 2" xfId="32495"/>
    <cellStyle name="Note 2 8 2 3 3 4 3" xfId="49710"/>
    <cellStyle name="Note 2 8 2 3 3 5" xfId="21801"/>
    <cellStyle name="Note 2 8 2 3 3 6" xfId="39098"/>
    <cellStyle name="Note 2 8 2 3 4" xfId="4968"/>
    <cellStyle name="Note 2 8 2 3 4 2" xfId="11888"/>
    <cellStyle name="Note 2 8 2 3 4 2 2" xfId="18669"/>
    <cellStyle name="Note 2 8 2 3 4 2 2 2" xfId="36333"/>
    <cellStyle name="Note 2 8 2 3 4 2 2 3" xfId="53516"/>
    <cellStyle name="Note 2 8 2 3 4 2 3" xfId="29552"/>
    <cellStyle name="Note 2 8 2 3 4 2 4" xfId="46785"/>
    <cellStyle name="Note 2 8 2 3 4 3" xfId="8604"/>
    <cellStyle name="Note 2 8 2 3 4 3 2" xfId="26269"/>
    <cellStyle name="Note 2 8 2 3 4 3 3" xfId="43528"/>
    <cellStyle name="Note 2 8 2 3 4 4" xfId="15602"/>
    <cellStyle name="Note 2 8 2 3 4 4 2" xfId="33266"/>
    <cellStyle name="Note 2 8 2 3 4 4 3" xfId="50475"/>
    <cellStyle name="Note 2 8 2 3 4 5" xfId="22633"/>
    <cellStyle name="Note 2 8 2 3 4 6" xfId="39917"/>
    <cellStyle name="Note 2 8 2 3 5" xfId="10574"/>
    <cellStyle name="Note 2 8 2 3 5 2" xfId="17463"/>
    <cellStyle name="Note 2 8 2 3 5 2 2" xfId="35127"/>
    <cellStyle name="Note 2 8 2 3 5 2 3" xfId="52322"/>
    <cellStyle name="Note 2 8 2 3 5 3" xfId="28238"/>
    <cellStyle name="Note 2 8 2 3 5 4" xfId="45483"/>
    <cellStyle name="Note 2 8 2 3 6" xfId="6824"/>
    <cellStyle name="Note 2 8 2 3 6 2" xfId="24489"/>
    <cellStyle name="Note 2 8 2 3 6 3" xfId="41760"/>
    <cellStyle name="Note 2 8 2 3 7" xfId="13855"/>
    <cellStyle name="Note 2 8 2 3 7 2" xfId="31519"/>
    <cellStyle name="Note 2 8 2 3 7 3" xfId="48740"/>
    <cellStyle name="Note 2 8 2 3 8" xfId="20771"/>
    <cellStyle name="Note 2 8 2 3 9" xfId="38074"/>
    <cellStyle name="Note 2 8 2 4" xfId="3164"/>
    <cellStyle name="Note 2 8 2 4 2" xfId="4194"/>
    <cellStyle name="Note 2 8 2 4 2 2" xfId="6110"/>
    <cellStyle name="Note 2 8 2 4 2 2 2" xfId="13030"/>
    <cellStyle name="Note 2 8 2 4 2 2 2 2" xfId="19757"/>
    <cellStyle name="Note 2 8 2 4 2 2 2 2 2" xfId="37421"/>
    <cellStyle name="Note 2 8 2 4 2 2 2 2 3" xfId="54598"/>
    <cellStyle name="Note 2 8 2 4 2 2 2 3" xfId="30694"/>
    <cellStyle name="Note 2 8 2 4 2 2 2 4" xfId="47921"/>
    <cellStyle name="Note 2 8 2 4 2 2 3" xfId="9746"/>
    <cellStyle name="Note 2 8 2 4 2 2 3 2" xfId="27411"/>
    <cellStyle name="Note 2 8 2 4 2 2 3 3" xfId="44664"/>
    <cellStyle name="Note 2 8 2 4 2 2 4" xfId="16690"/>
    <cellStyle name="Note 2 8 2 4 2 2 4 2" xfId="34354"/>
    <cellStyle name="Note 2 8 2 4 2 2 4 3" xfId="51557"/>
    <cellStyle name="Note 2 8 2 4 2 2 5" xfId="23775"/>
    <cellStyle name="Note 2 8 2 4 2 2 6" xfId="41053"/>
    <cellStyle name="Note 2 8 2 4 2 3" xfId="7891"/>
    <cellStyle name="Note 2 8 2 4 2 3 2" xfId="25556"/>
    <cellStyle name="Note 2 8 2 4 2 3 3" xfId="42821"/>
    <cellStyle name="Note 2 8 2 4 2 4" xfId="14943"/>
    <cellStyle name="Note 2 8 2 4 2 4 2" xfId="32607"/>
    <cellStyle name="Note 2 8 2 4 2 4 3" xfId="49822"/>
    <cellStyle name="Note 2 8 2 4 2 5" xfId="21913"/>
    <cellStyle name="Note 2 8 2 4 2 6" xfId="39210"/>
    <cellStyle name="Note 2 8 2 4 3" xfId="5080"/>
    <cellStyle name="Note 2 8 2 4 3 2" xfId="12000"/>
    <cellStyle name="Note 2 8 2 4 3 2 2" xfId="18781"/>
    <cellStyle name="Note 2 8 2 4 3 2 2 2" xfId="36445"/>
    <cellStyle name="Note 2 8 2 4 3 2 2 3" xfId="53628"/>
    <cellStyle name="Note 2 8 2 4 3 2 3" xfId="29664"/>
    <cellStyle name="Note 2 8 2 4 3 2 4" xfId="46897"/>
    <cellStyle name="Note 2 8 2 4 3 3" xfId="8716"/>
    <cellStyle name="Note 2 8 2 4 3 3 2" xfId="26381"/>
    <cellStyle name="Note 2 8 2 4 3 3 3" xfId="43640"/>
    <cellStyle name="Note 2 8 2 4 3 4" xfId="15714"/>
    <cellStyle name="Note 2 8 2 4 3 4 2" xfId="33378"/>
    <cellStyle name="Note 2 8 2 4 3 4 3" xfId="50587"/>
    <cellStyle name="Note 2 8 2 4 3 5" xfId="22745"/>
    <cellStyle name="Note 2 8 2 4 3 6" xfId="40029"/>
    <cellStyle name="Note 2 8 2 4 4" xfId="10686"/>
    <cellStyle name="Note 2 8 2 4 4 2" xfId="17575"/>
    <cellStyle name="Note 2 8 2 4 4 2 2" xfId="35239"/>
    <cellStyle name="Note 2 8 2 4 4 2 3" xfId="52434"/>
    <cellStyle name="Note 2 8 2 4 4 3" xfId="28350"/>
    <cellStyle name="Note 2 8 2 4 4 4" xfId="45595"/>
    <cellStyle name="Note 2 8 2 4 5" xfId="6936"/>
    <cellStyle name="Note 2 8 2 4 5 2" xfId="24601"/>
    <cellStyle name="Note 2 8 2 4 5 3" xfId="41872"/>
    <cellStyle name="Note 2 8 2 4 6" xfId="13967"/>
    <cellStyle name="Note 2 8 2 4 6 2" xfId="31631"/>
    <cellStyle name="Note 2 8 2 4 6 3" xfId="48852"/>
    <cellStyle name="Note 2 8 2 4 7" xfId="20883"/>
    <cellStyle name="Note 2 8 2 4 8" xfId="38186"/>
    <cellStyle name="Note 2 8 2 5" xfId="3392"/>
    <cellStyle name="Note 2 8 2 5 2" xfId="5308"/>
    <cellStyle name="Note 2 8 2 5 2 2" xfId="12228"/>
    <cellStyle name="Note 2 8 2 5 2 2 2" xfId="18955"/>
    <cellStyle name="Note 2 8 2 5 2 2 2 2" xfId="36619"/>
    <cellStyle name="Note 2 8 2 5 2 2 2 3" xfId="53802"/>
    <cellStyle name="Note 2 8 2 5 2 2 3" xfId="29892"/>
    <cellStyle name="Note 2 8 2 5 2 2 4" xfId="47125"/>
    <cellStyle name="Note 2 8 2 5 2 3" xfId="8944"/>
    <cellStyle name="Note 2 8 2 5 2 3 2" xfId="26609"/>
    <cellStyle name="Note 2 8 2 5 2 3 3" xfId="43868"/>
    <cellStyle name="Note 2 8 2 5 2 4" xfId="15888"/>
    <cellStyle name="Note 2 8 2 5 2 4 2" xfId="33552"/>
    <cellStyle name="Note 2 8 2 5 2 4 3" xfId="50761"/>
    <cellStyle name="Note 2 8 2 5 2 5" xfId="22973"/>
    <cellStyle name="Note 2 8 2 5 2 6" xfId="40257"/>
    <cellStyle name="Note 2 8 2 5 3" xfId="10852"/>
    <cellStyle name="Note 2 8 2 5 3 2" xfId="17687"/>
    <cellStyle name="Note 2 8 2 5 3 2 2" xfId="35351"/>
    <cellStyle name="Note 2 8 2 5 3 2 3" xfId="52546"/>
    <cellStyle name="Note 2 8 2 5 3 3" xfId="28516"/>
    <cellStyle name="Note 2 8 2 5 3 4" xfId="45761"/>
    <cellStyle name="Note 2 8 2 5 4" xfId="14141"/>
    <cellStyle name="Note 2 8 2 5 4 2" xfId="31805"/>
    <cellStyle name="Note 2 8 2 5 4 3" xfId="49026"/>
    <cellStyle name="Note 2 8 2 5 5" xfId="21111"/>
    <cellStyle name="Note 2 8 2 5 6" xfId="38414"/>
    <cellStyle name="Note 2 8 2 6" xfId="3227"/>
    <cellStyle name="Note 2 8 2 6 2" xfId="5143"/>
    <cellStyle name="Note 2 8 2 6 2 2" xfId="12063"/>
    <cellStyle name="Note 2 8 2 6 2 2 2" xfId="18844"/>
    <cellStyle name="Note 2 8 2 6 2 2 2 2" xfId="36508"/>
    <cellStyle name="Note 2 8 2 6 2 2 2 3" xfId="53691"/>
    <cellStyle name="Note 2 8 2 6 2 2 3" xfId="29727"/>
    <cellStyle name="Note 2 8 2 6 2 2 4" xfId="46960"/>
    <cellStyle name="Note 2 8 2 6 2 3" xfId="8779"/>
    <cellStyle name="Note 2 8 2 6 2 3 2" xfId="26444"/>
    <cellStyle name="Note 2 8 2 6 2 3 3" xfId="43703"/>
    <cellStyle name="Note 2 8 2 6 2 4" xfId="15777"/>
    <cellStyle name="Note 2 8 2 6 2 4 2" xfId="33441"/>
    <cellStyle name="Note 2 8 2 6 2 4 3" xfId="50650"/>
    <cellStyle name="Note 2 8 2 6 2 5" xfId="22808"/>
    <cellStyle name="Note 2 8 2 6 2 6" xfId="40092"/>
    <cellStyle name="Note 2 8 2 6 3" xfId="6999"/>
    <cellStyle name="Note 2 8 2 6 3 2" xfId="24664"/>
    <cellStyle name="Note 2 8 2 6 3 3" xfId="41935"/>
    <cellStyle name="Note 2 8 2 6 4" xfId="14030"/>
    <cellStyle name="Note 2 8 2 6 4 2" xfId="31694"/>
    <cellStyle name="Note 2 8 2 6 4 3" xfId="48915"/>
    <cellStyle name="Note 2 8 2 6 5" xfId="20946"/>
    <cellStyle name="Note 2 8 2 6 6" xfId="38249"/>
    <cellStyle name="Note 2 8 2 7" xfId="4645"/>
    <cellStyle name="Note 2 8 2 7 2" xfId="11565"/>
    <cellStyle name="Note 2 8 2 7 2 2" xfId="18346"/>
    <cellStyle name="Note 2 8 2 7 2 2 2" xfId="36010"/>
    <cellStyle name="Note 2 8 2 7 2 2 3" xfId="53199"/>
    <cellStyle name="Note 2 8 2 7 2 3" xfId="29229"/>
    <cellStyle name="Note 2 8 2 7 2 4" xfId="46468"/>
    <cellStyle name="Note 2 8 2 7 3" xfId="8281"/>
    <cellStyle name="Note 2 8 2 7 3 2" xfId="25946"/>
    <cellStyle name="Note 2 8 2 7 3 3" xfId="43211"/>
    <cellStyle name="Note 2 8 2 7 4" xfId="15279"/>
    <cellStyle name="Note 2 8 2 7 4 2" xfId="32943"/>
    <cellStyle name="Note 2 8 2 7 4 3" xfId="50158"/>
    <cellStyle name="Note 2 8 2 7 5" xfId="22310"/>
    <cellStyle name="Note 2 8 2 7 6" xfId="39600"/>
    <cellStyle name="Note 2 8 2 8" xfId="10251"/>
    <cellStyle name="Note 2 8 2 8 2" xfId="17140"/>
    <cellStyle name="Note 2 8 2 8 2 2" xfId="34804"/>
    <cellStyle name="Note 2 8 2 8 2 3" xfId="52005"/>
    <cellStyle name="Note 2 8 2 8 3" xfId="27915"/>
    <cellStyle name="Note 2 8 2 8 4" xfId="45166"/>
    <cellStyle name="Note 2 8 2 9" xfId="6501"/>
    <cellStyle name="Note 2 8 2 9 2" xfId="24166"/>
    <cellStyle name="Note 2 8 2 9 3" xfId="41443"/>
    <cellStyle name="Note 2 8 3" xfId="2846"/>
    <cellStyle name="Note 2 8 3 2" xfId="3509"/>
    <cellStyle name="Note 2 8 3 2 2" xfId="5425"/>
    <cellStyle name="Note 2 8 3 2 2 2" xfId="12345"/>
    <cellStyle name="Note 2 8 3 2 2 2 2" xfId="19072"/>
    <cellStyle name="Note 2 8 3 2 2 2 2 2" xfId="36736"/>
    <cellStyle name="Note 2 8 3 2 2 2 2 3" xfId="53916"/>
    <cellStyle name="Note 2 8 3 2 2 2 3" xfId="30009"/>
    <cellStyle name="Note 2 8 3 2 2 2 4" xfId="47239"/>
    <cellStyle name="Note 2 8 3 2 2 3" xfId="9061"/>
    <cellStyle name="Note 2 8 3 2 2 3 2" xfId="26726"/>
    <cellStyle name="Note 2 8 3 2 2 3 3" xfId="43982"/>
    <cellStyle name="Note 2 8 3 2 2 4" xfId="16005"/>
    <cellStyle name="Note 2 8 3 2 2 4 2" xfId="33669"/>
    <cellStyle name="Note 2 8 3 2 2 4 3" xfId="50875"/>
    <cellStyle name="Note 2 8 3 2 2 5" xfId="23090"/>
    <cellStyle name="Note 2 8 3 2 2 6" xfId="40371"/>
    <cellStyle name="Note 2 8 3 2 3" xfId="10969"/>
    <cellStyle name="Note 2 8 3 2 3 2" xfId="17804"/>
    <cellStyle name="Note 2 8 3 2 3 2 2" xfId="35468"/>
    <cellStyle name="Note 2 8 3 2 3 2 3" xfId="52660"/>
    <cellStyle name="Note 2 8 3 2 3 3" xfId="28633"/>
    <cellStyle name="Note 2 8 3 2 3 4" xfId="45875"/>
    <cellStyle name="Note 2 8 3 2 4" xfId="7206"/>
    <cellStyle name="Note 2 8 3 2 4 2" xfId="24871"/>
    <cellStyle name="Note 2 8 3 2 4 3" xfId="42139"/>
    <cellStyle name="Note 2 8 3 2 5" xfId="14258"/>
    <cellStyle name="Note 2 8 3 2 5 2" xfId="31922"/>
    <cellStyle name="Note 2 8 3 2 5 3" xfId="49140"/>
    <cellStyle name="Note 2 8 3 2 6" xfId="21228"/>
    <cellStyle name="Note 2 8 3 2 7" xfId="38528"/>
    <cellStyle name="Note 2 8 3 3" xfId="3879"/>
    <cellStyle name="Note 2 8 3 3 2" xfId="5795"/>
    <cellStyle name="Note 2 8 3 3 2 2" xfId="12715"/>
    <cellStyle name="Note 2 8 3 3 2 2 2" xfId="19442"/>
    <cellStyle name="Note 2 8 3 3 2 2 2 2" xfId="37106"/>
    <cellStyle name="Note 2 8 3 3 2 2 2 3" xfId="54283"/>
    <cellStyle name="Note 2 8 3 3 2 2 3" xfId="30379"/>
    <cellStyle name="Note 2 8 3 3 2 2 4" xfId="47606"/>
    <cellStyle name="Note 2 8 3 3 2 3" xfId="9431"/>
    <cellStyle name="Note 2 8 3 3 2 3 2" xfId="27096"/>
    <cellStyle name="Note 2 8 3 3 2 3 3" xfId="44349"/>
    <cellStyle name="Note 2 8 3 3 2 4" xfId="16375"/>
    <cellStyle name="Note 2 8 3 3 2 4 2" xfId="34039"/>
    <cellStyle name="Note 2 8 3 3 2 4 3" xfId="51242"/>
    <cellStyle name="Note 2 8 3 3 2 5" xfId="23460"/>
    <cellStyle name="Note 2 8 3 3 2 6" xfId="40738"/>
    <cellStyle name="Note 2 8 3 3 3" xfId="7576"/>
    <cellStyle name="Note 2 8 3 3 3 2" xfId="25241"/>
    <cellStyle name="Note 2 8 3 3 3 3" xfId="42506"/>
    <cellStyle name="Note 2 8 3 3 4" xfId="14628"/>
    <cellStyle name="Note 2 8 3 3 4 2" xfId="32292"/>
    <cellStyle name="Note 2 8 3 3 4 3" xfId="49507"/>
    <cellStyle name="Note 2 8 3 3 5" xfId="21598"/>
    <cellStyle name="Note 2 8 3 3 6" xfId="38895"/>
    <cellStyle name="Note 2 8 3 4" xfId="4762"/>
    <cellStyle name="Note 2 8 3 4 2" xfId="11682"/>
    <cellStyle name="Note 2 8 3 4 2 2" xfId="18463"/>
    <cellStyle name="Note 2 8 3 4 2 2 2" xfId="36127"/>
    <cellStyle name="Note 2 8 3 4 2 2 3" xfId="53313"/>
    <cellStyle name="Note 2 8 3 4 2 3" xfId="29346"/>
    <cellStyle name="Note 2 8 3 4 2 4" xfId="46582"/>
    <cellStyle name="Note 2 8 3 4 3" xfId="8398"/>
    <cellStyle name="Note 2 8 3 4 3 2" xfId="26063"/>
    <cellStyle name="Note 2 8 3 4 3 3" xfId="43325"/>
    <cellStyle name="Note 2 8 3 4 4" xfId="15396"/>
    <cellStyle name="Note 2 8 3 4 4 2" xfId="33060"/>
    <cellStyle name="Note 2 8 3 4 4 3" xfId="50272"/>
    <cellStyle name="Note 2 8 3 4 5" xfId="22427"/>
    <cellStyle name="Note 2 8 3 4 6" xfId="39714"/>
    <cellStyle name="Note 2 8 3 5" xfId="10368"/>
    <cellStyle name="Note 2 8 3 5 2" xfId="17257"/>
    <cellStyle name="Note 2 8 3 5 2 2" xfId="34921"/>
    <cellStyle name="Note 2 8 3 5 2 3" xfId="52119"/>
    <cellStyle name="Note 2 8 3 5 3" xfId="28032"/>
    <cellStyle name="Note 2 8 3 5 4" xfId="45280"/>
    <cellStyle name="Note 2 8 3 6" xfId="6618"/>
    <cellStyle name="Note 2 8 3 6 2" xfId="24283"/>
    <cellStyle name="Note 2 8 3 6 3" xfId="41557"/>
    <cellStyle name="Note 2 8 3 7" xfId="13649"/>
    <cellStyle name="Note 2 8 3 7 2" xfId="31313"/>
    <cellStyle name="Note 2 8 3 7 3" xfId="48537"/>
    <cellStyle name="Note 2 8 3 8" xfId="20565"/>
    <cellStyle name="Note 2 8 3 9" xfId="37871"/>
    <cellStyle name="Note 2 8 4" xfId="4498"/>
    <cellStyle name="Note 2 8 4 2" xfId="6362"/>
    <cellStyle name="Note 2 8 4 2 2" xfId="13281"/>
    <cellStyle name="Note 2 8 4 2 2 2" xfId="19954"/>
    <cellStyle name="Note 2 8 4 2 2 2 2" xfId="37618"/>
    <cellStyle name="Note 2 8 4 2 2 2 3" xfId="54795"/>
    <cellStyle name="Note 2 8 4 2 2 3" xfId="30945"/>
    <cellStyle name="Note 2 8 4 2 2 4" xfId="48172"/>
    <cellStyle name="Note 2 8 4 2 3" xfId="9997"/>
    <cellStyle name="Note 2 8 4 2 3 2" xfId="27662"/>
    <cellStyle name="Note 2 8 4 2 3 3" xfId="44915"/>
    <cellStyle name="Note 2 8 4 2 4" xfId="16887"/>
    <cellStyle name="Note 2 8 4 2 4 2" xfId="34551"/>
    <cellStyle name="Note 2 8 4 2 4 3" xfId="51754"/>
    <cellStyle name="Note 2 8 4 2 5" xfId="24027"/>
    <cellStyle name="Note 2 8 4 2 6" xfId="41304"/>
    <cellStyle name="Note 2 8 4 3" xfId="11426"/>
    <cellStyle name="Note 2 8 4 3 2" xfId="18207"/>
    <cellStyle name="Note 2 8 4 3 2 2" xfId="35871"/>
    <cellStyle name="Note 2 8 4 3 2 3" xfId="53060"/>
    <cellStyle name="Note 2 8 4 3 3" xfId="29090"/>
    <cellStyle name="Note 2 8 4 3 4" xfId="46329"/>
    <cellStyle name="Note 2 8 4 4" xfId="8142"/>
    <cellStyle name="Note 2 8 4 4 2" xfId="25807"/>
    <cellStyle name="Note 2 8 4 4 3" xfId="43072"/>
    <cellStyle name="Note 2 8 4 5" xfId="15140"/>
    <cellStyle name="Note 2 8 4 5 2" xfId="32804"/>
    <cellStyle name="Note 2 8 4 5 3" xfId="50019"/>
    <cellStyle name="Note 2 8 4 6" xfId="22171"/>
    <cellStyle name="Note 2 8 4 7" xfId="39461"/>
    <cellStyle name="Note 2 8 5" xfId="4361"/>
    <cellStyle name="Note 2 8 5 2" xfId="6226"/>
    <cellStyle name="Note 2 8 5 2 2" xfId="13145"/>
    <cellStyle name="Note 2 8 5 2 2 2" xfId="19818"/>
    <cellStyle name="Note 2 8 5 2 2 2 2" xfId="37482"/>
    <cellStyle name="Note 2 8 5 2 2 2 3" xfId="54659"/>
    <cellStyle name="Note 2 8 5 2 2 3" xfId="30809"/>
    <cellStyle name="Note 2 8 5 2 2 4" xfId="48036"/>
    <cellStyle name="Note 2 8 5 2 3" xfId="9861"/>
    <cellStyle name="Note 2 8 5 2 3 2" xfId="27526"/>
    <cellStyle name="Note 2 8 5 2 3 3" xfId="44779"/>
    <cellStyle name="Note 2 8 5 2 4" xfId="16751"/>
    <cellStyle name="Note 2 8 5 2 4 2" xfId="34415"/>
    <cellStyle name="Note 2 8 5 2 4 3" xfId="51618"/>
    <cellStyle name="Note 2 8 5 2 5" xfId="23891"/>
    <cellStyle name="Note 2 8 5 2 6" xfId="41168"/>
    <cellStyle name="Note 2 8 5 3" xfId="11290"/>
    <cellStyle name="Note 2 8 5 3 2" xfId="18071"/>
    <cellStyle name="Note 2 8 5 3 2 2" xfId="35735"/>
    <cellStyle name="Note 2 8 5 3 2 3" xfId="52924"/>
    <cellStyle name="Note 2 8 5 3 3" xfId="28954"/>
    <cellStyle name="Note 2 8 5 3 4" xfId="46193"/>
    <cellStyle name="Note 2 8 5 4" xfId="8006"/>
    <cellStyle name="Note 2 8 5 4 2" xfId="25671"/>
    <cellStyle name="Note 2 8 5 4 3" xfId="42936"/>
    <cellStyle name="Note 2 8 5 5" xfId="15004"/>
    <cellStyle name="Note 2 8 5 5 2" xfId="32668"/>
    <cellStyle name="Note 2 8 5 5 3" xfId="49883"/>
    <cellStyle name="Note 2 8 5 6" xfId="22035"/>
    <cellStyle name="Note 2 8 5 7" xfId="39325"/>
    <cellStyle name="Note 2 8 6" xfId="10141"/>
    <cellStyle name="Note 2 8 6 2" xfId="17030"/>
    <cellStyle name="Note 2 8 6 2 2" xfId="34694"/>
    <cellStyle name="Note 2 8 6 2 3" xfId="51895"/>
    <cellStyle name="Note 2 8 6 3" xfId="27805"/>
    <cellStyle name="Note 2 8 6 4" xfId="45056"/>
    <cellStyle name="Note 2 8 7" xfId="13422"/>
    <cellStyle name="Note 2 8 7 2" xfId="31086"/>
    <cellStyle name="Note 2 8 7 3" xfId="48313"/>
    <cellStyle name="Note 2 8 8" xfId="20248"/>
    <cellStyle name="Note 2 8 9" xfId="20164"/>
    <cellStyle name="Note 2 9" xfId="2322"/>
    <cellStyle name="Note 3" xfId="1854"/>
    <cellStyle name="Note 3 10" xfId="10142"/>
    <cellStyle name="Note 3 10 2" xfId="17031"/>
    <cellStyle name="Note 3 10 2 2" xfId="34695"/>
    <cellStyle name="Note 3 10 2 3" xfId="51896"/>
    <cellStyle name="Note 3 10 3" xfId="27806"/>
    <cellStyle name="Note 3 10 4" xfId="45057"/>
    <cellStyle name="Note 3 11" xfId="13423"/>
    <cellStyle name="Note 3 11 2" xfId="31087"/>
    <cellStyle name="Note 3 11 3" xfId="48314"/>
    <cellStyle name="Note 3 12" xfId="20249"/>
    <cellStyle name="Note 3 13" xfId="20163"/>
    <cellStyle name="Note 3 14" xfId="55194"/>
    <cellStyle name="Note 3 2" xfId="1855"/>
    <cellStyle name="Note 3 2 10" xfId="20250"/>
    <cellStyle name="Note 3 2 11" xfId="20162"/>
    <cellStyle name="Note 3 2 2" xfId="1856"/>
    <cellStyle name="Note 3 2 2 10" xfId="20161"/>
    <cellStyle name="Note 3 2 2 2" xfId="1857"/>
    <cellStyle name="Note 3 2 2 2 2" xfId="2723"/>
    <cellStyle name="Note 3 2 2 2 2 10" xfId="13528"/>
    <cellStyle name="Note 3 2 2 2 2 10 2" xfId="31192"/>
    <cellStyle name="Note 3 2 2 2 2 10 3" xfId="48419"/>
    <cellStyle name="Note 3 2 2 2 2 11" xfId="20444"/>
    <cellStyle name="Note 3 2 2 2 2 12" xfId="37753"/>
    <cellStyle name="Note 3 2 2 2 2 2" xfId="2952"/>
    <cellStyle name="Note 3 2 2 2 2 2 2" xfId="3615"/>
    <cellStyle name="Note 3 2 2 2 2 2 2 2" xfId="5531"/>
    <cellStyle name="Note 3 2 2 2 2 2 2 2 2" xfId="12451"/>
    <cellStyle name="Note 3 2 2 2 2 2 2 2 2 2" xfId="19178"/>
    <cellStyle name="Note 3 2 2 2 2 2 2 2 2 2 2" xfId="36842"/>
    <cellStyle name="Note 3 2 2 2 2 2 2 2 2 2 3" xfId="54022"/>
    <cellStyle name="Note 3 2 2 2 2 2 2 2 2 3" xfId="30115"/>
    <cellStyle name="Note 3 2 2 2 2 2 2 2 2 4" xfId="47345"/>
    <cellStyle name="Note 3 2 2 2 2 2 2 2 3" xfId="9167"/>
    <cellStyle name="Note 3 2 2 2 2 2 2 2 3 2" xfId="26832"/>
    <cellStyle name="Note 3 2 2 2 2 2 2 2 3 3" xfId="44088"/>
    <cellStyle name="Note 3 2 2 2 2 2 2 2 4" xfId="16111"/>
    <cellStyle name="Note 3 2 2 2 2 2 2 2 4 2" xfId="33775"/>
    <cellStyle name="Note 3 2 2 2 2 2 2 2 4 3" xfId="50981"/>
    <cellStyle name="Note 3 2 2 2 2 2 2 2 5" xfId="23196"/>
    <cellStyle name="Note 3 2 2 2 2 2 2 2 6" xfId="40477"/>
    <cellStyle name="Note 3 2 2 2 2 2 2 3" xfId="11075"/>
    <cellStyle name="Note 3 2 2 2 2 2 2 3 2" xfId="17910"/>
    <cellStyle name="Note 3 2 2 2 2 2 2 3 2 2" xfId="35574"/>
    <cellStyle name="Note 3 2 2 2 2 2 2 3 2 3" xfId="52766"/>
    <cellStyle name="Note 3 2 2 2 2 2 2 3 3" xfId="28739"/>
    <cellStyle name="Note 3 2 2 2 2 2 2 3 4" xfId="45981"/>
    <cellStyle name="Note 3 2 2 2 2 2 2 4" xfId="7312"/>
    <cellStyle name="Note 3 2 2 2 2 2 2 4 2" xfId="24977"/>
    <cellStyle name="Note 3 2 2 2 2 2 2 4 3" xfId="42245"/>
    <cellStyle name="Note 3 2 2 2 2 2 2 5" xfId="14364"/>
    <cellStyle name="Note 3 2 2 2 2 2 2 5 2" xfId="32028"/>
    <cellStyle name="Note 3 2 2 2 2 2 2 5 3" xfId="49246"/>
    <cellStyle name="Note 3 2 2 2 2 2 2 6" xfId="21334"/>
    <cellStyle name="Note 3 2 2 2 2 2 2 7" xfId="38634"/>
    <cellStyle name="Note 3 2 2 2 2 2 3" xfId="3985"/>
    <cellStyle name="Note 3 2 2 2 2 2 3 2" xfId="5901"/>
    <cellStyle name="Note 3 2 2 2 2 2 3 2 2" xfId="12821"/>
    <cellStyle name="Note 3 2 2 2 2 2 3 2 2 2" xfId="19548"/>
    <cellStyle name="Note 3 2 2 2 2 2 3 2 2 2 2" xfId="37212"/>
    <cellStyle name="Note 3 2 2 2 2 2 3 2 2 2 3" xfId="54389"/>
    <cellStyle name="Note 3 2 2 2 2 2 3 2 2 3" xfId="30485"/>
    <cellStyle name="Note 3 2 2 2 2 2 3 2 2 4" xfId="47712"/>
    <cellStyle name="Note 3 2 2 2 2 2 3 2 3" xfId="9537"/>
    <cellStyle name="Note 3 2 2 2 2 2 3 2 3 2" xfId="27202"/>
    <cellStyle name="Note 3 2 2 2 2 2 3 2 3 3" xfId="44455"/>
    <cellStyle name="Note 3 2 2 2 2 2 3 2 4" xfId="16481"/>
    <cellStyle name="Note 3 2 2 2 2 2 3 2 4 2" xfId="34145"/>
    <cellStyle name="Note 3 2 2 2 2 2 3 2 4 3" xfId="51348"/>
    <cellStyle name="Note 3 2 2 2 2 2 3 2 5" xfId="23566"/>
    <cellStyle name="Note 3 2 2 2 2 2 3 2 6" xfId="40844"/>
    <cellStyle name="Note 3 2 2 2 2 2 3 3" xfId="7682"/>
    <cellStyle name="Note 3 2 2 2 2 2 3 3 2" xfId="25347"/>
    <cellStyle name="Note 3 2 2 2 2 2 3 3 3" xfId="42612"/>
    <cellStyle name="Note 3 2 2 2 2 2 3 4" xfId="14734"/>
    <cellStyle name="Note 3 2 2 2 2 2 3 4 2" xfId="32398"/>
    <cellStyle name="Note 3 2 2 2 2 2 3 4 3" xfId="49613"/>
    <cellStyle name="Note 3 2 2 2 2 2 3 5" xfId="21704"/>
    <cellStyle name="Note 3 2 2 2 2 2 3 6" xfId="39001"/>
    <cellStyle name="Note 3 2 2 2 2 2 4" xfId="4868"/>
    <cellStyle name="Note 3 2 2 2 2 2 4 2" xfId="11788"/>
    <cellStyle name="Note 3 2 2 2 2 2 4 2 2" xfId="18569"/>
    <cellStyle name="Note 3 2 2 2 2 2 4 2 2 2" xfId="36233"/>
    <cellStyle name="Note 3 2 2 2 2 2 4 2 2 3" xfId="53419"/>
    <cellStyle name="Note 3 2 2 2 2 2 4 2 3" xfId="29452"/>
    <cellStyle name="Note 3 2 2 2 2 2 4 2 4" xfId="46688"/>
    <cellStyle name="Note 3 2 2 2 2 2 4 3" xfId="8504"/>
    <cellStyle name="Note 3 2 2 2 2 2 4 3 2" xfId="26169"/>
    <cellStyle name="Note 3 2 2 2 2 2 4 3 3" xfId="43431"/>
    <cellStyle name="Note 3 2 2 2 2 2 4 4" xfId="15502"/>
    <cellStyle name="Note 3 2 2 2 2 2 4 4 2" xfId="33166"/>
    <cellStyle name="Note 3 2 2 2 2 2 4 4 3" xfId="50378"/>
    <cellStyle name="Note 3 2 2 2 2 2 4 5" xfId="22533"/>
    <cellStyle name="Note 3 2 2 2 2 2 4 6" xfId="39820"/>
    <cellStyle name="Note 3 2 2 2 2 2 5" xfId="10474"/>
    <cellStyle name="Note 3 2 2 2 2 2 5 2" xfId="17363"/>
    <cellStyle name="Note 3 2 2 2 2 2 5 2 2" xfId="35027"/>
    <cellStyle name="Note 3 2 2 2 2 2 5 2 3" xfId="52225"/>
    <cellStyle name="Note 3 2 2 2 2 2 5 3" xfId="28138"/>
    <cellStyle name="Note 3 2 2 2 2 2 5 4" xfId="45386"/>
    <cellStyle name="Note 3 2 2 2 2 2 6" xfId="6724"/>
    <cellStyle name="Note 3 2 2 2 2 2 6 2" xfId="24389"/>
    <cellStyle name="Note 3 2 2 2 2 2 6 3" xfId="41663"/>
    <cellStyle name="Note 3 2 2 2 2 2 7" xfId="13755"/>
    <cellStyle name="Note 3 2 2 2 2 2 7 2" xfId="31419"/>
    <cellStyle name="Note 3 2 2 2 2 2 7 3" xfId="48643"/>
    <cellStyle name="Note 3 2 2 2 2 2 8" xfId="20671"/>
    <cellStyle name="Note 3 2 2 2 2 2 9" xfId="37977"/>
    <cellStyle name="Note 3 2 2 2 2 3" xfId="3048"/>
    <cellStyle name="Note 3 2 2 2 2 3 2" xfId="3711"/>
    <cellStyle name="Note 3 2 2 2 2 3 2 2" xfId="5627"/>
    <cellStyle name="Note 3 2 2 2 2 3 2 2 2" xfId="12547"/>
    <cellStyle name="Note 3 2 2 2 2 3 2 2 2 2" xfId="19274"/>
    <cellStyle name="Note 3 2 2 2 2 3 2 2 2 2 2" xfId="36938"/>
    <cellStyle name="Note 3 2 2 2 2 3 2 2 2 2 3" xfId="54115"/>
    <cellStyle name="Note 3 2 2 2 2 3 2 2 2 3" xfId="30211"/>
    <cellStyle name="Note 3 2 2 2 2 3 2 2 2 4" xfId="47438"/>
    <cellStyle name="Note 3 2 2 2 2 3 2 2 3" xfId="9263"/>
    <cellStyle name="Note 3 2 2 2 2 3 2 2 3 2" xfId="26928"/>
    <cellStyle name="Note 3 2 2 2 2 3 2 2 3 3" xfId="44181"/>
    <cellStyle name="Note 3 2 2 2 2 3 2 2 4" xfId="16207"/>
    <cellStyle name="Note 3 2 2 2 2 3 2 2 4 2" xfId="33871"/>
    <cellStyle name="Note 3 2 2 2 2 3 2 2 4 3" xfId="51074"/>
    <cellStyle name="Note 3 2 2 2 2 3 2 2 5" xfId="23292"/>
    <cellStyle name="Note 3 2 2 2 2 3 2 2 6" xfId="40570"/>
    <cellStyle name="Note 3 2 2 2 2 3 2 3" xfId="11171"/>
    <cellStyle name="Note 3 2 2 2 2 3 2 3 2" xfId="18006"/>
    <cellStyle name="Note 3 2 2 2 2 3 2 3 2 2" xfId="35670"/>
    <cellStyle name="Note 3 2 2 2 2 3 2 3 2 3" xfId="52859"/>
    <cellStyle name="Note 3 2 2 2 2 3 2 3 3" xfId="28835"/>
    <cellStyle name="Note 3 2 2 2 2 3 2 3 4" xfId="46074"/>
    <cellStyle name="Note 3 2 2 2 2 3 2 4" xfId="7408"/>
    <cellStyle name="Note 3 2 2 2 2 3 2 4 2" xfId="25073"/>
    <cellStyle name="Note 3 2 2 2 2 3 2 4 3" xfId="42338"/>
    <cellStyle name="Note 3 2 2 2 2 3 2 5" xfId="14460"/>
    <cellStyle name="Note 3 2 2 2 2 3 2 5 2" xfId="32124"/>
    <cellStyle name="Note 3 2 2 2 2 3 2 5 3" xfId="49339"/>
    <cellStyle name="Note 3 2 2 2 2 3 2 6" xfId="21430"/>
    <cellStyle name="Note 3 2 2 2 2 3 2 7" xfId="38727"/>
    <cellStyle name="Note 3 2 2 2 2 3 3" xfId="4078"/>
    <cellStyle name="Note 3 2 2 2 2 3 3 2" xfId="5994"/>
    <cellStyle name="Note 3 2 2 2 2 3 3 2 2" xfId="12914"/>
    <cellStyle name="Note 3 2 2 2 2 3 3 2 2 2" xfId="19641"/>
    <cellStyle name="Note 3 2 2 2 2 3 3 2 2 2 2" xfId="37305"/>
    <cellStyle name="Note 3 2 2 2 2 3 3 2 2 2 3" xfId="54482"/>
    <cellStyle name="Note 3 2 2 2 2 3 3 2 2 3" xfId="30578"/>
    <cellStyle name="Note 3 2 2 2 2 3 3 2 2 4" xfId="47805"/>
    <cellStyle name="Note 3 2 2 2 2 3 3 2 3" xfId="9630"/>
    <cellStyle name="Note 3 2 2 2 2 3 3 2 3 2" xfId="27295"/>
    <cellStyle name="Note 3 2 2 2 2 3 3 2 3 3" xfId="44548"/>
    <cellStyle name="Note 3 2 2 2 2 3 3 2 4" xfId="16574"/>
    <cellStyle name="Note 3 2 2 2 2 3 3 2 4 2" xfId="34238"/>
    <cellStyle name="Note 3 2 2 2 2 3 3 2 4 3" xfId="51441"/>
    <cellStyle name="Note 3 2 2 2 2 3 3 2 5" xfId="23659"/>
    <cellStyle name="Note 3 2 2 2 2 3 3 2 6" xfId="40937"/>
    <cellStyle name="Note 3 2 2 2 2 3 3 3" xfId="7775"/>
    <cellStyle name="Note 3 2 2 2 2 3 3 3 2" xfId="25440"/>
    <cellStyle name="Note 3 2 2 2 2 3 3 3 3" xfId="42705"/>
    <cellStyle name="Note 3 2 2 2 2 3 3 4" xfId="14827"/>
    <cellStyle name="Note 3 2 2 2 2 3 3 4 2" xfId="32491"/>
    <cellStyle name="Note 3 2 2 2 2 3 3 4 3" xfId="49706"/>
    <cellStyle name="Note 3 2 2 2 2 3 3 5" xfId="21797"/>
    <cellStyle name="Note 3 2 2 2 2 3 3 6" xfId="39094"/>
    <cellStyle name="Note 3 2 2 2 2 3 4" xfId="4964"/>
    <cellStyle name="Note 3 2 2 2 2 3 4 2" xfId="11884"/>
    <cellStyle name="Note 3 2 2 2 2 3 4 2 2" xfId="18665"/>
    <cellStyle name="Note 3 2 2 2 2 3 4 2 2 2" xfId="36329"/>
    <cellStyle name="Note 3 2 2 2 2 3 4 2 2 3" xfId="53512"/>
    <cellStyle name="Note 3 2 2 2 2 3 4 2 3" xfId="29548"/>
    <cellStyle name="Note 3 2 2 2 2 3 4 2 4" xfId="46781"/>
    <cellStyle name="Note 3 2 2 2 2 3 4 3" xfId="8600"/>
    <cellStyle name="Note 3 2 2 2 2 3 4 3 2" xfId="26265"/>
    <cellStyle name="Note 3 2 2 2 2 3 4 3 3" xfId="43524"/>
    <cellStyle name="Note 3 2 2 2 2 3 4 4" xfId="15598"/>
    <cellStyle name="Note 3 2 2 2 2 3 4 4 2" xfId="33262"/>
    <cellStyle name="Note 3 2 2 2 2 3 4 4 3" xfId="50471"/>
    <cellStyle name="Note 3 2 2 2 2 3 4 5" xfId="22629"/>
    <cellStyle name="Note 3 2 2 2 2 3 4 6" xfId="39913"/>
    <cellStyle name="Note 3 2 2 2 2 3 5" xfId="10570"/>
    <cellStyle name="Note 3 2 2 2 2 3 5 2" xfId="17459"/>
    <cellStyle name="Note 3 2 2 2 2 3 5 2 2" xfId="35123"/>
    <cellStyle name="Note 3 2 2 2 2 3 5 2 3" xfId="52318"/>
    <cellStyle name="Note 3 2 2 2 2 3 5 3" xfId="28234"/>
    <cellStyle name="Note 3 2 2 2 2 3 5 4" xfId="45479"/>
    <cellStyle name="Note 3 2 2 2 2 3 6" xfId="6820"/>
    <cellStyle name="Note 3 2 2 2 2 3 6 2" xfId="24485"/>
    <cellStyle name="Note 3 2 2 2 2 3 6 3" xfId="41756"/>
    <cellStyle name="Note 3 2 2 2 2 3 7" xfId="13851"/>
    <cellStyle name="Note 3 2 2 2 2 3 7 2" xfId="31515"/>
    <cellStyle name="Note 3 2 2 2 2 3 7 3" xfId="48736"/>
    <cellStyle name="Note 3 2 2 2 2 3 8" xfId="20767"/>
    <cellStyle name="Note 3 2 2 2 2 3 9" xfId="38070"/>
    <cellStyle name="Note 3 2 2 2 2 4" xfId="3160"/>
    <cellStyle name="Note 3 2 2 2 2 4 2" xfId="4190"/>
    <cellStyle name="Note 3 2 2 2 2 4 2 2" xfId="6106"/>
    <cellStyle name="Note 3 2 2 2 2 4 2 2 2" xfId="13026"/>
    <cellStyle name="Note 3 2 2 2 2 4 2 2 2 2" xfId="19753"/>
    <cellStyle name="Note 3 2 2 2 2 4 2 2 2 2 2" xfId="37417"/>
    <cellStyle name="Note 3 2 2 2 2 4 2 2 2 2 3" xfId="54594"/>
    <cellStyle name="Note 3 2 2 2 2 4 2 2 2 3" xfId="30690"/>
    <cellStyle name="Note 3 2 2 2 2 4 2 2 2 4" xfId="47917"/>
    <cellStyle name="Note 3 2 2 2 2 4 2 2 3" xfId="9742"/>
    <cellStyle name="Note 3 2 2 2 2 4 2 2 3 2" xfId="27407"/>
    <cellStyle name="Note 3 2 2 2 2 4 2 2 3 3" xfId="44660"/>
    <cellStyle name="Note 3 2 2 2 2 4 2 2 4" xfId="16686"/>
    <cellStyle name="Note 3 2 2 2 2 4 2 2 4 2" xfId="34350"/>
    <cellStyle name="Note 3 2 2 2 2 4 2 2 4 3" xfId="51553"/>
    <cellStyle name="Note 3 2 2 2 2 4 2 2 5" xfId="23771"/>
    <cellStyle name="Note 3 2 2 2 2 4 2 2 6" xfId="41049"/>
    <cellStyle name="Note 3 2 2 2 2 4 2 3" xfId="7887"/>
    <cellStyle name="Note 3 2 2 2 2 4 2 3 2" xfId="25552"/>
    <cellStyle name="Note 3 2 2 2 2 4 2 3 3" xfId="42817"/>
    <cellStyle name="Note 3 2 2 2 2 4 2 4" xfId="14939"/>
    <cellStyle name="Note 3 2 2 2 2 4 2 4 2" xfId="32603"/>
    <cellStyle name="Note 3 2 2 2 2 4 2 4 3" xfId="49818"/>
    <cellStyle name="Note 3 2 2 2 2 4 2 5" xfId="21909"/>
    <cellStyle name="Note 3 2 2 2 2 4 2 6" xfId="39206"/>
    <cellStyle name="Note 3 2 2 2 2 4 3" xfId="5076"/>
    <cellStyle name="Note 3 2 2 2 2 4 3 2" xfId="11996"/>
    <cellStyle name="Note 3 2 2 2 2 4 3 2 2" xfId="18777"/>
    <cellStyle name="Note 3 2 2 2 2 4 3 2 2 2" xfId="36441"/>
    <cellStyle name="Note 3 2 2 2 2 4 3 2 2 3" xfId="53624"/>
    <cellStyle name="Note 3 2 2 2 2 4 3 2 3" xfId="29660"/>
    <cellStyle name="Note 3 2 2 2 2 4 3 2 4" xfId="46893"/>
    <cellStyle name="Note 3 2 2 2 2 4 3 3" xfId="8712"/>
    <cellStyle name="Note 3 2 2 2 2 4 3 3 2" xfId="26377"/>
    <cellStyle name="Note 3 2 2 2 2 4 3 3 3" xfId="43636"/>
    <cellStyle name="Note 3 2 2 2 2 4 3 4" xfId="15710"/>
    <cellStyle name="Note 3 2 2 2 2 4 3 4 2" xfId="33374"/>
    <cellStyle name="Note 3 2 2 2 2 4 3 4 3" xfId="50583"/>
    <cellStyle name="Note 3 2 2 2 2 4 3 5" xfId="22741"/>
    <cellStyle name="Note 3 2 2 2 2 4 3 6" xfId="40025"/>
    <cellStyle name="Note 3 2 2 2 2 4 4" xfId="10682"/>
    <cellStyle name="Note 3 2 2 2 2 4 4 2" xfId="17571"/>
    <cellStyle name="Note 3 2 2 2 2 4 4 2 2" xfId="35235"/>
    <cellStyle name="Note 3 2 2 2 2 4 4 2 3" xfId="52430"/>
    <cellStyle name="Note 3 2 2 2 2 4 4 3" xfId="28346"/>
    <cellStyle name="Note 3 2 2 2 2 4 4 4" xfId="45591"/>
    <cellStyle name="Note 3 2 2 2 2 4 5" xfId="6932"/>
    <cellStyle name="Note 3 2 2 2 2 4 5 2" xfId="24597"/>
    <cellStyle name="Note 3 2 2 2 2 4 5 3" xfId="41868"/>
    <cellStyle name="Note 3 2 2 2 2 4 6" xfId="13963"/>
    <cellStyle name="Note 3 2 2 2 2 4 6 2" xfId="31627"/>
    <cellStyle name="Note 3 2 2 2 2 4 6 3" xfId="48848"/>
    <cellStyle name="Note 3 2 2 2 2 4 7" xfId="20879"/>
    <cellStyle name="Note 3 2 2 2 2 4 8" xfId="38182"/>
    <cellStyle name="Note 3 2 2 2 2 5" xfId="3388"/>
    <cellStyle name="Note 3 2 2 2 2 5 2" xfId="5304"/>
    <cellStyle name="Note 3 2 2 2 2 5 2 2" xfId="12224"/>
    <cellStyle name="Note 3 2 2 2 2 5 2 2 2" xfId="18951"/>
    <cellStyle name="Note 3 2 2 2 2 5 2 2 2 2" xfId="36615"/>
    <cellStyle name="Note 3 2 2 2 2 5 2 2 2 3" xfId="53798"/>
    <cellStyle name="Note 3 2 2 2 2 5 2 2 3" xfId="29888"/>
    <cellStyle name="Note 3 2 2 2 2 5 2 2 4" xfId="47121"/>
    <cellStyle name="Note 3 2 2 2 2 5 2 3" xfId="8940"/>
    <cellStyle name="Note 3 2 2 2 2 5 2 3 2" xfId="26605"/>
    <cellStyle name="Note 3 2 2 2 2 5 2 3 3" xfId="43864"/>
    <cellStyle name="Note 3 2 2 2 2 5 2 4" xfId="15884"/>
    <cellStyle name="Note 3 2 2 2 2 5 2 4 2" xfId="33548"/>
    <cellStyle name="Note 3 2 2 2 2 5 2 4 3" xfId="50757"/>
    <cellStyle name="Note 3 2 2 2 2 5 2 5" xfId="22969"/>
    <cellStyle name="Note 3 2 2 2 2 5 2 6" xfId="40253"/>
    <cellStyle name="Note 3 2 2 2 2 5 3" xfId="10848"/>
    <cellStyle name="Note 3 2 2 2 2 5 3 2" xfId="17683"/>
    <cellStyle name="Note 3 2 2 2 2 5 3 2 2" xfId="35347"/>
    <cellStyle name="Note 3 2 2 2 2 5 3 2 3" xfId="52542"/>
    <cellStyle name="Note 3 2 2 2 2 5 3 3" xfId="28512"/>
    <cellStyle name="Note 3 2 2 2 2 5 3 4" xfId="45757"/>
    <cellStyle name="Note 3 2 2 2 2 5 4" xfId="14137"/>
    <cellStyle name="Note 3 2 2 2 2 5 4 2" xfId="31801"/>
    <cellStyle name="Note 3 2 2 2 2 5 4 3" xfId="49022"/>
    <cellStyle name="Note 3 2 2 2 2 5 5" xfId="21107"/>
    <cellStyle name="Note 3 2 2 2 2 5 6" xfId="38410"/>
    <cellStyle name="Note 3 2 2 2 2 6" xfId="3231"/>
    <cellStyle name="Note 3 2 2 2 2 6 2" xfId="5147"/>
    <cellStyle name="Note 3 2 2 2 2 6 2 2" xfId="12067"/>
    <cellStyle name="Note 3 2 2 2 2 6 2 2 2" xfId="18848"/>
    <cellStyle name="Note 3 2 2 2 2 6 2 2 2 2" xfId="36512"/>
    <cellStyle name="Note 3 2 2 2 2 6 2 2 2 3" xfId="53695"/>
    <cellStyle name="Note 3 2 2 2 2 6 2 2 3" xfId="29731"/>
    <cellStyle name="Note 3 2 2 2 2 6 2 2 4" xfId="46964"/>
    <cellStyle name="Note 3 2 2 2 2 6 2 3" xfId="8783"/>
    <cellStyle name="Note 3 2 2 2 2 6 2 3 2" xfId="26448"/>
    <cellStyle name="Note 3 2 2 2 2 6 2 3 3" xfId="43707"/>
    <cellStyle name="Note 3 2 2 2 2 6 2 4" xfId="15781"/>
    <cellStyle name="Note 3 2 2 2 2 6 2 4 2" xfId="33445"/>
    <cellStyle name="Note 3 2 2 2 2 6 2 4 3" xfId="50654"/>
    <cellStyle name="Note 3 2 2 2 2 6 2 5" xfId="22812"/>
    <cellStyle name="Note 3 2 2 2 2 6 2 6" xfId="40096"/>
    <cellStyle name="Note 3 2 2 2 2 6 3" xfId="7003"/>
    <cellStyle name="Note 3 2 2 2 2 6 3 2" xfId="24668"/>
    <cellStyle name="Note 3 2 2 2 2 6 3 3" xfId="41939"/>
    <cellStyle name="Note 3 2 2 2 2 6 4" xfId="14034"/>
    <cellStyle name="Note 3 2 2 2 2 6 4 2" xfId="31698"/>
    <cellStyle name="Note 3 2 2 2 2 6 4 3" xfId="48919"/>
    <cellStyle name="Note 3 2 2 2 2 6 5" xfId="20950"/>
    <cellStyle name="Note 3 2 2 2 2 6 6" xfId="38253"/>
    <cellStyle name="Note 3 2 2 2 2 7" xfId="4641"/>
    <cellStyle name="Note 3 2 2 2 2 7 2" xfId="11561"/>
    <cellStyle name="Note 3 2 2 2 2 7 2 2" xfId="18342"/>
    <cellStyle name="Note 3 2 2 2 2 7 2 2 2" xfId="36006"/>
    <cellStyle name="Note 3 2 2 2 2 7 2 2 3" xfId="53195"/>
    <cellStyle name="Note 3 2 2 2 2 7 2 3" xfId="29225"/>
    <cellStyle name="Note 3 2 2 2 2 7 2 4" xfId="46464"/>
    <cellStyle name="Note 3 2 2 2 2 7 3" xfId="8277"/>
    <cellStyle name="Note 3 2 2 2 2 7 3 2" xfId="25942"/>
    <cellStyle name="Note 3 2 2 2 2 7 3 3" xfId="43207"/>
    <cellStyle name="Note 3 2 2 2 2 7 4" xfId="15275"/>
    <cellStyle name="Note 3 2 2 2 2 7 4 2" xfId="32939"/>
    <cellStyle name="Note 3 2 2 2 2 7 4 3" xfId="50154"/>
    <cellStyle name="Note 3 2 2 2 2 7 5" xfId="22306"/>
    <cellStyle name="Note 3 2 2 2 2 7 6" xfId="39596"/>
    <cellStyle name="Note 3 2 2 2 2 8" xfId="10247"/>
    <cellStyle name="Note 3 2 2 2 2 8 2" xfId="17136"/>
    <cellStyle name="Note 3 2 2 2 2 8 2 2" xfId="34800"/>
    <cellStyle name="Note 3 2 2 2 2 8 2 3" xfId="52001"/>
    <cellStyle name="Note 3 2 2 2 2 8 3" xfId="27911"/>
    <cellStyle name="Note 3 2 2 2 2 8 4" xfId="45162"/>
    <cellStyle name="Note 3 2 2 2 2 9" xfId="6497"/>
    <cellStyle name="Note 3 2 2 2 2 9 2" xfId="24162"/>
    <cellStyle name="Note 3 2 2 2 2 9 3" xfId="41439"/>
    <cellStyle name="Note 3 2 2 2 3" xfId="2850"/>
    <cellStyle name="Note 3 2 2 2 3 2" xfId="3513"/>
    <cellStyle name="Note 3 2 2 2 3 2 2" xfId="5429"/>
    <cellStyle name="Note 3 2 2 2 3 2 2 2" xfId="12349"/>
    <cellStyle name="Note 3 2 2 2 3 2 2 2 2" xfId="19076"/>
    <cellStyle name="Note 3 2 2 2 3 2 2 2 2 2" xfId="36740"/>
    <cellStyle name="Note 3 2 2 2 3 2 2 2 2 3" xfId="53920"/>
    <cellStyle name="Note 3 2 2 2 3 2 2 2 3" xfId="30013"/>
    <cellStyle name="Note 3 2 2 2 3 2 2 2 4" xfId="47243"/>
    <cellStyle name="Note 3 2 2 2 3 2 2 3" xfId="9065"/>
    <cellStyle name="Note 3 2 2 2 3 2 2 3 2" xfId="26730"/>
    <cellStyle name="Note 3 2 2 2 3 2 2 3 3" xfId="43986"/>
    <cellStyle name="Note 3 2 2 2 3 2 2 4" xfId="16009"/>
    <cellStyle name="Note 3 2 2 2 3 2 2 4 2" xfId="33673"/>
    <cellStyle name="Note 3 2 2 2 3 2 2 4 3" xfId="50879"/>
    <cellStyle name="Note 3 2 2 2 3 2 2 5" xfId="23094"/>
    <cellStyle name="Note 3 2 2 2 3 2 2 6" xfId="40375"/>
    <cellStyle name="Note 3 2 2 2 3 2 3" xfId="10973"/>
    <cellStyle name="Note 3 2 2 2 3 2 3 2" xfId="17808"/>
    <cellStyle name="Note 3 2 2 2 3 2 3 2 2" xfId="35472"/>
    <cellStyle name="Note 3 2 2 2 3 2 3 2 3" xfId="52664"/>
    <cellStyle name="Note 3 2 2 2 3 2 3 3" xfId="28637"/>
    <cellStyle name="Note 3 2 2 2 3 2 3 4" xfId="45879"/>
    <cellStyle name="Note 3 2 2 2 3 2 4" xfId="7210"/>
    <cellStyle name="Note 3 2 2 2 3 2 4 2" xfId="24875"/>
    <cellStyle name="Note 3 2 2 2 3 2 4 3" xfId="42143"/>
    <cellStyle name="Note 3 2 2 2 3 2 5" xfId="14262"/>
    <cellStyle name="Note 3 2 2 2 3 2 5 2" xfId="31926"/>
    <cellStyle name="Note 3 2 2 2 3 2 5 3" xfId="49144"/>
    <cellStyle name="Note 3 2 2 2 3 2 6" xfId="21232"/>
    <cellStyle name="Note 3 2 2 2 3 2 7" xfId="38532"/>
    <cellStyle name="Note 3 2 2 2 3 3" xfId="3883"/>
    <cellStyle name="Note 3 2 2 2 3 3 2" xfId="5799"/>
    <cellStyle name="Note 3 2 2 2 3 3 2 2" xfId="12719"/>
    <cellStyle name="Note 3 2 2 2 3 3 2 2 2" xfId="19446"/>
    <cellStyle name="Note 3 2 2 2 3 3 2 2 2 2" xfId="37110"/>
    <cellStyle name="Note 3 2 2 2 3 3 2 2 2 3" xfId="54287"/>
    <cellStyle name="Note 3 2 2 2 3 3 2 2 3" xfId="30383"/>
    <cellStyle name="Note 3 2 2 2 3 3 2 2 4" xfId="47610"/>
    <cellStyle name="Note 3 2 2 2 3 3 2 3" xfId="9435"/>
    <cellStyle name="Note 3 2 2 2 3 3 2 3 2" xfId="27100"/>
    <cellStyle name="Note 3 2 2 2 3 3 2 3 3" xfId="44353"/>
    <cellStyle name="Note 3 2 2 2 3 3 2 4" xfId="16379"/>
    <cellStyle name="Note 3 2 2 2 3 3 2 4 2" xfId="34043"/>
    <cellStyle name="Note 3 2 2 2 3 3 2 4 3" xfId="51246"/>
    <cellStyle name="Note 3 2 2 2 3 3 2 5" xfId="23464"/>
    <cellStyle name="Note 3 2 2 2 3 3 2 6" xfId="40742"/>
    <cellStyle name="Note 3 2 2 2 3 3 3" xfId="7580"/>
    <cellStyle name="Note 3 2 2 2 3 3 3 2" xfId="25245"/>
    <cellStyle name="Note 3 2 2 2 3 3 3 3" xfId="42510"/>
    <cellStyle name="Note 3 2 2 2 3 3 4" xfId="14632"/>
    <cellStyle name="Note 3 2 2 2 3 3 4 2" xfId="32296"/>
    <cellStyle name="Note 3 2 2 2 3 3 4 3" xfId="49511"/>
    <cellStyle name="Note 3 2 2 2 3 3 5" xfId="21602"/>
    <cellStyle name="Note 3 2 2 2 3 3 6" xfId="38899"/>
    <cellStyle name="Note 3 2 2 2 3 4" xfId="4766"/>
    <cellStyle name="Note 3 2 2 2 3 4 2" xfId="11686"/>
    <cellStyle name="Note 3 2 2 2 3 4 2 2" xfId="18467"/>
    <cellStyle name="Note 3 2 2 2 3 4 2 2 2" xfId="36131"/>
    <cellStyle name="Note 3 2 2 2 3 4 2 2 3" xfId="53317"/>
    <cellStyle name="Note 3 2 2 2 3 4 2 3" xfId="29350"/>
    <cellStyle name="Note 3 2 2 2 3 4 2 4" xfId="46586"/>
    <cellStyle name="Note 3 2 2 2 3 4 3" xfId="8402"/>
    <cellStyle name="Note 3 2 2 2 3 4 3 2" xfId="26067"/>
    <cellStyle name="Note 3 2 2 2 3 4 3 3" xfId="43329"/>
    <cellStyle name="Note 3 2 2 2 3 4 4" xfId="15400"/>
    <cellStyle name="Note 3 2 2 2 3 4 4 2" xfId="33064"/>
    <cellStyle name="Note 3 2 2 2 3 4 4 3" xfId="50276"/>
    <cellStyle name="Note 3 2 2 2 3 4 5" xfId="22431"/>
    <cellStyle name="Note 3 2 2 2 3 4 6" xfId="39718"/>
    <cellStyle name="Note 3 2 2 2 3 5" xfId="10372"/>
    <cellStyle name="Note 3 2 2 2 3 5 2" xfId="17261"/>
    <cellStyle name="Note 3 2 2 2 3 5 2 2" xfId="34925"/>
    <cellStyle name="Note 3 2 2 2 3 5 2 3" xfId="52123"/>
    <cellStyle name="Note 3 2 2 2 3 5 3" xfId="28036"/>
    <cellStyle name="Note 3 2 2 2 3 5 4" xfId="45284"/>
    <cellStyle name="Note 3 2 2 2 3 6" xfId="6622"/>
    <cellStyle name="Note 3 2 2 2 3 6 2" xfId="24287"/>
    <cellStyle name="Note 3 2 2 2 3 6 3" xfId="41561"/>
    <cellStyle name="Note 3 2 2 2 3 7" xfId="13653"/>
    <cellStyle name="Note 3 2 2 2 3 7 2" xfId="31317"/>
    <cellStyle name="Note 3 2 2 2 3 7 3" xfId="48541"/>
    <cellStyle name="Note 3 2 2 2 3 8" xfId="20569"/>
    <cellStyle name="Note 3 2 2 2 3 9" xfId="37875"/>
    <cellStyle name="Note 3 2 2 2 4" xfId="4502"/>
    <cellStyle name="Note 3 2 2 2 4 2" xfId="6366"/>
    <cellStyle name="Note 3 2 2 2 4 2 2" xfId="13285"/>
    <cellStyle name="Note 3 2 2 2 4 2 2 2" xfId="19958"/>
    <cellStyle name="Note 3 2 2 2 4 2 2 2 2" xfId="37622"/>
    <cellStyle name="Note 3 2 2 2 4 2 2 2 3" xfId="54799"/>
    <cellStyle name="Note 3 2 2 2 4 2 2 3" xfId="30949"/>
    <cellStyle name="Note 3 2 2 2 4 2 2 4" xfId="48176"/>
    <cellStyle name="Note 3 2 2 2 4 2 3" xfId="10001"/>
    <cellStyle name="Note 3 2 2 2 4 2 3 2" xfId="27666"/>
    <cellStyle name="Note 3 2 2 2 4 2 3 3" xfId="44919"/>
    <cellStyle name="Note 3 2 2 2 4 2 4" xfId="16891"/>
    <cellStyle name="Note 3 2 2 2 4 2 4 2" xfId="34555"/>
    <cellStyle name="Note 3 2 2 2 4 2 4 3" xfId="51758"/>
    <cellStyle name="Note 3 2 2 2 4 2 5" xfId="24031"/>
    <cellStyle name="Note 3 2 2 2 4 2 6" xfId="41308"/>
    <cellStyle name="Note 3 2 2 2 4 3" xfId="11430"/>
    <cellStyle name="Note 3 2 2 2 4 3 2" xfId="18211"/>
    <cellStyle name="Note 3 2 2 2 4 3 2 2" xfId="35875"/>
    <cellStyle name="Note 3 2 2 2 4 3 2 3" xfId="53064"/>
    <cellStyle name="Note 3 2 2 2 4 3 3" xfId="29094"/>
    <cellStyle name="Note 3 2 2 2 4 3 4" xfId="46333"/>
    <cellStyle name="Note 3 2 2 2 4 4" xfId="8146"/>
    <cellStyle name="Note 3 2 2 2 4 4 2" xfId="25811"/>
    <cellStyle name="Note 3 2 2 2 4 4 3" xfId="43076"/>
    <cellStyle name="Note 3 2 2 2 4 5" xfId="15144"/>
    <cellStyle name="Note 3 2 2 2 4 5 2" xfId="32808"/>
    <cellStyle name="Note 3 2 2 2 4 5 3" xfId="50023"/>
    <cellStyle name="Note 3 2 2 2 4 6" xfId="22175"/>
    <cellStyle name="Note 3 2 2 2 4 7" xfId="39465"/>
    <cellStyle name="Note 3 2 2 2 5" xfId="4545"/>
    <cellStyle name="Note 3 2 2 2 5 2" xfId="6409"/>
    <cellStyle name="Note 3 2 2 2 5 2 2" xfId="13328"/>
    <cellStyle name="Note 3 2 2 2 5 2 2 2" xfId="20001"/>
    <cellStyle name="Note 3 2 2 2 5 2 2 2 2" xfId="37665"/>
    <cellStyle name="Note 3 2 2 2 5 2 2 2 3" xfId="54842"/>
    <cellStyle name="Note 3 2 2 2 5 2 2 3" xfId="30992"/>
    <cellStyle name="Note 3 2 2 2 5 2 2 4" xfId="48219"/>
    <cellStyle name="Note 3 2 2 2 5 2 3" xfId="10044"/>
    <cellStyle name="Note 3 2 2 2 5 2 3 2" xfId="27709"/>
    <cellStyle name="Note 3 2 2 2 5 2 3 3" xfId="44962"/>
    <cellStyle name="Note 3 2 2 2 5 2 4" xfId="16934"/>
    <cellStyle name="Note 3 2 2 2 5 2 4 2" xfId="34598"/>
    <cellStyle name="Note 3 2 2 2 5 2 4 3" xfId="51801"/>
    <cellStyle name="Note 3 2 2 2 5 2 5" xfId="24074"/>
    <cellStyle name="Note 3 2 2 2 5 2 6" xfId="41351"/>
    <cellStyle name="Note 3 2 2 2 5 3" xfId="11473"/>
    <cellStyle name="Note 3 2 2 2 5 3 2" xfId="18254"/>
    <cellStyle name="Note 3 2 2 2 5 3 2 2" xfId="35918"/>
    <cellStyle name="Note 3 2 2 2 5 3 2 3" xfId="53107"/>
    <cellStyle name="Note 3 2 2 2 5 3 3" xfId="29137"/>
    <cellStyle name="Note 3 2 2 2 5 3 4" xfId="46376"/>
    <cellStyle name="Note 3 2 2 2 5 4" xfId="8189"/>
    <cellStyle name="Note 3 2 2 2 5 4 2" xfId="25854"/>
    <cellStyle name="Note 3 2 2 2 5 4 3" xfId="43119"/>
    <cellStyle name="Note 3 2 2 2 5 5" xfId="15187"/>
    <cellStyle name="Note 3 2 2 2 5 5 2" xfId="32851"/>
    <cellStyle name="Note 3 2 2 2 5 5 3" xfId="50066"/>
    <cellStyle name="Note 3 2 2 2 5 6" xfId="22218"/>
    <cellStyle name="Note 3 2 2 2 5 7" xfId="39508"/>
    <cellStyle name="Note 3 2 2 2 6" xfId="10145"/>
    <cellStyle name="Note 3 2 2 2 6 2" xfId="17034"/>
    <cellStyle name="Note 3 2 2 2 6 2 2" xfId="34698"/>
    <cellStyle name="Note 3 2 2 2 6 2 3" xfId="51899"/>
    <cellStyle name="Note 3 2 2 2 6 3" xfId="27809"/>
    <cellStyle name="Note 3 2 2 2 6 4" xfId="45060"/>
    <cellStyle name="Note 3 2 2 2 7" xfId="13426"/>
    <cellStyle name="Note 3 2 2 2 7 2" xfId="31090"/>
    <cellStyle name="Note 3 2 2 2 7 3" xfId="48317"/>
    <cellStyle name="Note 3 2 2 2 8" xfId="20252"/>
    <cellStyle name="Note 3 2 2 2 9" xfId="20160"/>
    <cellStyle name="Note 3 2 2 3" xfId="2724"/>
    <cellStyle name="Note 3 2 2 3 10" xfId="13529"/>
    <cellStyle name="Note 3 2 2 3 10 2" xfId="31193"/>
    <cellStyle name="Note 3 2 2 3 10 3" xfId="48420"/>
    <cellStyle name="Note 3 2 2 3 11" xfId="20445"/>
    <cellStyle name="Note 3 2 2 3 12" xfId="37754"/>
    <cellStyle name="Note 3 2 2 3 2" xfId="2953"/>
    <cellStyle name="Note 3 2 2 3 2 2" xfId="3616"/>
    <cellStyle name="Note 3 2 2 3 2 2 2" xfId="5532"/>
    <cellStyle name="Note 3 2 2 3 2 2 2 2" xfId="12452"/>
    <cellStyle name="Note 3 2 2 3 2 2 2 2 2" xfId="19179"/>
    <cellStyle name="Note 3 2 2 3 2 2 2 2 2 2" xfId="36843"/>
    <cellStyle name="Note 3 2 2 3 2 2 2 2 2 3" xfId="54023"/>
    <cellStyle name="Note 3 2 2 3 2 2 2 2 3" xfId="30116"/>
    <cellStyle name="Note 3 2 2 3 2 2 2 2 4" xfId="47346"/>
    <cellStyle name="Note 3 2 2 3 2 2 2 3" xfId="9168"/>
    <cellStyle name="Note 3 2 2 3 2 2 2 3 2" xfId="26833"/>
    <cellStyle name="Note 3 2 2 3 2 2 2 3 3" xfId="44089"/>
    <cellStyle name="Note 3 2 2 3 2 2 2 4" xfId="16112"/>
    <cellStyle name="Note 3 2 2 3 2 2 2 4 2" xfId="33776"/>
    <cellStyle name="Note 3 2 2 3 2 2 2 4 3" xfId="50982"/>
    <cellStyle name="Note 3 2 2 3 2 2 2 5" xfId="23197"/>
    <cellStyle name="Note 3 2 2 3 2 2 2 6" xfId="40478"/>
    <cellStyle name="Note 3 2 2 3 2 2 3" xfId="11076"/>
    <cellStyle name="Note 3 2 2 3 2 2 3 2" xfId="17911"/>
    <cellStyle name="Note 3 2 2 3 2 2 3 2 2" xfId="35575"/>
    <cellStyle name="Note 3 2 2 3 2 2 3 2 3" xfId="52767"/>
    <cellStyle name="Note 3 2 2 3 2 2 3 3" xfId="28740"/>
    <cellStyle name="Note 3 2 2 3 2 2 3 4" xfId="45982"/>
    <cellStyle name="Note 3 2 2 3 2 2 4" xfId="7313"/>
    <cellStyle name="Note 3 2 2 3 2 2 4 2" xfId="24978"/>
    <cellStyle name="Note 3 2 2 3 2 2 4 3" xfId="42246"/>
    <cellStyle name="Note 3 2 2 3 2 2 5" xfId="14365"/>
    <cellStyle name="Note 3 2 2 3 2 2 5 2" xfId="32029"/>
    <cellStyle name="Note 3 2 2 3 2 2 5 3" xfId="49247"/>
    <cellStyle name="Note 3 2 2 3 2 2 6" xfId="21335"/>
    <cellStyle name="Note 3 2 2 3 2 2 7" xfId="38635"/>
    <cellStyle name="Note 3 2 2 3 2 3" xfId="3986"/>
    <cellStyle name="Note 3 2 2 3 2 3 2" xfId="5902"/>
    <cellStyle name="Note 3 2 2 3 2 3 2 2" xfId="12822"/>
    <cellStyle name="Note 3 2 2 3 2 3 2 2 2" xfId="19549"/>
    <cellStyle name="Note 3 2 2 3 2 3 2 2 2 2" xfId="37213"/>
    <cellStyle name="Note 3 2 2 3 2 3 2 2 2 3" xfId="54390"/>
    <cellStyle name="Note 3 2 2 3 2 3 2 2 3" xfId="30486"/>
    <cellStyle name="Note 3 2 2 3 2 3 2 2 4" xfId="47713"/>
    <cellStyle name="Note 3 2 2 3 2 3 2 3" xfId="9538"/>
    <cellStyle name="Note 3 2 2 3 2 3 2 3 2" xfId="27203"/>
    <cellStyle name="Note 3 2 2 3 2 3 2 3 3" xfId="44456"/>
    <cellStyle name="Note 3 2 2 3 2 3 2 4" xfId="16482"/>
    <cellStyle name="Note 3 2 2 3 2 3 2 4 2" xfId="34146"/>
    <cellStyle name="Note 3 2 2 3 2 3 2 4 3" xfId="51349"/>
    <cellStyle name="Note 3 2 2 3 2 3 2 5" xfId="23567"/>
    <cellStyle name="Note 3 2 2 3 2 3 2 6" xfId="40845"/>
    <cellStyle name="Note 3 2 2 3 2 3 3" xfId="7683"/>
    <cellStyle name="Note 3 2 2 3 2 3 3 2" xfId="25348"/>
    <cellStyle name="Note 3 2 2 3 2 3 3 3" xfId="42613"/>
    <cellStyle name="Note 3 2 2 3 2 3 4" xfId="14735"/>
    <cellStyle name="Note 3 2 2 3 2 3 4 2" xfId="32399"/>
    <cellStyle name="Note 3 2 2 3 2 3 4 3" xfId="49614"/>
    <cellStyle name="Note 3 2 2 3 2 3 5" xfId="21705"/>
    <cellStyle name="Note 3 2 2 3 2 3 6" xfId="39002"/>
    <cellStyle name="Note 3 2 2 3 2 4" xfId="4869"/>
    <cellStyle name="Note 3 2 2 3 2 4 2" xfId="11789"/>
    <cellStyle name="Note 3 2 2 3 2 4 2 2" xfId="18570"/>
    <cellStyle name="Note 3 2 2 3 2 4 2 2 2" xfId="36234"/>
    <cellStyle name="Note 3 2 2 3 2 4 2 2 3" xfId="53420"/>
    <cellStyle name="Note 3 2 2 3 2 4 2 3" xfId="29453"/>
    <cellStyle name="Note 3 2 2 3 2 4 2 4" xfId="46689"/>
    <cellStyle name="Note 3 2 2 3 2 4 3" xfId="8505"/>
    <cellStyle name="Note 3 2 2 3 2 4 3 2" xfId="26170"/>
    <cellStyle name="Note 3 2 2 3 2 4 3 3" xfId="43432"/>
    <cellStyle name="Note 3 2 2 3 2 4 4" xfId="15503"/>
    <cellStyle name="Note 3 2 2 3 2 4 4 2" xfId="33167"/>
    <cellStyle name="Note 3 2 2 3 2 4 4 3" xfId="50379"/>
    <cellStyle name="Note 3 2 2 3 2 4 5" xfId="22534"/>
    <cellStyle name="Note 3 2 2 3 2 4 6" xfId="39821"/>
    <cellStyle name="Note 3 2 2 3 2 5" xfId="10475"/>
    <cellStyle name="Note 3 2 2 3 2 5 2" xfId="17364"/>
    <cellStyle name="Note 3 2 2 3 2 5 2 2" xfId="35028"/>
    <cellStyle name="Note 3 2 2 3 2 5 2 3" xfId="52226"/>
    <cellStyle name="Note 3 2 2 3 2 5 3" xfId="28139"/>
    <cellStyle name="Note 3 2 2 3 2 5 4" xfId="45387"/>
    <cellStyle name="Note 3 2 2 3 2 6" xfId="6725"/>
    <cellStyle name="Note 3 2 2 3 2 6 2" xfId="24390"/>
    <cellStyle name="Note 3 2 2 3 2 6 3" xfId="41664"/>
    <cellStyle name="Note 3 2 2 3 2 7" xfId="13756"/>
    <cellStyle name="Note 3 2 2 3 2 7 2" xfId="31420"/>
    <cellStyle name="Note 3 2 2 3 2 7 3" xfId="48644"/>
    <cellStyle name="Note 3 2 2 3 2 8" xfId="20672"/>
    <cellStyle name="Note 3 2 2 3 2 9" xfId="37978"/>
    <cellStyle name="Note 3 2 2 3 3" xfId="3049"/>
    <cellStyle name="Note 3 2 2 3 3 2" xfId="3712"/>
    <cellStyle name="Note 3 2 2 3 3 2 2" xfId="5628"/>
    <cellStyle name="Note 3 2 2 3 3 2 2 2" xfId="12548"/>
    <cellStyle name="Note 3 2 2 3 3 2 2 2 2" xfId="19275"/>
    <cellStyle name="Note 3 2 2 3 3 2 2 2 2 2" xfId="36939"/>
    <cellStyle name="Note 3 2 2 3 3 2 2 2 2 3" xfId="54116"/>
    <cellStyle name="Note 3 2 2 3 3 2 2 2 3" xfId="30212"/>
    <cellStyle name="Note 3 2 2 3 3 2 2 2 4" xfId="47439"/>
    <cellStyle name="Note 3 2 2 3 3 2 2 3" xfId="9264"/>
    <cellStyle name="Note 3 2 2 3 3 2 2 3 2" xfId="26929"/>
    <cellStyle name="Note 3 2 2 3 3 2 2 3 3" xfId="44182"/>
    <cellStyle name="Note 3 2 2 3 3 2 2 4" xfId="16208"/>
    <cellStyle name="Note 3 2 2 3 3 2 2 4 2" xfId="33872"/>
    <cellStyle name="Note 3 2 2 3 3 2 2 4 3" xfId="51075"/>
    <cellStyle name="Note 3 2 2 3 3 2 2 5" xfId="23293"/>
    <cellStyle name="Note 3 2 2 3 3 2 2 6" xfId="40571"/>
    <cellStyle name="Note 3 2 2 3 3 2 3" xfId="11172"/>
    <cellStyle name="Note 3 2 2 3 3 2 3 2" xfId="18007"/>
    <cellStyle name="Note 3 2 2 3 3 2 3 2 2" xfId="35671"/>
    <cellStyle name="Note 3 2 2 3 3 2 3 2 3" xfId="52860"/>
    <cellStyle name="Note 3 2 2 3 3 2 3 3" xfId="28836"/>
    <cellStyle name="Note 3 2 2 3 3 2 3 4" xfId="46075"/>
    <cellStyle name="Note 3 2 2 3 3 2 4" xfId="7409"/>
    <cellStyle name="Note 3 2 2 3 3 2 4 2" xfId="25074"/>
    <cellStyle name="Note 3 2 2 3 3 2 4 3" xfId="42339"/>
    <cellStyle name="Note 3 2 2 3 3 2 5" xfId="14461"/>
    <cellStyle name="Note 3 2 2 3 3 2 5 2" xfId="32125"/>
    <cellStyle name="Note 3 2 2 3 3 2 5 3" xfId="49340"/>
    <cellStyle name="Note 3 2 2 3 3 2 6" xfId="21431"/>
    <cellStyle name="Note 3 2 2 3 3 2 7" xfId="38728"/>
    <cellStyle name="Note 3 2 2 3 3 3" xfId="4079"/>
    <cellStyle name="Note 3 2 2 3 3 3 2" xfId="5995"/>
    <cellStyle name="Note 3 2 2 3 3 3 2 2" xfId="12915"/>
    <cellStyle name="Note 3 2 2 3 3 3 2 2 2" xfId="19642"/>
    <cellStyle name="Note 3 2 2 3 3 3 2 2 2 2" xfId="37306"/>
    <cellStyle name="Note 3 2 2 3 3 3 2 2 2 3" xfId="54483"/>
    <cellStyle name="Note 3 2 2 3 3 3 2 2 3" xfId="30579"/>
    <cellStyle name="Note 3 2 2 3 3 3 2 2 4" xfId="47806"/>
    <cellStyle name="Note 3 2 2 3 3 3 2 3" xfId="9631"/>
    <cellStyle name="Note 3 2 2 3 3 3 2 3 2" xfId="27296"/>
    <cellStyle name="Note 3 2 2 3 3 3 2 3 3" xfId="44549"/>
    <cellStyle name="Note 3 2 2 3 3 3 2 4" xfId="16575"/>
    <cellStyle name="Note 3 2 2 3 3 3 2 4 2" xfId="34239"/>
    <cellStyle name="Note 3 2 2 3 3 3 2 4 3" xfId="51442"/>
    <cellStyle name="Note 3 2 2 3 3 3 2 5" xfId="23660"/>
    <cellStyle name="Note 3 2 2 3 3 3 2 6" xfId="40938"/>
    <cellStyle name="Note 3 2 2 3 3 3 3" xfId="7776"/>
    <cellStyle name="Note 3 2 2 3 3 3 3 2" xfId="25441"/>
    <cellStyle name="Note 3 2 2 3 3 3 3 3" xfId="42706"/>
    <cellStyle name="Note 3 2 2 3 3 3 4" xfId="14828"/>
    <cellStyle name="Note 3 2 2 3 3 3 4 2" xfId="32492"/>
    <cellStyle name="Note 3 2 2 3 3 3 4 3" xfId="49707"/>
    <cellStyle name="Note 3 2 2 3 3 3 5" xfId="21798"/>
    <cellStyle name="Note 3 2 2 3 3 3 6" xfId="39095"/>
    <cellStyle name="Note 3 2 2 3 3 4" xfId="4965"/>
    <cellStyle name="Note 3 2 2 3 3 4 2" xfId="11885"/>
    <cellStyle name="Note 3 2 2 3 3 4 2 2" xfId="18666"/>
    <cellStyle name="Note 3 2 2 3 3 4 2 2 2" xfId="36330"/>
    <cellStyle name="Note 3 2 2 3 3 4 2 2 3" xfId="53513"/>
    <cellStyle name="Note 3 2 2 3 3 4 2 3" xfId="29549"/>
    <cellStyle name="Note 3 2 2 3 3 4 2 4" xfId="46782"/>
    <cellStyle name="Note 3 2 2 3 3 4 3" xfId="8601"/>
    <cellStyle name="Note 3 2 2 3 3 4 3 2" xfId="26266"/>
    <cellStyle name="Note 3 2 2 3 3 4 3 3" xfId="43525"/>
    <cellStyle name="Note 3 2 2 3 3 4 4" xfId="15599"/>
    <cellStyle name="Note 3 2 2 3 3 4 4 2" xfId="33263"/>
    <cellStyle name="Note 3 2 2 3 3 4 4 3" xfId="50472"/>
    <cellStyle name="Note 3 2 2 3 3 4 5" xfId="22630"/>
    <cellStyle name="Note 3 2 2 3 3 4 6" xfId="39914"/>
    <cellStyle name="Note 3 2 2 3 3 5" xfId="10571"/>
    <cellStyle name="Note 3 2 2 3 3 5 2" xfId="17460"/>
    <cellStyle name="Note 3 2 2 3 3 5 2 2" xfId="35124"/>
    <cellStyle name="Note 3 2 2 3 3 5 2 3" xfId="52319"/>
    <cellStyle name="Note 3 2 2 3 3 5 3" xfId="28235"/>
    <cellStyle name="Note 3 2 2 3 3 5 4" xfId="45480"/>
    <cellStyle name="Note 3 2 2 3 3 6" xfId="6821"/>
    <cellStyle name="Note 3 2 2 3 3 6 2" xfId="24486"/>
    <cellStyle name="Note 3 2 2 3 3 6 3" xfId="41757"/>
    <cellStyle name="Note 3 2 2 3 3 7" xfId="13852"/>
    <cellStyle name="Note 3 2 2 3 3 7 2" xfId="31516"/>
    <cellStyle name="Note 3 2 2 3 3 7 3" xfId="48737"/>
    <cellStyle name="Note 3 2 2 3 3 8" xfId="20768"/>
    <cellStyle name="Note 3 2 2 3 3 9" xfId="38071"/>
    <cellStyle name="Note 3 2 2 3 4" xfId="3161"/>
    <cellStyle name="Note 3 2 2 3 4 2" xfId="4191"/>
    <cellStyle name="Note 3 2 2 3 4 2 2" xfId="6107"/>
    <cellStyle name="Note 3 2 2 3 4 2 2 2" xfId="13027"/>
    <cellStyle name="Note 3 2 2 3 4 2 2 2 2" xfId="19754"/>
    <cellStyle name="Note 3 2 2 3 4 2 2 2 2 2" xfId="37418"/>
    <cellStyle name="Note 3 2 2 3 4 2 2 2 2 3" xfId="54595"/>
    <cellStyle name="Note 3 2 2 3 4 2 2 2 3" xfId="30691"/>
    <cellStyle name="Note 3 2 2 3 4 2 2 2 4" xfId="47918"/>
    <cellStyle name="Note 3 2 2 3 4 2 2 3" xfId="9743"/>
    <cellStyle name="Note 3 2 2 3 4 2 2 3 2" xfId="27408"/>
    <cellStyle name="Note 3 2 2 3 4 2 2 3 3" xfId="44661"/>
    <cellStyle name="Note 3 2 2 3 4 2 2 4" xfId="16687"/>
    <cellStyle name="Note 3 2 2 3 4 2 2 4 2" xfId="34351"/>
    <cellStyle name="Note 3 2 2 3 4 2 2 4 3" xfId="51554"/>
    <cellStyle name="Note 3 2 2 3 4 2 2 5" xfId="23772"/>
    <cellStyle name="Note 3 2 2 3 4 2 2 6" xfId="41050"/>
    <cellStyle name="Note 3 2 2 3 4 2 3" xfId="7888"/>
    <cellStyle name="Note 3 2 2 3 4 2 3 2" xfId="25553"/>
    <cellStyle name="Note 3 2 2 3 4 2 3 3" xfId="42818"/>
    <cellStyle name="Note 3 2 2 3 4 2 4" xfId="14940"/>
    <cellStyle name="Note 3 2 2 3 4 2 4 2" xfId="32604"/>
    <cellStyle name="Note 3 2 2 3 4 2 4 3" xfId="49819"/>
    <cellStyle name="Note 3 2 2 3 4 2 5" xfId="21910"/>
    <cellStyle name="Note 3 2 2 3 4 2 6" xfId="39207"/>
    <cellStyle name="Note 3 2 2 3 4 3" xfId="5077"/>
    <cellStyle name="Note 3 2 2 3 4 3 2" xfId="11997"/>
    <cellStyle name="Note 3 2 2 3 4 3 2 2" xfId="18778"/>
    <cellStyle name="Note 3 2 2 3 4 3 2 2 2" xfId="36442"/>
    <cellStyle name="Note 3 2 2 3 4 3 2 2 3" xfId="53625"/>
    <cellStyle name="Note 3 2 2 3 4 3 2 3" xfId="29661"/>
    <cellStyle name="Note 3 2 2 3 4 3 2 4" xfId="46894"/>
    <cellStyle name="Note 3 2 2 3 4 3 3" xfId="8713"/>
    <cellStyle name="Note 3 2 2 3 4 3 3 2" xfId="26378"/>
    <cellStyle name="Note 3 2 2 3 4 3 3 3" xfId="43637"/>
    <cellStyle name="Note 3 2 2 3 4 3 4" xfId="15711"/>
    <cellStyle name="Note 3 2 2 3 4 3 4 2" xfId="33375"/>
    <cellStyle name="Note 3 2 2 3 4 3 4 3" xfId="50584"/>
    <cellStyle name="Note 3 2 2 3 4 3 5" xfId="22742"/>
    <cellStyle name="Note 3 2 2 3 4 3 6" xfId="40026"/>
    <cellStyle name="Note 3 2 2 3 4 4" xfId="10683"/>
    <cellStyle name="Note 3 2 2 3 4 4 2" xfId="17572"/>
    <cellStyle name="Note 3 2 2 3 4 4 2 2" xfId="35236"/>
    <cellStyle name="Note 3 2 2 3 4 4 2 3" xfId="52431"/>
    <cellStyle name="Note 3 2 2 3 4 4 3" xfId="28347"/>
    <cellStyle name="Note 3 2 2 3 4 4 4" xfId="45592"/>
    <cellStyle name="Note 3 2 2 3 4 5" xfId="6933"/>
    <cellStyle name="Note 3 2 2 3 4 5 2" xfId="24598"/>
    <cellStyle name="Note 3 2 2 3 4 5 3" xfId="41869"/>
    <cellStyle name="Note 3 2 2 3 4 6" xfId="13964"/>
    <cellStyle name="Note 3 2 2 3 4 6 2" xfId="31628"/>
    <cellStyle name="Note 3 2 2 3 4 6 3" xfId="48849"/>
    <cellStyle name="Note 3 2 2 3 4 7" xfId="20880"/>
    <cellStyle name="Note 3 2 2 3 4 8" xfId="38183"/>
    <cellStyle name="Note 3 2 2 3 5" xfId="3389"/>
    <cellStyle name="Note 3 2 2 3 5 2" xfId="5305"/>
    <cellStyle name="Note 3 2 2 3 5 2 2" xfId="12225"/>
    <cellStyle name="Note 3 2 2 3 5 2 2 2" xfId="18952"/>
    <cellStyle name="Note 3 2 2 3 5 2 2 2 2" xfId="36616"/>
    <cellStyle name="Note 3 2 2 3 5 2 2 2 3" xfId="53799"/>
    <cellStyle name="Note 3 2 2 3 5 2 2 3" xfId="29889"/>
    <cellStyle name="Note 3 2 2 3 5 2 2 4" xfId="47122"/>
    <cellStyle name="Note 3 2 2 3 5 2 3" xfId="8941"/>
    <cellStyle name="Note 3 2 2 3 5 2 3 2" xfId="26606"/>
    <cellStyle name="Note 3 2 2 3 5 2 3 3" xfId="43865"/>
    <cellStyle name="Note 3 2 2 3 5 2 4" xfId="15885"/>
    <cellStyle name="Note 3 2 2 3 5 2 4 2" xfId="33549"/>
    <cellStyle name="Note 3 2 2 3 5 2 4 3" xfId="50758"/>
    <cellStyle name="Note 3 2 2 3 5 2 5" xfId="22970"/>
    <cellStyle name="Note 3 2 2 3 5 2 6" xfId="40254"/>
    <cellStyle name="Note 3 2 2 3 5 3" xfId="10849"/>
    <cellStyle name="Note 3 2 2 3 5 3 2" xfId="17684"/>
    <cellStyle name="Note 3 2 2 3 5 3 2 2" xfId="35348"/>
    <cellStyle name="Note 3 2 2 3 5 3 2 3" xfId="52543"/>
    <cellStyle name="Note 3 2 2 3 5 3 3" xfId="28513"/>
    <cellStyle name="Note 3 2 2 3 5 3 4" xfId="45758"/>
    <cellStyle name="Note 3 2 2 3 5 4" xfId="14138"/>
    <cellStyle name="Note 3 2 2 3 5 4 2" xfId="31802"/>
    <cellStyle name="Note 3 2 2 3 5 4 3" xfId="49023"/>
    <cellStyle name="Note 3 2 2 3 5 5" xfId="21108"/>
    <cellStyle name="Note 3 2 2 3 5 6" xfId="38411"/>
    <cellStyle name="Note 3 2 2 3 6" xfId="3230"/>
    <cellStyle name="Note 3 2 2 3 6 2" xfId="5146"/>
    <cellStyle name="Note 3 2 2 3 6 2 2" xfId="12066"/>
    <cellStyle name="Note 3 2 2 3 6 2 2 2" xfId="18847"/>
    <cellStyle name="Note 3 2 2 3 6 2 2 2 2" xfId="36511"/>
    <cellStyle name="Note 3 2 2 3 6 2 2 2 3" xfId="53694"/>
    <cellStyle name="Note 3 2 2 3 6 2 2 3" xfId="29730"/>
    <cellStyle name="Note 3 2 2 3 6 2 2 4" xfId="46963"/>
    <cellStyle name="Note 3 2 2 3 6 2 3" xfId="8782"/>
    <cellStyle name="Note 3 2 2 3 6 2 3 2" xfId="26447"/>
    <cellStyle name="Note 3 2 2 3 6 2 3 3" xfId="43706"/>
    <cellStyle name="Note 3 2 2 3 6 2 4" xfId="15780"/>
    <cellStyle name="Note 3 2 2 3 6 2 4 2" xfId="33444"/>
    <cellStyle name="Note 3 2 2 3 6 2 4 3" xfId="50653"/>
    <cellStyle name="Note 3 2 2 3 6 2 5" xfId="22811"/>
    <cellStyle name="Note 3 2 2 3 6 2 6" xfId="40095"/>
    <cellStyle name="Note 3 2 2 3 6 3" xfId="7002"/>
    <cellStyle name="Note 3 2 2 3 6 3 2" xfId="24667"/>
    <cellStyle name="Note 3 2 2 3 6 3 3" xfId="41938"/>
    <cellStyle name="Note 3 2 2 3 6 4" xfId="14033"/>
    <cellStyle name="Note 3 2 2 3 6 4 2" xfId="31697"/>
    <cellStyle name="Note 3 2 2 3 6 4 3" xfId="48918"/>
    <cellStyle name="Note 3 2 2 3 6 5" xfId="20949"/>
    <cellStyle name="Note 3 2 2 3 6 6" xfId="38252"/>
    <cellStyle name="Note 3 2 2 3 7" xfId="4642"/>
    <cellStyle name="Note 3 2 2 3 7 2" xfId="11562"/>
    <cellStyle name="Note 3 2 2 3 7 2 2" xfId="18343"/>
    <cellStyle name="Note 3 2 2 3 7 2 2 2" xfId="36007"/>
    <cellStyle name="Note 3 2 2 3 7 2 2 3" xfId="53196"/>
    <cellStyle name="Note 3 2 2 3 7 2 3" xfId="29226"/>
    <cellStyle name="Note 3 2 2 3 7 2 4" xfId="46465"/>
    <cellStyle name="Note 3 2 2 3 7 3" xfId="8278"/>
    <cellStyle name="Note 3 2 2 3 7 3 2" xfId="25943"/>
    <cellStyle name="Note 3 2 2 3 7 3 3" xfId="43208"/>
    <cellStyle name="Note 3 2 2 3 7 4" xfId="15276"/>
    <cellStyle name="Note 3 2 2 3 7 4 2" xfId="32940"/>
    <cellStyle name="Note 3 2 2 3 7 4 3" xfId="50155"/>
    <cellStyle name="Note 3 2 2 3 7 5" xfId="22307"/>
    <cellStyle name="Note 3 2 2 3 7 6" xfId="39597"/>
    <cellStyle name="Note 3 2 2 3 8" xfId="10248"/>
    <cellStyle name="Note 3 2 2 3 8 2" xfId="17137"/>
    <cellStyle name="Note 3 2 2 3 8 2 2" xfId="34801"/>
    <cellStyle name="Note 3 2 2 3 8 2 3" xfId="52002"/>
    <cellStyle name="Note 3 2 2 3 8 3" xfId="27912"/>
    <cellStyle name="Note 3 2 2 3 8 4" xfId="45163"/>
    <cellStyle name="Note 3 2 2 3 9" xfId="6498"/>
    <cellStyle name="Note 3 2 2 3 9 2" xfId="24163"/>
    <cellStyle name="Note 3 2 2 3 9 3" xfId="41440"/>
    <cellStyle name="Note 3 2 2 4" xfId="2849"/>
    <cellStyle name="Note 3 2 2 4 2" xfId="3512"/>
    <cellStyle name="Note 3 2 2 4 2 2" xfId="5428"/>
    <cellStyle name="Note 3 2 2 4 2 2 2" xfId="12348"/>
    <cellStyle name="Note 3 2 2 4 2 2 2 2" xfId="19075"/>
    <cellStyle name="Note 3 2 2 4 2 2 2 2 2" xfId="36739"/>
    <cellStyle name="Note 3 2 2 4 2 2 2 2 3" xfId="53919"/>
    <cellStyle name="Note 3 2 2 4 2 2 2 3" xfId="30012"/>
    <cellStyle name="Note 3 2 2 4 2 2 2 4" xfId="47242"/>
    <cellStyle name="Note 3 2 2 4 2 2 3" xfId="9064"/>
    <cellStyle name="Note 3 2 2 4 2 2 3 2" xfId="26729"/>
    <cellStyle name="Note 3 2 2 4 2 2 3 3" xfId="43985"/>
    <cellStyle name="Note 3 2 2 4 2 2 4" xfId="16008"/>
    <cellStyle name="Note 3 2 2 4 2 2 4 2" xfId="33672"/>
    <cellStyle name="Note 3 2 2 4 2 2 4 3" xfId="50878"/>
    <cellStyle name="Note 3 2 2 4 2 2 5" xfId="23093"/>
    <cellStyle name="Note 3 2 2 4 2 2 6" xfId="40374"/>
    <cellStyle name="Note 3 2 2 4 2 3" xfId="10972"/>
    <cellStyle name="Note 3 2 2 4 2 3 2" xfId="17807"/>
    <cellStyle name="Note 3 2 2 4 2 3 2 2" xfId="35471"/>
    <cellStyle name="Note 3 2 2 4 2 3 2 3" xfId="52663"/>
    <cellStyle name="Note 3 2 2 4 2 3 3" xfId="28636"/>
    <cellStyle name="Note 3 2 2 4 2 3 4" xfId="45878"/>
    <cellStyle name="Note 3 2 2 4 2 4" xfId="7209"/>
    <cellStyle name="Note 3 2 2 4 2 4 2" xfId="24874"/>
    <cellStyle name="Note 3 2 2 4 2 4 3" xfId="42142"/>
    <cellStyle name="Note 3 2 2 4 2 5" xfId="14261"/>
    <cellStyle name="Note 3 2 2 4 2 5 2" xfId="31925"/>
    <cellStyle name="Note 3 2 2 4 2 5 3" xfId="49143"/>
    <cellStyle name="Note 3 2 2 4 2 6" xfId="21231"/>
    <cellStyle name="Note 3 2 2 4 2 7" xfId="38531"/>
    <cellStyle name="Note 3 2 2 4 3" xfId="3882"/>
    <cellStyle name="Note 3 2 2 4 3 2" xfId="5798"/>
    <cellStyle name="Note 3 2 2 4 3 2 2" xfId="12718"/>
    <cellStyle name="Note 3 2 2 4 3 2 2 2" xfId="19445"/>
    <cellStyle name="Note 3 2 2 4 3 2 2 2 2" xfId="37109"/>
    <cellStyle name="Note 3 2 2 4 3 2 2 2 3" xfId="54286"/>
    <cellStyle name="Note 3 2 2 4 3 2 2 3" xfId="30382"/>
    <cellStyle name="Note 3 2 2 4 3 2 2 4" xfId="47609"/>
    <cellStyle name="Note 3 2 2 4 3 2 3" xfId="9434"/>
    <cellStyle name="Note 3 2 2 4 3 2 3 2" xfId="27099"/>
    <cellStyle name="Note 3 2 2 4 3 2 3 3" xfId="44352"/>
    <cellStyle name="Note 3 2 2 4 3 2 4" xfId="16378"/>
    <cellStyle name="Note 3 2 2 4 3 2 4 2" xfId="34042"/>
    <cellStyle name="Note 3 2 2 4 3 2 4 3" xfId="51245"/>
    <cellStyle name="Note 3 2 2 4 3 2 5" xfId="23463"/>
    <cellStyle name="Note 3 2 2 4 3 2 6" xfId="40741"/>
    <cellStyle name="Note 3 2 2 4 3 3" xfId="7579"/>
    <cellStyle name="Note 3 2 2 4 3 3 2" xfId="25244"/>
    <cellStyle name="Note 3 2 2 4 3 3 3" xfId="42509"/>
    <cellStyle name="Note 3 2 2 4 3 4" xfId="14631"/>
    <cellStyle name="Note 3 2 2 4 3 4 2" xfId="32295"/>
    <cellStyle name="Note 3 2 2 4 3 4 3" xfId="49510"/>
    <cellStyle name="Note 3 2 2 4 3 5" xfId="21601"/>
    <cellStyle name="Note 3 2 2 4 3 6" xfId="38898"/>
    <cellStyle name="Note 3 2 2 4 4" xfId="4765"/>
    <cellStyle name="Note 3 2 2 4 4 2" xfId="11685"/>
    <cellStyle name="Note 3 2 2 4 4 2 2" xfId="18466"/>
    <cellStyle name="Note 3 2 2 4 4 2 2 2" xfId="36130"/>
    <cellStyle name="Note 3 2 2 4 4 2 2 3" xfId="53316"/>
    <cellStyle name="Note 3 2 2 4 4 2 3" xfId="29349"/>
    <cellStyle name="Note 3 2 2 4 4 2 4" xfId="46585"/>
    <cellStyle name="Note 3 2 2 4 4 3" xfId="8401"/>
    <cellStyle name="Note 3 2 2 4 4 3 2" xfId="26066"/>
    <cellStyle name="Note 3 2 2 4 4 3 3" xfId="43328"/>
    <cellStyle name="Note 3 2 2 4 4 4" xfId="15399"/>
    <cellStyle name="Note 3 2 2 4 4 4 2" xfId="33063"/>
    <cellStyle name="Note 3 2 2 4 4 4 3" xfId="50275"/>
    <cellStyle name="Note 3 2 2 4 4 5" xfId="22430"/>
    <cellStyle name="Note 3 2 2 4 4 6" xfId="39717"/>
    <cellStyle name="Note 3 2 2 4 5" xfId="10371"/>
    <cellStyle name="Note 3 2 2 4 5 2" xfId="17260"/>
    <cellStyle name="Note 3 2 2 4 5 2 2" xfId="34924"/>
    <cellStyle name="Note 3 2 2 4 5 2 3" xfId="52122"/>
    <cellStyle name="Note 3 2 2 4 5 3" xfId="28035"/>
    <cellStyle name="Note 3 2 2 4 5 4" xfId="45283"/>
    <cellStyle name="Note 3 2 2 4 6" xfId="6621"/>
    <cellStyle name="Note 3 2 2 4 6 2" xfId="24286"/>
    <cellStyle name="Note 3 2 2 4 6 3" xfId="41560"/>
    <cellStyle name="Note 3 2 2 4 7" xfId="13652"/>
    <cellStyle name="Note 3 2 2 4 7 2" xfId="31316"/>
    <cellStyle name="Note 3 2 2 4 7 3" xfId="48540"/>
    <cellStyle name="Note 3 2 2 4 8" xfId="20568"/>
    <cellStyle name="Note 3 2 2 4 9" xfId="37874"/>
    <cellStyle name="Note 3 2 2 5" xfId="4501"/>
    <cellStyle name="Note 3 2 2 5 2" xfId="6365"/>
    <cellStyle name="Note 3 2 2 5 2 2" xfId="13284"/>
    <cellStyle name="Note 3 2 2 5 2 2 2" xfId="19957"/>
    <cellStyle name="Note 3 2 2 5 2 2 2 2" xfId="37621"/>
    <cellStyle name="Note 3 2 2 5 2 2 2 3" xfId="54798"/>
    <cellStyle name="Note 3 2 2 5 2 2 3" xfId="30948"/>
    <cellStyle name="Note 3 2 2 5 2 2 4" xfId="48175"/>
    <cellStyle name="Note 3 2 2 5 2 3" xfId="10000"/>
    <cellStyle name="Note 3 2 2 5 2 3 2" xfId="27665"/>
    <cellStyle name="Note 3 2 2 5 2 3 3" xfId="44918"/>
    <cellStyle name="Note 3 2 2 5 2 4" xfId="16890"/>
    <cellStyle name="Note 3 2 2 5 2 4 2" xfId="34554"/>
    <cellStyle name="Note 3 2 2 5 2 4 3" xfId="51757"/>
    <cellStyle name="Note 3 2 2 5 2 5" xfId="24030"/>
    <cellStyle name="Note 3 2 2 5 2 6" xfId="41307"/>
    <cellStyle name="Note 3 2 2 5 3" xfId="11429"/>
    <cellStyle name="Note 3 2 2 5 3 2" xfId="18210"/>
    <cellStyle name="Note 3 2 2 5 3 2 2" xfId="35874"/>
    <cellStyle name="Note 3 2 2 5 3 2 3" xfId="53063"/>
    <cellStyle name="Note 3 2 2 5 3 3" xfId="29093"/>
    <cellStyle name="Note 3 2 2 5 3 4" xfId="46332"/>
    <cellStyle name="Note 3 2 2 5 4" xfId="8145"/>
    <cellStyle name="Note 3 2 2 5 4 2" xfId="25810"/>
    <cellStyle name="Note 3 2 2 5 4 3" xfId="43075"/>
    <cellStyle name="Note 3 2 2 5 5" xfId="15143"/>
    <cellStyle name="Note 3 2 2 5 5 2" xfId="32807"/>
    <cellStyle name="Note 3 2 2 5 5 3" xfId="50022"/>
    <cellStyle name="Note 3 2 2 5 6" xfId="22174"/>
    <cellStyle name="Note 3 2 2 5 7" xfId="39464"/>
    <cellStyle name="Note 3 2 2 6" xfId="4572"/>
    <cellStyle name="Note 3 2 2 6 2" xfId="6434"/>
    <cellStyle name="Note 3 2 2 6 2 2" xfId="13353"/>
    <cellStyle name="Note 3 2 2 6 2 2 2" xfId="20026"/>
    <cellStyle name="Note 3 2 2 6 2 2 2 2" xfId="37690"/>
    <cellStyle name="Note 3 2 2 6 2 2 2 3" xfId="54867"/>
    <cellStyle name="Note 3 2 2 6 2 2 3" xfId="31017"/>
    <cellStyle name="Note 3 2 2 6 2 2 4" xfId="48244"/>
    <cellStyle name="Note 3 2 2 6 2 3" xfId="10069"/>
    <cellStyle name="Note 3 2 2 6 2 3 2" xfId="27734"/>
    <cellStyle name="Note 3 2 2 6 2 3 3" xfId="44987"/>
    <cellStyle name="Note 3 2 2 6 2 4" xfId="16959"/>
    <cellStyle name="Note 3 2 2 6 2 4 2" xfId="34623"/>
    <cellStyle name="Note 3 2 2 6 2 4 3" xfId="51826"/>
    <cellStyle name="Note 3 2 2 6 2 5" xfId="24099"/>
    <cellStyle name="Note 3 2 2 6 2 6" xfId="41376"/>
    <cellStyle name="Note 3 2 2 6 3" xfId="11498"/>
    <cellStyle name="Note 3 2 2 6 3 2" xfId="18279"/>
    <cellStyle name="Note 3 2 2 6 3 2 2" xfId="35943"/>
    <cellStyle name="Note 3 2 2 6 3 2 3" xfId="53132"/>
    <cellStyle name="Note 3 2 2 6 3 3" xfId="29162"/>
    <cellStyle name="Note 3 2 2 6 3 4" xfId="46401"/>
    <cellStyle name="Note 3 2 2 6 4" xfId="8214"/>
    <cellStyle name="Note 3 2 2 6 4 2" xfId="25879"/>
    <cellStyle name="Note 3 2 2 6 4 3" xfId="43144"/>
    <cellStyle name="Note 3 2 2 6 5" xfId="15212"/>
    <cellStyle name="Note 3 2 2 6 5 2" xfId="32876"/>
    <cellStyle name="Note 3 2 2 6 5 3" xfId="50091"/>
    <cellStyle name="Note 3 2 2 6 6" xfId="22243"/>
    <cellStyle name="Note 3 2 2 6 7" xfId="39533"/>
    <cellStyle name="Note 3 2 2 7" xfId="10144"/>
    <cellStyle name="Note 3 2 2 7 2" xfId="17033"/>
    <cellStyle name="Note 3 2 2 7 2 2" xfId="34697"/>
    <cellStyle name="Note 3 2 2 7 2 3" xfId="51898"/>
    <cellStyle name="Note 3 2 2 7 3" xfId="27808"/>
    <cellStyle name="Note 3 2 2 7 4" xfId="45059"/>
    <cellStyle name="Note 3 2 2 8" xfId="13425"/>
    <cellStyle name="Note 3 2 2 8 2" xfId="31089"/>
    <cellStyle name="Note 3 2 2 8 3" xfId="48316"/>
    <cellStyle name="Note 3 2 2 9" xfId="20251"/>
    <cellStyle name="Note 3 2 3" xfId="1858"/>
    <cellStyle name="Note 3 2 3 2" xfId="2722"/>
    <cellStyle name="Note 3 2 3 2 10" xfId="13527"/>
    <cellStyle name="Note 3 2 3 2 10 2" xfId="31191"/>
    <cellStyle name="Note 3 2 3 2 10 3" xfId="48418"/>
    <cellStyle name="Note 3 2 3 2 11" xfId="20443"/>
    <cellStyle name="Note 3 2 3 2 12" xfId="37752"/>
    <cellStyle name="Note 3 2 3 2 2" xfId="2951"/>
    <cellStyle name="Note 3 2 3 2 2 2" xfId="3614"/>
    <cellStyle name="Note 3 2 3 2 2 2 2" xfId="5530"/>
    <cellStyle name="Note 3 2 3 2 2 2 2 2" xfId="12450"/>
    <cellStyle name="Note 3 2 3 2 2 2 2 2 2" xfId="19177"/>
    <cellStyle name="Note 3 2 3 2 2 2 2 2 2 2" xfId="36841"/>
    <cellStyle name="Note 3 2 3 2 2 2 2 2 2 3" xfId="54021"/>
    <cellStyle name="Note 3 2 3 2 2 2 2 2 3" xfId="30114"/>
    <cellStyle name="Note 3 2 3 2 2 2 2 2 4" xfId="47344"/>
    <cellStyle name="Note 3 2 3 2 2 2 2 3" xfId="9166"/>
    <cellStyle name="Note 3 2 3 2 2 2 2 3 2" xfId="26831"/>
    <cellStyle name="Note 3 2 3 2 2 2 2 3 3" xfId="44087"/>
    <cellStyle name="Note 3 2 3 2 2 2 2 4" xfId="16110"/>
    <cellStyle name="Note 3 2 3 2 2 2 2 4 2" xfId="33774"/>
    <cellStyle name="Note 3 2 3 2 2 2 2 4 3" xfId="50980"/>
    <cellStyle name="Note 3 2 3 2 2 2 2 5" xfId="23195"/>
    <cellStyle name="Note 3 2 3 2 2 2 2 6" xfId="40476"/>
    <cellStyle name="Note 3 2 3 2 2 2 3" xfId="11074"/>
    <cellStyle name="Note 3 2 3 2 2 2 3 2" xfId="17909"/>
    <cellStyle name="Note 3 2 3 2 2 2 3 2 2" xfId="35573"/>
    <cellStyle name="Note 3 2 3 2 2 2 3 2 3" xfId="52765"/>
    <cellStyle name="Note 3 2 3 2 2 2 3 3" xfId="28738"/>
    <cellStyle name="Note 3 2 3 2 2 2 3 4" xfId="45980"/>
    <cellStyle name="Note 3 2 3 2 2 2 4" xfId="7311"/>
    <cellStyle name="Note 3 2 3 2 2 2 4 2" xfId="24976"/>
    <cellStyle name="Note 3 2 3 2 2 2 4 3" xfId="42244"/>
    <cellStyle name="Note 3 2 3 2 2 2 5" xfId="14363"/>
    <cellStyle name="Note 3 2 3 2 2 2 5 2" xfId="32027"/>
    <cellStyle name="Note 3 2 3 2 2 2 5 3" xfId="49245"/>
    <cellStyle name="Note 3 2 3 2 2 2 6" xfId="21333"/>
    <cellStyle name="Note 3 2 3 2 2 2 7" xfId="38633"/>
    <cellStyle name="Note 3 2 3 2 2 3" xfId="3984"/>
    <cellStyle name="Note 3 2 3 2 2 3 2" xfId="5900"/>
    <cellStyle name="Note 3 2 3 2 2 3 2 2" xfId="12820"/>
    <cellStyle name="Note 3 2 3 2 2 3 2 2 2" xfId="19547"/>
    <cellStyle name="Note 3 2 3 2 2 3 2 2 2 2" xfId="37211"/>
    <cellStyle name="Note 3 2 3 2 2 3 2 2 2 3" xfId="54388"/>
    <cellStyle name="Note 3 2 3 2 2 3 2 2 3" xfId="30484"/>
    <cellStyle name="Note 3 2 3 2 2 3 2 2 4" xfId="47711"/>
    <cellStyle name="Note 3 2 3 2 2 3 2 3" xfId="9536"/>
    <cellStyle name="Note 3 2 3 2 2 3 2 3 2" xfId="27201"/>
    <cellStyle name="Note 3 2 3 2 2 3 2 3 3" xfId="44454"/>
    <cellStyle name="Note 3 2 3 2 2 3 2 4" xfId="16480"/>
    <cellStyle name="Note 3 2 3 2 2 3 2 4 2" xfId="34144"/>
    <cellStyle name="Note 3 2 3 2 2 3 2 4 3" xfId="51347"/>
    <cellStyle name="Note 3 2 3 2 2 3 2 5" xfId="23565"/>
    <cellStyle name="Note 3 2 3 2 2 3 2 6" xfId="40843"/>
    <cellStyle name="Note 3 2 3 2 2 3 3" xfId="7681"/>
    <cellStyle name="Note 3 2 3 2 2 3 3 2" xfId="25346"/>
    <cellStyle name="Note 3 2 3 2 2 3 3 3" xfId="42611"/>
    <cellStyle name="Note 3 2 3 2 2 3 4" xfId="14733"/>
    <cellStyle name="Note 3 2 3 2 2 3 4 2" xfId="32397"/>
    <cellStyle name="Note 3 2 3 2 2 3 4 3" xfId="49612"/>
    <cellStyle name="Note 3 2 3 2 2 3 5" xfId="21703"/>
    <cellStyle name="Note 3 2 3 2 2 3 6" xfId="39000"/>
    <cellStyle name="Note 3 2 3 2 2 4" xfId="4867"/>
    <cellStyle name="Note 3 2 3 2 2 4 2" xfId="11787"/>
    <cellStyle name="Note 3 2 3 2 2 4 2 2" xfId="18568"/>
    <cellStyle name="Note 3 2 3 2 2 4 2 2 2" xfId="36232"/>
    <cellStyle name="Note 3 2 3 2 2 4 2 2 3" xfId="53418"/>
    <cellStyle name="Note 3 2 3 2 2 4 2 3" xfId="29451"/>
    <cellStyle name="Note 3 2 3 2 2 4 2 4" xfId="46687"/>
    <cellStyle name="Note 3 2 3 2 2 4 3" xfId="8503"/>
    <cellStyle name="Note 3 2 3 2 2 4 3 2" xfId="26168"/>
    <cellStyle name="Note 3 2 3 2 2 4 3 3" xfId="43430"/>
    <cellStyle name="Note 3 2 3 2 2 4 4" xfId="15501"/>
    <cellStyle name="Note 3 2 3 2 2 4 4 2" xfId="33165"/>
    <cellStyle name="Note 3 2 3 2 2 4 4 3" xfId="50377"/>
    <cellStyle name="Note 3 2 3 2 2 4 5" xfId="22532"/>
    <cellStyle name="Note 3 2 3 2 2 4 6" xfId="39819"/>
    <cellStyle name="Note 3 2 3 2 2 5" xfId="10473"/>
    <cellStyle name="Note 3 2 3 2 2 5 2" xfId="17362"/>
    <cellStyle name="Note 3 2 3 2 2 5 2 2" xfId="35026"/>
    <cellStyle name="Note 3 2 3 2 2 5 2 3" xfId="52224"/>
    <cellStyle name="Note 3 2 3 2 2 5 3" xfId="28137"/>
    <cellStyle name="Note 3 2 3 2 2 5 4" xfId="45385"/>
    <cellStyle name="Note 3 2 3 2 2 6" xfId="6723"/>
    <cellStyle name="Note 3 2 3 2 2 6 2" xfId="24388"/>
    <cellStyle name="Note 3 2 3 2 2 6 3" xfId="41662"/>
    <cellStyle name="Note 3 2 3 2 2 7" xfId="13754"/>
    <cellStyle name="Note 3 2 3 2 2 7 2" xfId="31418"/>
    <cellStyle name="Note 3 2 3 2 2 7 3" xfId="48642"/>
    <cellStyle name="Note 3 2 3 2 2 8" xfId="20670"/>
    <cellStyle name="Note 3 2 3 2 2 9" xfId="37976"/>
    <cellStyle name="Note 3 2 3 2 3" xfId="3047"/>
    <cellStyle name="Note 3 2 3 2 3 2" xfId="3710"/>
    <cellStyle name="Note 3 2 3 2 3 2 2" xfId="5626"/>
    <cellStyle name="Note 3 2 3 2 3 2 2 2" xfId="12546"/>
    <cellStyle name="Note 3 2 3 2 3 2 2 2 2" xfId="19273"/>
    <cellStyle name="Note 3 2 3 2 3 2 2 2 2 2" xfId="36937"/>
    <cellStyle name="Note 3 2 3 2 3 2 2 2 2 3" xfId="54114"/>
    <cellStyle name="Note 3 2 3 2 3 2 2 2 3" xfId="30210"/>
    <cellStyle name="Note 3 2 3 2 3 2 2 2 4" xfId="47437"/>
    <cellStyle name="Note 3 2 3 2 3 2 2 3" xfId="9262"/>
    <cellStyle name="Note 3 2 3 2 3 2 2 3 2" xfId="26927"/>
    <cellStyle name="Note 3 2 3 2 3 2 2 3 3" xfId="44180"/>
    <cellStyle name="Note 3 2 3 2 3 2 2 4" xfId="16206"/>
    <cellStyle name="Note 3 2 3 2 3 2 2 4 2" xfId="33870"/>
    <cellStyle name="Note 3 2 3 2 3 2 2 4 3" xfId="51073"/>
    <cellStyle name="Note 3 2 3 2 3 2 2 5" xfId="23291"/>
    <cellStyle name="Note 3 2 3 2 3 2 2 6" xfId="40569"/>
    <cellStyle name="Note 3 2 3 2 3 2 3" xfId="11170"/>
    <cellStyle name="Note 3 2 3 2 3 2 3 2" xfId="18005"/>
    <cellStyle name="Note 3 2 3 2 3 2 3 2 2" xfId="35669"/>
    <cellStyle name="Note 3 2 3 2 3 2 3 2 3" xfId="52858"/>
    <cellStyle name="Note 3 2 3 2 3 2 3 3" xfId="28834"/>
    <cellStyle name="Note 3 2 3 2 3 2 3 4" xfId="46073"/>
    <cellStyle name="Note 3 2 3 2 3 2 4" xfId="7407"/>
    <cellStyle name="Note 3 2 3 2 3 2 4 2" xfId="25072"/>
    <cellStyle name="Note 3 2 3 2 3 2 4 3" xfId="42337"/>
    <cellStyle name="Note 3 2 3 2 3 2 5" xfId="14459"/>
    <cellStyle name="Note 3 2 3 2 3 2 5 2" xfId="32123"/>
    <cellStyle name="Note 3 2 3 2 3 2 5 3" xfId="49338"/>
    <cellStyle name="Note 3 2 3 2 3 2 6" xfId="21429"/>
    <cellStyle name="Note 3 2 3 2 3 2 7" xfId="38726"/>
    <cellStyle name="Note 3 2 3 2 3 3" xfId="4077"/>
    <cellStyle name="Note 3 2 3 2 3 3 2" xfId="5993"/>
    <cellStyle name="Note 3 2 3 2 3 3 2 2" xfId="12913"/>
    <cellStyle name="Note 3 2 3 2 3 3 2 2 2" xfId="19640"/>
    <cellStyle name="Note 3 2 3 2 3 3 2 2 2 2" xfId="37304"/>
    <cellStyle name="Note 3 2 3 2 3 3 2 2 2 3" xfId="54481"/>
    <cellStyle name="Note 3 2 3 2 3 3 2 2 3" xfId="30577"/>
    <cellStyle name="Note 3 2 3 2 3 3 2 2 4" xfId="47804"/>
    <cellStyle name="Note 3 2 3 2 3 3 2 3" xfId="9629"/>
    <cellStyle name="Note 3 2 3 2 3 3 2 3 2" xfId="27294"/>
    <cellStyle name="Note 3 2 3 2 3 3 2 3 3" xfId="44547"/>
    <cellStyle name="Note 3 2 3 2 3 3 2 4" xfId="16573"/>
    <cellStyle name="Note 3 2 3 2 3 3 2 4 2" xfId="34237"/>
    <cellStyle name="Note 3 2 3 2 3 3 2 4 3" xfId="51440"/>
    <cellStyle name="Note 3 2 3 2 3 3 2 5" xfId="23658"/>
    <cellStyle name="Note 3 2 3 2 3 3 2 6" xfId="40936"/>
    <cellStyle name="Note 3 2 3 2 3 3 3" xfId="7774"/>
    <cellStyle name="Note 3 2 3 2 3 3 3 2" xfId="25439"/>
    <cellStyle name="Note 3 2 3 2 3 3 3 3" xfId="42704"/>
    <cellStyle name="Note 3 2 3 2 3 3 4" xfId="14826"/>
    <cellStyle name="Note 3 2 3 2 3 3 4 2" xfId="32490"/>
    <cellStyle name="Note 3 2 3 2 3 3 4 3" xfId="49705"/>
    <cellStyle name="Note 3 2 3 2 3 3 5" xfId="21796"/>
    <cellStyle name="Note 3 2 3 2 3 3 6" xfId="39093"/>
    <cellStyle name="Note 3 2 3 2 3 4" xfId="4963"/>
    <cellStyle name="Note 3 2 3 2 3 4 2" xfId="11883"/>
    <cellStyle name="Note 3 2 3 2 3 4 2 2" xfId="18664"/>
    <cellStyle name="Note 3 2 3 2 3 4 2 2 2" xfId="36328"/>
    <cellStyle name="Note 3 2 3 2 3 4 2 2 3" xfId="53511"/>
    <cellStyle name="Note 3 2 3 2 3 4 2 3" xfId="29547"/>
    <cellStyle name="Note 3 2 3 2 3 4 2 4" xfId="46780"/>
    <cellStyle name="Note 3 2 3 2 3 4 3" xfId="8599"/>
    <cellStyle name="Note 3 2 3 2 3 4 3 2" xfId="26264"/>
    <cellStyle name="Note 3 2 3 2 3 4 3 3" xfId="43523"/>
    <cellStyle name="Note 3 2 3 2 3 4 4" xfId="15597"/>
    <cellStyle name="Note 3 2 3 2 3 4 4 2" xfId="33261"/>
    <cellStyle name="Note 3 2 3 2 3 4 4 3" xfId="50470"/>
    <cellStyle name="Note 3 2 3 2 3 4 5" xfId="22628"/>
    <cellStyle name="Note 3 2 3 2 3 4 6" xfId="39912"/>
    <cellStyle name="Note 3 2 3 2 3 5" xfId="10569"/>
    <cellStyle name="Note 3 2 3 2 3 5 2" xfId="17458"/>
    <cellStyle name="Note 3 2 3 2 3 5 2 2" xfId="35122"/>
    <cellStyle name="Note 3 2 3 2 3 5 2 3" xfId="52317"/>
    <cellStyle name="Note 3 2 3 2 3 5 3" xfId="28233"/>
    <cellStyle name="Note 3 2 3 2 3 5 4" xfId="45478"/>
    <cellStyle name="Note 3 2 3 2 3 6" xfId="6819"/>
    <cellStyle name="Note 3 2 3 2 3 6 2" xfId="24484"/>
    <cellStyle name="Note 3 2 3 2 3 6 3" xfId="41755"/>
    <cellStyle name="Note 3 2 3 2 3 7" xfId="13850"/>
    <cellStyle name="Note 3 2 3 2 3 7 2" xfId="31514"/>
    <cellStyle name="Note 3 2 3 2 3 7 3" xfId="48735"/>
    <cellStyle name="Note 3 2 3 2 3 8" xfId="20766"/>
    <cellStyle name="Note 3 2 3 2 3 9" xfId="38069"/>
    <cellStyle name="Note 3 2 3 2 4" xfId="3159"/>
    <cellStyle name="Note 3 2 3 2 4 2" xfId="4189"/>
    <cellStyle name="Note 3 2 3 2 4 2 2" xfId="6105"/>
    <cellStyle name="Note 3 2 3 2 4 2 2 2" xfId="13025"/>
    <cellStyle name="Note 3 2 3 2 4 2 2 2 2" xfId="19752"/>
    <cellStyle name="Note 3 2 3 2 4 2 2 2 2 2" xfId="37416"/>
    <cellStyle name="Note 3 2 3 2 4 2 2 2 2 3" xfId="54593"/>
    <cellStyle name="Note 3 2 3 2 4 2 2 2 3" xfId="30689"/>
    <cellStyle name="Note 3 2 3 2 4 2 2 2 4" xfId="47916"/>
    <cellStyle name="Note 3 2 3 2 4 2 2 3" xfId="9741"/>
    <cellStyle name="Note 3 2 3 2 4 2 2 3 2" xfId="27406"/>
    <cellStyle name="Note 3 2 3 2 4 2 2 3 3" xfId="44659"/>
    <cellStyle name="Note 3 2 3 2 4 2 2 4" xfId="16685"/>
    <cellStyle name="Note 3 2 3 2 4 2 2 4 2" xfId="34349"/>
    <cellStyle name="Note 3 2 3 2 4 2 2 4 3" xfId="51552"/>
    <cellStyle name="Note 3 2 3 2 4 2 2 5" xfId="23770"/>
    <cellStyle name="Note 3 2 3 2 4 2 2 6" xfId="41048"/>
    <cellStyle name="Note 3 2 3 2 4 2 3" xfId="7886"/>
    <cellStyle name="Note 3 2 3 2 4 2 3 2" xfId="25551"/>
    <cellStyle name="Note 3 2 3 2 4 2 3 3" xfId="42816"/>
    <cellStyle name="Note 3 2 3 2 4 2 4" xfId="14938"/>
    <cellStyle name="Note 3 2 3 2 4 2 4 2" xfId="32602"/>
    <cellStyle name="Note 3 2 3 2 4 2 4 3" xfId="49817"/>
    <cellStyle name="Note 3 2 3 2 4 2 5" xfId="21908"/>
    <cellStyle name="Note 3 2 3 2 4 2 6" xfId="39205"/>
    <cellStyle name="Note 3 2 3 2 4 3" xfId="5075"/>
    <cellStyle name="Note 3 2 3 2 4 3 2" xfId="11995"/>
    <cellStyle name="Note 3 2 3 2 4 3 2 2" xfId="18776"/>
    <cellStyle name="Note 3 2 3 2 4 3 2 2 2" xfId="36440"/>
    <cellStyle name="Note 3 2 3 2 4 3 2 2 3" xfId="53623"/>
    <cellStyle name="Note 3 2 3 2 4 3 2 3" xfId="29659"/>
    <cellStyle name="Note 3 2 3 2 4 3 2 4" xfId="46892"/>
    <cellStyle name="Note 3 2 3 2 4 3 3" xfId="8711"/>
    <cellStyle name="Note 3 2 3 2 4 3 3 2" xfId="26376"/>
    <cellStyle name="Note 3 2 3 2 4 3 3 3" xfId="43635"/>
    <cellStyle name="Note 3 2 3 2 4 3 4" xfId="15709"/>
    <cellStyle name="Note 3 2 3 2 4 3 4 2" xfId="33373"/>
    <cellStyle name="Note 3 2 3 2 4 3 4 3" xfId="50582"/>
    <cellStyle name="Note 3 2 3 2 4 3 5" xfId="22740"/>
    <cellStyle name="Note 3 2 3 2 4 3 6" xfId="40024"/>
    <cellStyle name="Note 3 2 3 2 4 4" xfId="10681"/>
    <cellStyle name="Note 3 2 3 2 4 4 2" xfId="17570"/>
    <cellStyle name="Note 3 2 3 2 4 4 2 2" xfId="35234"/>
    <cellStyle name="Note 3 2 3 2 4 4 2 3" xfId="52429"/>
    <cellStyle name="Note 3 2 3 2 4 4 3" xfId="28345"/>
    <cellStyle name="Note 3 2 3 2 4 4 4" xfId="45590"/>
    <cellStyle name="Note 3 2 3 2 4 5" xfId="6931"/>
    <cellStyle name="Note 3 2 3 2 4 5 2" xfId="24596"/>
    <cellStyle name="Note 3 2 3 2 4 5 3" xfId="41867"/>
    <cellStyle name="Note 3 2 3 2 4 6" xfId="13962"/>
    <cellStyle name="Note 3 2 3 2 4 6 2" xfId="31626"/>
    <cellStyle name="Note 3 2 3 2 4 6 3" xfId="48847"/>
    <cellStyle name="Note 3 2 3 2 4 7" xfId="20878"/>
    <cellStyle name="Note 3 2 3 2 4 8" xfId="38181"/>
    <cellStyle name="Note 3 2 3 2 5" xfId="3387"/>
    <cellStyle name="Note 3 2 3 2 5 2" xfId="5303"/>
    <cellStyle name="Note 3 2 3 2 5 2 2" xfId="12223"/>
    <cellStyle name="Note 3 2 3 2 5 2 2 2" xfId="18950"/>
    <cellStyle name="Note 3 2 3 2 5 2 2 2 2" xfId="36614"/>
    <cellStyle name="Note 3 2 3 2 5 2 2 2 3" xfId="53797"/>
    <cellStyle name="Note 3 2 3 2 5 2 2 3" xfId="29887"/>
    <cellStyle name="Note 3 2 3 2 5 2 2 4" xfId="47120"/>
    <cellStyle name="Note 3 2 3 2 5 2 3" xfId="8939"/>
    <cellStyle name="Note 3 2 3 2 5 2 3 2" xfId="26604"/>
    <cellStyle name="Note 3 2 3 2 5 2 3 3" xfId="43863"/>
    <cellStyle name="Note 3 2 3 2 5 2 4" xfId="15883"/>
    <cellStyle name="Note 3 2 3 2 5 2 4 2" xfId="33547"/>
    <cellStyle name="Note 3 2 3 2 5 2 4 3" xfId="50756"/>
    <cellStyle name="Note 3 2 3 2 5 2 5" xfId="22968"/>
    <cellStyle name="Note 3 2 3 2 5 2 6" xfId="40252"/>
    <cellStyle name="Note 3 2 3 2 5 3" xfId="10847"/>
    <cellStyle name="Note 3 2 3 2 5 3 2" xfId="17682"/>
    <cellStyle name="Note 3 2 3 2 5 3 2 2" xfId="35346"/>
    <cellStyle name="Note 3 2 3 2 5 3 2 3" xfId="52541"/>
    <cellStyle name="Note 3 2 3 2 5 3 3" xfId="28511"/>
    <cellStyle name="Note 3 2 3 2 5 3 4" xfId="45756"/>
    <cellStyle name="Note 3 2 3 2 5 4" xfId="14136"/>
    <cellStyle name="Note 3 2 3 2 5 4 2" xfId="31800"/>
    <cellStyle name="Note 3 2 3 2 5 4 3" xfId="49021"/>
    <cellStyle name="Note 3 2 3 2 5 5" xfId="21106"/>
    <cellStyle name="Note 3 2 3 2 5 6" xfId="38409"/>
    <cellStyle name="Note 3 2 3 2 6" xfId="3232"/>
    <cellStyle name="Note 3 2 3 2 6 2" xfId="5148"/>
    <cellStyle name="Note 3 2 3 2 6 2 2" xfId="12068"/>
    <cellStyle name="Note 3 2 3 2 6 2 2 2" xfId="18849"/>
    <cellStyle name="Note 3 2 3 2 6 2 2 2 2" xfId="36513"/>
    <cellStyle name="Note 3 2 3 2 6 2 2 2 3" xfId="53696"/>
    <cellStyle name="Note 3 2 3 2 6 2 2 3" xfId="29732"/>
    <cellStyle name="Note 3 2 3 2 6 2 2 4" xfId="46965"/>
    <cellStyle name="Note 3 2 3 2 6 2 3" xfId="8784"/>
    <cellStyle name="Note 3 2 3 2 6 2 3 2" xfId="26449"/>
    <cellStyle name="Note 3 2 3 2 6 2 3 3" xfId="43708"/>
    <cellStyle name="Note 3 2 3 2 6 2 4" xfId="15782"/>
    <cellStyle name="Note 3 2 3 2 6 2 4 2" xfId="33446"/>
    <cellStyle name="Note 3 2 3 2 6 2 4 3" xfId="50655"/>
    <cellStyle name="Note 3 2 3 2 6 2 5" xfId="22813"/>
    <cellStyle name="Note 3 2 3 2 6 2 6" xfId="40097"/>
    <cellStyle name="Note 3 2 3 2 6 3" xfId="7004"/>
    <cellStyle name="Note 3 2 3 2 6 3 2" xfId="24669"/>
    <cellStyle name="Note 3 2 3 2 6 3 3" xfId="41940"/>
    <cellStyle name="Note 3 2 3 2 6 4" xfId="14035"/>
    <cellStyle name="Note 3 2 3 2 6 4 2" xfId="31699"/>
    <cellStyle name="Note 3 2 3 2 6 4 3" xfId="48920"/>
    <cellStyle name="Note 3 2 3 2 6 5" xfId="20951"/>
    <cellStyle name="Note 3 2 3 2 6 6" xfId="38254"/>
    <cellStyle name="Note 3 2 3 2 7" xfId="4640"/>
    <cellStyle name="Note 3 2 3 2 7 2" xfId="11560"/>
    <cellStyle name="Note 3 2 3 2 7 2 2" xfId="18341"/>
    <cellStyle name="Note 3 2 3 2 7 2 2 2" xfId="36005"/>
    <cellStyle name="Note 3 2 3 2 7 2 2 3" xfId="53194"/>
    <cellStyle name="Note 3 2 3 2 7 2 3" xfId="29224"/>
    <cellStyle name="Note 3 2 3 2 7 2 4" xfId="46463"/>
    <cellStyle name="Note 3 2 3 2 7 3" xfId="8276"/>
    <cellStyle name="Note 3 2 3 2 7 3 2" xfId="25941"/>
    <cellStyle name="Note 3 2 3 2 7 3 3" xfId="43206"/>
    <cellStyle name="Note 3 2 3 2 7 4" xfId="15274"/>
    <cellStyle name="Note 3 2 3 2 7 4 2" xfId="32938"/>
    <cellStyle name="Note 3 2 3 2 7 4 3" xfId="50153"/>
    <cellStyle name="Note 3 2 3 2 7 5" xfId="22305"/>
    <cellStyle name="Note 3 2 3 2 7 6" xfId="39595"/>
    <cellStyle name="Note 3 2 3 2 8" xfId="10246"/>
    <cellStyle name="Note 3 2 3 2 8 2" xfId="17135"/>
    <cellStyle name="Note 3 2 3 2 8 2 2" xfId="34799"/>
    <cellStyle name="Note 3 2 3 2 8 2 3" xfId="52000"/>
    <cellStyle name="Note 3 2 3 2 8 3" xfId="27910"/>
    <cellStyle name="Note 3 2 3 2 8 4" xfId="45161"/>
    <cellStyle name="Note 3 2 3 2 9" xfId="6496"/>
    <cellStyle name="Note 3 2 3 2 9 2" xfId="24161"/>
    <cellStyle name="Note 3 2 3 2 9 3" xfId="41438"/>
    <cellStyle name="Note 3 2 3 3" xfId="2851"/>
    <cellStyle name="Note 3 2 3 3 2" xfId="3514"/>
    <cellStyle name="Note 3 2 3 3 2 2" xfId="5430"/>
    <cellStyle name="Note 3 2 3 3 2 2 2" xfId="12350"/>
    <cellStyle name="Note 3 2 3 3 2 2 2 2" xfId="19077"/>
    <cellStyle name="Note 3 2 3 3 2 2 2 2 2" xfId="36741"/>
    <cellStyle name="Note 3 2 3 3 2 2 2 2 3" xfId="53921"/>
    <cellStyle name="Note 3 2 3 3 2 2 2 3" xfId="30014"/>
    <cellStyle name="Note 3 2 3 3 2 2 2 4" xfId="47244"/>
    <cellStyle name="Note 3 2 3 3 2 2 3" xfId="9066"/>
    <cellStyle name="Note 3 2 3 3 2 2 3 2" xfId="26731"/>
    <cellStyle name="Note 3 2 3 3 2 2 3 3" xfId="43987"/>
    <cellStyle name="Note 3 2 3 3 2 2 4" xfId="16010"/>
    <cellStyle name="Note 3 2 3 3 2 2 4 2" xfId="33674"/>
    <cellStyle name="Note 3 2 3 3 2 2 4 3" xfId="50880"/>
    <cellStyle name="Note 3 2 3 3 2 2 5" xfId="23095"/>
    <cellStyle name="Note 3 2 3 3 2 2 6" xfId="40376"/>
    <cellStyle name="Note 3 2 3 3 2 3" xfId="10974"/>
    <cellStyle name="Note 3 2 3 3 2 3 2" xfId="17809"/>
    <cellStyle name="Note 3 2 3 3 2 3 2 2" xfId="35473"/>
    <cellStyle name="Note 3 2 3 3 2 3 2 3" xfId="52665"/>
    <cellStyle name="Note 3 2 3 3 2 3 3" xfId="28638"/>
    <cellStyle name="Note 3 2 3 3 2 3 4" xfId="45880"/>
    <cellStyle name="Note 3 2 3 3 2 4" xfId="7211"/>
    <cellStyle name="Note 3 2 3 3 2 4 2" xfId="24876"/>
    <cellStyle name="Note 3 2 3 3 2 4 3" xfId="42144"/>
    <cellStyle name="Note 3 2 3 3 2 5" xfId="14263"/>
    <cellStyle name="Note 3 2 3 3 2 5 2" xfId="31927"/>
    <cellStyle name="Note 3 2 3 3 2 5 3" xfId="49145"/>
    <cellStyle name="Note 3 2 3 3 2 6" xfId="21233"/>
    <cellStyle name="Note 3 2 3 3 2 7" xfId="38533"/>
    <cellStyle name="Note 3 2 3 3 3" xfId="3884"/>
    <cellStyle name="Note 3 2 3 3 3 2" xfId="5800"/>
    <cellStyle name="Note 3 2 3 3 3 2 2" xfId="12720"/>
    <cellStyle name="Note 3 2 3 3 3 2 2 2" xfId="19447"/>
    <cellStyle name="Note 3 2 3 3 3 2 2 2 2" xfId="37111"/>
    <cellStyle name="Note 3 2 3 3 3 2 2 2 3" xfId="54288"/>
    <cellStyle name="Note 3 2 3 3 3 2 2 3" xfId="30384"/>
    <cellStyle name="Note 3 2 3 3 3 2 2 4" xfId="47611"/>
    <cellStyle name="Note 3 2 3 3 3 2 3" xfId="9436"/>
    <cellStyle name="Note 3 2 3 3 3 2 3 2" xfId="27101"/>
    <cellStyle name="Note 3 2 3 3 3 2 3 3" xfId="44354"/>
    <cellStyle name="Note 3 2 3 3 3 2 4" xfId="16380"/>
    <cellStyle name="Note 3 2 3 3 3 2 4 2" xfId="34044"/>
    <cellStyle name="Note 3 2 3 3 3 2 4 3" xfId="51247"/>
    <cellStyle name="Note 3 2 3 3 3 2 5" xfId="23465"/>
    <cellStyle name="Note 3 2 3 3 3 2 6" xfId="40743"/>
    <cellStyle name="Note 3 2 3 3 3 3" xfId="7581"/>
    <cellStyle name="Note 3 2 3 3 3 3 2" xfId="25246"/>
    <cellStyle name="Note 3 2 3 3 3 3 3" xfId="42511"/>
    <cellStyle name="Note 3 2 3 3 3 4" xfId="14633"/>
    <cellStyle name="Note 3 2 3 3 3 4 2" xfId="32297"/>
    <cellStyle name="Note 3 2 3 3 3 4 3" xfId="49512"/>
    <cellStyle name="Note 3 2 3 3 3 5" xfId="21603"/>
    <cellStyle name="Note 3 2 3 3 3 6" xfId="38900"/>
    <cellStyle name="Note 3 2 3 3 4" xfId="4767"/>
    <cellStyle name="Note 3 2 3 3 4 2" xfId="11687"/>
    <cellStyle name="Note 3 2 3 3 4 2 2" xfId="18468"/>
    <cellStyle name="Note 3 2 3 3 4 2 2 2" xfId="36132"/>
    <cellStyle name="Note 3 2 3 3 4 2 2 3" xfId="53318"/>
    <cellStyle name="Note 3 2 3 3 4 2 3" xfId="29351"/>
    <cellStyle name="Note 3 2 3 3 4 2 4" xfId="46587"/>
    <cellStyle name="Note 3 2 3 3 4 3" xfId="8403"/>
    <cellStyle name="Note 3 2 3 3 4 3 2" xfId="26068"/>
    <cellStyle name="Note 3 2 3 3 4 3 3" xfId="43330"/>
    <cellStyle name="Note 3 2 3 3 4 4" xfId="15401"/>
    <cellStyle name="Note 3 2 3 3 4 4 2" xfId="33065"/>
    <cellStyle name="Note 3 2 3 3 4 4 3" xfId="50277"/>
    <cellStyle name="Note 3 2 3 3 4 5" xfId="22432"/>
    <cellStyle name="Note 3 2 3 3 4 6" xfId="39719"/>
    <cellStyle name="Note 3 2 3 3 5" xfId="10373"/>
    <cellStyle name="Note 3 2 3 3 5 2" xfId="17262"/>
    <cellStyle name="Note 3 2 3 3 5 2 2" xfId="34926"/>
    <cellStyle name="Note 3 2 3 3 5 2 3" xfId="52124"/>
    <cellStyle name="Note 3 2 3 3 5 3" xfId="28037"/>
    <cellStyle name="Note 3 2 3 3 5 4" xfId="45285"/>
    <cellStyle name="Note 3 2 3 3 6" xfId="6623"/>
    <cellStyle name="Note 3 2 3 3 6 2" xfId="24288"/>
    <cellStyle name="Note 3 2 3 3 6 3" xfId="41562"/>
    <cellStyle name="Note 3 2 3 3 7" xfId="13654"/>
    <cellStyle name="Note 3 2 3 3 7 2" xfId="31318"/>
    <cellStyle name="Note 3 2 3 3 7 3" xfId="48542"/>
    <cellStyle name="Note 3 2 3 3 8" xfId="20570"/>
    <cellStyle name="Note 3 2 3 3 9" xfId="37876"/>
    <cellStyle name="Note 3 2 3 4" xfId="4503"/>
    <cellStyle name="Note 3 2 3 4 2" xfId="6367"/>
    <cellStyle name="Note 3 2 3 4 2 2" xfId="13286"/>
    <cellStyle name="Note 3 2 3 4 2 2 2" xfId="19959"/>
    <cellStyle name="Note 3 2 3 4 2 2 2 2" xfId="37623"/>
    <cellStyle name="Note 3 2 3 4 2 2 2 3" xfId="54800"/>
    <cellStyle name="Note 3 2 3 4 2 2 3" xfId="30950"/>
    <cellStyle name="Note 3 2 3 4 2 2 4" xfId="48177"/>
    <cellStyle name="Note 3 2 3 4 2 3" xfId="10002"/>
    <cellStyle name="Note 3 2 3 4 2 3 2" xfId="27667"/>
    <cellStyle name="Note 3 2 3 4 2 3 3" xfId="44920"/>
    <cellStyle name="Note 3 2 3 4 2 4" xfId="16892"/>
    <cellStyle name="Note 3 2 3 4 2 4 2" xfId="34556"/>
    <cellStyle name="Note 3 2 3 4 2 4 3" xfId="51759"/>
    <cellStyle name="Note 3 2 3 4 2 5" xfId="24032"/>
    <cellStyle name="Note 3 2 3 4 2 6" xfId="41309"/>
    <cellStyle name="Note 3 2 3 4 3" xfId="11431"/>
    <cellStyle name="Note 3 2 3 4 3 2" xfId="18212"/>
    <cellStyle name="Note 3 2 3 4 3 2 2" xfId="35876"/>
    <cellStyle name="Note 3 2 3 4 3 2 3" xfId="53065"/>
    <cellStyle name="Note 3 2 3 4 3 3" xfId="29095"/>
    <cellStyle name="Note 3 2 3 4 3 4" xfId="46334"/>
    <cellStyle name="Note 3 2 3 4 4" xfId="8147"/>
    <cellStyle name="Note 3 2 3 4 4 2" xfId="25812"/>
    <cellStyle name="Note 3 2 3 4 4 3" xfId="43077"/>
    <cellStyle name="Note 3 2 3 4 5" xfId="15145"/>
    <cellStyle name="Note 3 2 3 4 5 2" xfId="32809"/>
    <cellStyle name="Note 3 2 3 4 5 3" xfId="50024"/>
    <cellStyle name="Note 3 2 3 4 6" xfId="22176"/>
    <cellStyle name="Note 3 2 3 4 7" xfId="39466"/>
    <cellStyle name="Note 3 2 3 5" xfId="4554"/>
    <cellStyle name="Note 3 2 3 5 2" xfId="6418"/>
    <cellStyle name="Note 3 2 3 5 2 2" xfId="13337"/>
    <cellStyle name="Note 3 2 3 5 2 2 2" xfId="20010"/>
    <cellStyle name="Note 3 2 3 5 2 2 2 2" xfId="37674"/>
    <cellStyle name="Note 3 2 3 5 2 2 2 3" xfId="54851"/>
    <cellStyle name="Note 3 2 3 5 2 2 3" xfId="31001"/>
    <cellStyle name="Note 3 2 3 5 2 2 4" xfId="48228"/>
    <cellStyle name="Note 3 2 3 5 2 3" xfId="10053"/>
    <cellStyle name="Note 3 2 3 5 2 3 2" xfId="27718"/>
    <cellStyle name="Note 3 2 3 5 2 3 3" xfId="44971"/>
    <cellStyle name="Note 3 2 3 5 2 4" xfId="16943"/>
    <cellStyle name="Note 3 2 3 5 2 4 2" xfId="34607"/>
    <cellStyle name="Note 3 2 3 5 2 4 3" xfId="51810"/>
    <cellStyle name="Note 3 2 3 5 2 5" xfId="24083"/>
    <cellStyle name="Note 3 2 3 5 2 6" xfId="41360"/>
    <cellStyle name="Note 3 2 3 5 3" xfId="11482"/>
    <cellStyle name="Note 3 2 3 5 3 2" xfId="18263"/>
    <cellStyle name="Note 3 2 3 5 3 2 2" xfId="35927"/>
    <cellStyle name="Note 3 2 3 5 3 2 3" xfId="53116"/>
    <cellStyle name="Note 3 2 3 5 3 3" xfId="29146"/>
    <cellStyle name="Note 3 2 3 5 3 4" xfId="46385"/>
    <cellStyle name="Note 3 2 3 5 4" xfId="8198"/>
    <cellStyle name="Note 3 2 3 5 4 2" xfId="25863"/>
    <cellStyle name="Note 3 2 3 5 4 3" xfId="43128"/>
    <cellStyle name="Note 3 2 3 5 5" xfId="15196"/>
    <cellStyle name="Note 3 2 3 5 5 2" xfId="32860"/>
    <cellStyle name="Note 3 2 3 5 5 3" xfId="50075"/>
    <cellStyle name="Note 3 2 3 5 6" xfId="22227"/>
    <cellStyle name="Note 3 2 3 5 7" xfId="39517"/>
    <cellStyle name="Note 3 2 3 6" xfId="10146"/>
    <cellStyle name="Note 3 2 3 6 2" xfId="17035"/>
    <cellStyle name="Note 3 2 3 6 2 2" xfId="34699"/>
    <cellStyle name="Note 3 2 3 6 2 3" xfId="51900"/>
    <cellStyle name="Note 3 2 3 6 3" xfId="27810"/>
    <cellStyle name="Note 3 2 3 6 4" xfId="45061"/>
    <cellStyle name="Note 3 2 3 7" xfId="13427"/>
    <cellStyle name="Note 3 2 3 7 2" xfId="31091"/>
    <cellStyle name="Note 3 2 3 7 3" xfId="48318"/>
    <cellStyle name="Note 3 2 3 8" xfId="20253"/>
    <cellStyle name="Note 3 2 3 9" xfId="20159"/>
    <cellStyle name="Note 3 2 4" xfId="2725"/>
    <cellStyle name="Note 3 2 4 10" xfId="13530"/>
    <cellStyle name="Note 3 2 4 10 2" xfId="31194"/>
    <cellStyle name="Note 3 2 4 10 3" xfId="48421"/>
    <cellStyle name="Note 3 2 4 11" xfId="20446"/>
    <cellStyle name="Note 3 2 4 12" xfId="37755"/>
    <cellStyle name="Note 3 2 4 2" xfId="2954"/>
    <cellStyle name="Note 3 2 4 2 2" xfId="3617"/>
    <cellStyle name="Note 3 2 4 2 2 2" xfId="5533"/>
    <cellStyle name="Note 3 2 4 2 2 2 2" xfId="12453"/>
    <cellStyle name="Note 3 2 4 2 2 2 2 2" xfId="19180"/>
    <cellStyle name="Note 3 2 4 2 2 2 2 2 2" xfId="36844"/>
    <cellStyle name="Note 3 2 4 2 2 2 2 2 3" xfId="54024"/>
    <cellStyle name="Note 3 2 4 2 2 2 2 3" xfId="30117"/>
    <cellStyle name="Note 3 2 4 2 2 2 2 4" xfId="47347"/>
    <cellStyle name="Note 3 2 4 2 2 2 3" xfId="9169"/>
    <cellStyle name="Note 3 2 4 2 2 2 3 2" xfId="26834"/>
    <cellStyle name="Note 3 2 4 2 2 2 3 3" xfId="44090"/>
    <cellStyle name="Note 3 2 4 2 2 2 4" xfId="16113"/>
    <cellStyle name="Note 3 2 4 2 2 2 4 2" xfId="33777"/>
    <cellStyle name="Note 3 2 4 2 2 2 4 3" xfId="50983"/>
    <cellStyle name="Note 3 2 4 2 2 2 5" xfId="23198"/>
    <cellStyle name="Note 3 2 4 2 2 2 6" xfId="40479"/>
    <cellStyle name="Note 3 2 4 2 2 3" xfId="11077"/>
    <cellStyle name="Note 3 2 4 2 2 3 2" xfId="17912"/>
    <cellStyle name="Note 3 2 4 2 2 3 2 2" xfId="35576"/>
    <cellStyle name="Note 3 2 4 2 2 3 2 3" xfId="52768"/>
    <cellStyle name="Note 3 2 4 2 2 3 3" xfId="28741"/>
    <cellStyle name="Note 3 2 4 2 2 3 4" xfId="45983"/>
    <cellStyle name="Note 3 2 4 2 2 4" xfId="7314"/>
    <cellStyle name="Note 3 2 4 2 2 4 2" xfId="24979"/>
    <cellStyle name="Note 3 2 4 2 2 4 3" xfId="42247"/>
    <cellStyle name="Note 3 2 4 2 2 5" xfId="14366"/>
    <cellStyle name="Note 3 2 4 2 2 5 2" xfId="32030"/>
    <cellStyle name="Note 3 2 4 2 2 5 3" xfId="49248"/>
    <cellStyle name="Note 3 2 4 2 2 6" xfId="21336"/>
    <cellStyle name="Note 3 2 4 2 2 7" xfId="38636"/>
    <cellStyle name="Note 3 2 4 2 3" xfId="3987"/>
    <cellStyle name="Note 3 2 4 2 3 2" xfId="5903"/>
    <cellStyle name="Note 3 2 4 2 3 2 2" xfId="12823"/>
    <cellStyle name="Note 3 2 4 2 3 2 2 2" xfId="19550"/>
    <cellStyle name="Note 3 2 4 2 3 2 2 2 2" xfId="37214"/>
    <cellStyle name="Note 3 2 4 2 3 2 2 2 3" xfId="54391"/>
    <cellStyle name="Note 3 2 4 2 3 2 2 3" xfId="30487"/>
    <cellStyle name="Note 3 2 4 2 3 2 2 4" xfId="47714"/>
    <cellStyle name="Note 3 2 4 2 3 2 3" xfId="9539"/>
    <cellStyle name="Note 3 2 4 2 3 2 3 2" xfId="27204"/>
    <cellStyle name="Note 3 2 4 2 3 2 3 3" xfId="44457"/>
    <cellStyle name="Note 3 2 4 2 3 2 4" xfId="16483"/>
    <cellStyle name="Note 3 2 4 2 3 2 4 2" xfId="34147"/>
    <cellStyle name="Note 3 2 4 2 3 2 4 3" xfId="51350"/>
    <cellStyle name="Note 3 2 4 2 3 2 5" xfId="23568"/>
    <cellStyle name="Note 3 2 4 2 3 2 6" xfId="40846"/>
    <cellStyle name="Note 3 2 4 2 3 3" xfId="7684"/>
    <cellStyle name="Note 3 2 4 2 3 3 2" xfId="25349"/>
    <cellStyle name="Note 3 2 4 2 3 3 3" xfId="42614"/>
    <cellStyle name="Note 3 2 4 2 3 4" xfId="14736"/>
    <cellStyle name="Note 3 2 4 2 3 4 2" xfId="32400"/>
    <cellStyle name="Note 3 2 4 2 3 4 3" xfId="49615"/>
    <cellStyle name="Note 3 2 4 2 3 5" xfId="21706"/>
    <cellStyle name="Note 3 2 4 2 3 6" xfId="39003"/>
    <cellStyle name="Note 3 2 4 2 4" xfId="4870"/>
    <cellStyle name="Note 3 2 4 2 4 2" xfId="11790"/>
    <cellStyle name="Note 3 2 4 2 4 2 2" xfId="18571"/>
    <cellStyle name="Note 3 2 4 2 4 2 2 2" xfId="36235"/>
    <cellStyle name="Note 3 2 4 2 4 2 2 3" xfId="53421"/>
    <cellStyle name="Note 3 2 4 2 4 2 3" xfId="29454"/>
    <cellStyle name="Note 3 2 4 2 4 2 4" xfId="46690"/>
    <cellStyle name="Note 3 2 4 2 4 3" xfId="8506"/>
    <cellStyle name="Note 3 2 4 2 4 3 2" xfId="26171"/>
    <cellStyle name="Note 3 2 4 2 4 3 3" xfId="43433"/>
    <cellStyle name="Note 3 2 4 2 4 4" xfId="15504"/>
    <cellStyle name="Note 3 2 4 2 4 4 2" xfId="33168"/>
    <cellStyle name="Note 3 2 4 2 4 4 3" xfId="50380"/>
    <cellStyle name="Note 3 2 4 2 4 5" xfId="22535"/>
    <cellStyle name="Note 3 2 4 2 4 6" xfId="39822"/>
    <cellStyle name="Note 3 2 4 2 5" xfId="10476"/>
    <cellStyle name="Note 3 2 4 2 5 2" xfId="17365"/>
    <cellStyle name="Note 3 2 4 2 5 2 2" xfId="35029"/>
    <cellStyle name="Note 3 2 4 2 5 2 3" xfId="52227"/>
    <cellStyle name="Note 3 2 4 2 5 3" xfId="28140"/>
    <cellStyle name="Note 3 2 4 2 5 4" xfId="45388"/>
    <cellStyle name="Note 3 2 4 2 6" xfId="6726"/>
    <cellStyle name="Note 3 2 4 2 6 2" xfId="24391"/>
    <cellStyle name="Note 3 2 4 2 6 3" xfId="41665"/>
    <cellStyle name="Note 3 2 4 2 7" xfId="13757"/>
    <cellStyle name="Note 3 2 4 2 7 2" xfId="31421"/>
    <cellStyle name="Note 3 2 4 2 7 3" xfId="48645"/>
    <cellStyle name="Note 3 2 4 2 8" xfId="20673"/>
    <cellStyle name="Note 3 2 4 2 9" xfId="37979"/>
    <cellStyle name="Note 3 2 4 3" xfId="3050"/>
    <cellStyle name="Note 3 2 4 3 2" xfId="3713"/>
    <cellStyle name="Note 3 2 4 3 2 2" xfId="5629"/>
    <cellStyle name="Note 3 2 4 3 2 2 2" xfId="12549"/>
    <cellStyle name="Note 3 2 4 3 2 2 2 2" xfId="19276"/>
    <cellStyle name="Note 3 2 4 3 2 2 2 2 2" xfId="36940"/>
    <cellStyle name="Note 3 2 4 3 2 2 2 2 3" xfId="54117"/>
    <cellStyle name="Note 3 2 4 3 2 2 2 3" xfId="30213"/>
    <cellStyle name="Note 3 2 4 3 2 2 2 4" xfId="47440"/>
    <cellStyle name="Note 3 2 4 3 2 2 3" xfId="9265"/>
    <cellStyle name="Note 3 2 4 3 2 2 3 2" xfId="26930"/>
    <cellStyle name="Note 3 2 4 3 2 2 3 3" xfId="44183"/>
    <cellStyle name="Note 3 2 4 3 2 2 4" xfId="16209"/>
    <cellStyle name="Note 3 2 4 3 2 2 4 2" xfId="33873"/>
    <cellStyle name="Note 3 2 4 3 2 2 4 3" xfId="51076"/>
    <cellStyle name="Note 3 2 4 3 2 2 5" xfId="23294"/>
    <cellStyle name="Note 3 2 4 3 2 2 6" xfId="40572"/>
    <cellStyle name="Note 3 2 4 3 2 3" xfId="11173"/>
    <cellStyle name="Note 3 2 4 3 2 3 2" xfId="18008"/>
    <cellStyle name="Note 3 2 4 3 2 3 2 2" xfId="35672"/>
    <cellStyle name="Note 3 2 4 3 2 3 2 3" xfId="52861"/>
    <cellStyle name="Note 3 2 4 3 2 3 3" xfId="28837"/>
    <cellStyle name="Note 3 2 4 3 2 3 4" xfId="46076"/>
    <cellStyle name="Note 3 2 4 3 2 4" xfId="7410"/>
    <cellStyle name="Note 3 2 4 3 2 4 2" xfId="25075"/>
    <cellStyle name="Note 3 2 4 3 2 4 3" xfId="42340"/>
    <cellStyle name="Note 3 2 4 3 2 5" xfId="14462"/>
    <cellStyle name="Note 3 2 4 3 2 5 2" xfId="32126"/>
    <cellStyle name="Note 3 2 4 3 2 5 3" xfId="49341"/>
    <cellStyle name="Note 3 2 4 3 2 6" xfId="21432"/>
    <cellStyle name="Note 3 2 4 3 2 7" xfId="38729"/>
    <cellStyle name="Note 3 2 4 3 3" xfId="4080"/>
    <cellStyle name="Note 3 2 4 3 3 2" xfId="5996"/>
    <cellStyle name="Note 3 2 4 3 3 2 2" xfId="12916"/>
    <cellStyle name="Note 3 2 4 3 3 2 2 2" xfId="19643"/>
    <cellStyle name="Note 3 2 4 3 3 2 2 2 2" xfId="37307"/>
    <cellStyle name="Note 3 2 4 3 3 2 2 2 3" xfId="54484"/>
    <cellStyle name="Note 3 2 4 3 3 2 2 3" xfId="30580"/>
    <cellStyle name="Note 3 2 4 3 3 2 2 4" xfId="47807"/>
    <cellStyle name="Note 3 2 4 3 3 2 3" xfId="9632"/>
    <cellStyle name="Note 3 2 4 3 3 2 3 2" xfId="27297"/>
    <cellStyle name="Note 3 2 4 3 3 2 3 3" xfId="44550"/>
    <cellStyle name="Note 3 2 4 3 3 2 4" xfId="16576"/>
    <cellStyle name="Note 3 2 4 3 3 2 4 2" xfId="34240"/>
    <cellStyle name="Note 3 2 4 3 3 2 4 3" xfId="51443"/>
    <cellStyle name="Note 3 2 4 3 3 2 5" xfId="23661"/>
    <cellStyle name="Note 3 2 4 3 3 2 6" xfId="40939"/>
    <cellStyle name="Note 3 2 4 3 3 3" xfId="7777"/>
    <cellStyle name="Note 3 2 4 3 3 3 2" xfId="25442"/>
    <cellStyle name="Note 3 2 4 3 3 3 3" xfId="42707"/>
    <cellStyle name="Note 3 2 4 3 3 4" xfId="14829"/>
    <cellStyle name="Note 3 2 4 3 3 4 2" xfId="32493"/>
    <cellStyle name="Note 3 2 4 3 3 4 3" xfId="49708"/>
    <cellStyle name="Note 3 2 4 3 3 5" xfId="21799"/>
    <cellStyle name="Note 3 2 4 3 3 6" xfId="39096"/>
    <cellStyle name="Note 3 2 4 3 4" xfId="4966"/>
    <cellStyle name="Note 3 2 4 3 4 2" xfId="11886"/>
    <cellStyle name="Note 3 2 4 3 4 2 2" xfId="18667"/>
    <cellStyle name="Note 3 2 4 3 4 2 2 2" xfId="36331"/>
    <cellStyle name="Note 3 2 4 3 4 2 2 3" xfId="53514"/>
    <cellStyle name="Note 3 2 4 3 4 2 3" xfId="29550"/>
    <cellStyle name="Note 3 2 4 3 4 2 4" xfId="46783"/>
    <cellStyle name="Note 3 2 4 3 4 3" xfId="8602"/>
    <cellStyle name="Note 3 2 4 3 4 3 2" xfId="26267"/>
    <cellStyle name="Note 3 2 4 3 4 3 3" xfId="43526"/>
    <cellStyle name="Note 3 2 4 3 4 4" xfId="15600"/>
    <cellStyle name="Note 3 2 4 3 4 4 2" xfId="33264"/>
    <cellStyle name="Note 3 2 4 3 4 4 3" xfId="50473"/>
    <cellStyle name="Note 3 2 4 3 4 5" xfId="22631"/>
    <cellStyle name="Note 3 2 4 3 4 6" xfId="39915"/>
    <cellStyle name="Note 3 2 4 3 5" xfId="10572"/>
    <cellStyle name="Note 3 2 4 3 5 2" xfId="17461"/>
    <cellStyle name="Note 3 2 4 3 5 2 2" xfId="35125"/>
    <cellStyle name="Note 3 2 4 3 5 2 3" xfId="52320"/>
    <cellStyle name="Note 3 2 4 3 5 3" xfId="28236"/>
    <cellStyle name="Note 3 2 4 3 5 4" xfId="45481"/>
    <cellStyle name="Note 3 2 4 3 6" xfId="6822"/>
    <cellStyle name="Note 3 2 4 3 6 2" xfId="24487"/>
    <cellStyle name="Note 3 2 4 3 6 3" xfId="41758"/>
    <cellStyle name="Note 3 2 4 3 7" xfId="13853"/>
    <cellStyle name="Note 3 2 4 3 7 2" xfId="31517"/>
    <cellStyle name="Note 3 2 4 3 7 3" xfId="48738"/>
    <cellStyle name="Note 3 2 4 3 8" xfId="20769"/>
    <cellStyle name="Note 3 2 4 3 9" xfId="38072"/>
    <cellStyle name="Note 3 2 4 4" xfId="3162"/>
    <cellStyle name="Note 3 2 4 4 2" xfId="4192"/>
    <cellStyle name="Note 3 2 4 4 2 2" xfId="6108"/>
    <cellStyle name="Note 3 2 4 4 2 2 2" xfId="13028"/>
    <cellStyle name="Note 3 2 4 4 2 2 2 2" xfId="19755"/>
    <cellStyle name="Note 3 2 4 4 2 2 2 2 2" xfId="37419"/>
    <cellStyle name="Note 3 2 4 4 2 2 2 2 3" xfId="54596"/>
    <cellStyle name="Note 3 2 4 4 2 2 2 3" xfId="30692"/>
    <cellStyle name="Note 3 2 4 4 2 2 2 4" xfId="47919"/>
    <cellStyle name="Note 3 2 4 4 2 2 3" xfId="9744"/>
    <cellStyle name="Note 3 2 4 4 2 2 3 2" xfId="27409"/>
    <cellStyle name="Note 3 2 4 4 2 2 3 3" xfId="44662"/>
    <cellStyle name="Note 3 2 4 4 2 2 4" xfId="16688"/>
    <cellStyle name="Note 3 2 4 4 2 2 4 2" xfId="34352"/>
    <cellStyle name="Note 3 2 4 4 2 2 4 3" xfId="51555"/>
    <cellStyle name="Note 3 2 4 4 2 2 5" xfId="23773"/>
    <cellStyle name="Note 3 2 4 4 2 2 6" xfId="41051"/>
    <cellStyle name="Note 3 2 4 4 2 3" xfId="7889"/>
    <cellStyle name="Note 3 2 4 4 2 3 2" xfId="25554"/>
    <cellStyle name="Note 3 2 4 4 2 3 3" xfId="42819"/>
    <cellStyle name="Note 3 2 4 4 2 4" xfId="14941"/>
    <cellStyle name="Note 3 2 4 4 2 4 2" xfId="32605"/>
    <cellStyle name="Note 3 2 4 4 2 4 3" xfId="49820"/>
    <cellStyle name="Note 3 2 4 4 2 5" xfId="21911"/>
    <cellStyle name="Note 3 2 4 4 2 6" xfId="39208"/>
    <cellStyle name="Note 3 2 4 4 3" xfId="5078"/>
    <cellStyle name="Note 3 2 4 4 3 2" xfId="11998"/>
    <cellStyle name="Note 3 2 4 4 3 2 2" xfId="18779"/>
    <cellStyle name="Note 3 2 4 4 3 2 2 2" xfId="36443"/>
    <cellStyle name="Note 3 2 4 4 3 2 2 3" xfId="53626"/>
    <cellStyle name="Note 3 2 4 4 3 2 3" xfId="29662"/>
    <cellStyle name="Note 3 2 4 4 3 2 4" xfId="46895"/>
    <cellStyle name="Note 3 2 4 4 3 3" xfId="8714"/>
    <cellStyle name="Note 3 2 4 4 3 3 2" xfId="26379"/>
    <cellStyle name="Note 3 2 4 4 3 3 3" xfId="43638"/>
    <cellStyle name="Note 3 2 4 4 3 4" xfId="15712"/>
    <cellStyle name="Note 3 2 4 4 3 4 2" xfId="33376"/>
    <cellStyle name="Note 3 2 4 4 3 4 3" xfId="50585"/>
    <cellStyle name="Note 3 2 4 4 3 5" xfId="22743"/>
    <cellStyle name="Note 3 2 4 4 3 6" xfId="40027"/>
    <cellStyle name="Note 3 2 4 4 4" xfId="10684"/>
    <cellStyle name="Note 3 2 4 4 4 2" xfId="17573"/>
    <cellStyle name="Note 3 2 4 4 4 2 2" xfId="35237"/>
    <cellStyle name="Note 3 2 4 4 4 2 3" xfId="52432"/>
    <cellStyle name="Note 3 2 4 4 4 3" xfId="28348"/>
    <cellStyle name="Note 3 2 4 4 4 4" xfId="45593"/>
    <cellStyle name="Note 3 2 4 4 5" xfId="6934"/>
    <cellStyle name="Note 3 2 4 4 5 2" xfId="24599"/>
    <cellStyle name="Note 3 2 4 4 5 3" xfId="41870"/>
    <cellStyle name="Note 3 2 4 4 6" xfId="13965"/>
    <cellStyle name="Note 3 2 4 4 6 2" xfId="31629"/>
    <cellStyle name="Note 3 2 4 4 6 3" xfId="48850"/>
    <cellStyle name="Note 3 2 4 4 7" xfId="20881"/>
    <cellStyle name="Note 3 2 4 4 8" xfId="38184"/>
    <cellStyle name="Note 3 2 4 5" xfId="3390"/>
    <cellStyle name="Note 3 2 4 5 2" xfId="5306"/>
    <cellStyle name="Note 3 2 4 5 2 2" xfId="12226"/>
    <cellStyle name="Note 3 2 4 5 2 2 2" xfId="18953"/>
    <cellStyle name="Note 3 2 4 5 2 2 2 2" xfId="36617"/>
    <cellStyle name="Note 3 2 4 5 2 2 2 3" xfId="53800"/>
    <cellStyle name="Note 3 2 4 5 2 2 3" xfId="29890"/>
    <cellStyle name="Note 3 2 4 5 2 2 4" xfId="47123"/>
    <cellStyle name="Note 3 2 4 5 2 3" xfId="8942"/>
    <cellStyle name="Note 3 2 4 5 2 3 2" xfId="26607"/>
    <cellStyle name="Note 3 2 4 5 2 3 3" xfId="43866"/>
    <cellStyle name="Note 3 2 4 5 2 4" xfId="15886"/>
    <cellStyle name="Note 3 2 4 5 2 4 2" xfId="33550"/>
    <cellStyle name="Note 3 2 4 5 2 4 3" xfId="50759"/>
    <cellStyle name="Note 3 2 4 5 2 5" xfId="22971"/>
    <cellStyle name="Note 3 2 4 5 2 6" xfId="40255"/>
    <cellStyle name="Note 3 2 4 5 3" xfId="10850"/>
    <cellStyle name="Note 3 2 4 5 3 2" xfId="17685"/>
    <cellStyle name="Note 3 2 4 5 3 2 2" xfId="35349"/>
    <cellStyle name="Note 3 2 4 5 3 2 3" xfId="52544"/>
    <cellStyle name="Note 3 2 4 5 3 3" xfId="28514"/>
    <cellStyle name="Note 3 2 4 5 3 4" xfId="45759"/>
    <cellStyle name="Note 3 2 4 5 4" xfId="14139"/>
    <cellStyle name="Note 3 2 4 5 4 2" xfId="31803"/>
    <cellStyle name="Note 3 2 4 5 4 3" xfId="49024"/>
    <cellStyle name="Note 3 2 4 5 5" xfId="21109"/>
    <cellStyle name="Note 3 2 4 5 6" xfId="38412"/>
    <cellStyle name="Note 3 2 4 6" xfId="3229"/>
    <cellStyle name="Note 3 2 4 6 2" xfId="5145"/>
    <cellStyle name="Note 3 2 4 6 2 2" xfId="12065"/>
    <cellStyle name="Note 3 2 4 6 2 2 2" xfId="18846"/>
    <cellStyle name="Note 3 2 4 6 2 2 2 2" xfId="36510"/>
    <cellStyle name="Note 3 2 4 6 2 2 2 3" xfId="53693"/>
    <cellStyle name="Note 3 2 4 6 2 2 3" xfId="29729"/>
    <cellStyle name="Note 3 2 4 6 2 2 4" xfId="46962"/>
    <cellStyle name="Note 3 2 4 6 2 3" xfId="8781"/>
    <cellStyle name="Note 3 2 4 6 2 3 2" xfId="26446"/>
    <cellStyle name="Note 3 2 4 6 2 3 3" xfId="43705"/>
    <cellStyle name="Note 3 2 4 6 2 4" xfId="15779"/>
    <cellStyle name="Note 3 2 4 6 2 4 2" xfId="33443"/>
    <cellStyle name="Note 3 2 4 6 2 4 3" xfId="50652"/>
    <cellStyle name="Note 3 2 4 6 2 5" xfId="22810"/>
    <cellStyle name="Note 3 2 4 6 2 6" xfId="40094"/>
    <cellStyle name="Note 3 2 4 6 3" xfId="7001"/>
    <cellStyle name="Note 3 2 4 6 3 2" xfId="24666"/>
    <cellStyle name="Note 3 2 4 6 3 3" xfId="41937"/>
    <cellStyle name="Note 3 2 4 6 4" xfId="14032"/>
    <cellStyle name="Note 3 2 4 6 4 2" xfId="31696"/>
    <cellStyle name="Note 3 2 4 6 4 3" xfId="48917"/>
    <cellStyle name="Note 3 2 4 6 5" xfId="20948"/>
    <cellStyle name="Note 3 2 4 6 6" xfId="38251"/>
    <cellStyle name="Note 3 2 4 7" xfId="4643"/>
    <cellStyle name="Note 3 2 4 7 2" xfId="11563"/>
    <cellStyle name="Note 3 2 4 7 2 2" xfId="18344"/>
    <cellStyle name="Note 3 2 4 7 2 2 2" xfId="36008"/>
    <cellStyle name="Note 3 2 4 7 2 2 3" xfId="53197"/>
    <cellStyle name="Note 3 2 4 7 2 3" xfId="29227"/>
    <cellStyle name="Note 3 2 4 7 2 4" xfId="46466"/>
    <cellStyle name="Note 3 2 4 7 3" xfId="8279"/>
    <cellStyle name="Note 3 2 4 7 3 2" xfId="25944"/>
    <cellStyle name="Note 3 2 4 7 3 3" xfId="43209"/>
    <cellStyle name="Note 3 2 4 7 4" xfId="15277"/>
    <cellStyle name="Note 3 2 4 7 4 2" xfId="32941"/>
    <cellStyle name="Note 3 2 4 7 4 3" xfId="50156"/>
    <cellStyle name="Note 3 2 4 7 5" xfId="22308"/>
    <cellStyle name="Note 3 2 4 7 6" xfId="39598"/>
    <cellStyle name="Note 3 2 4 8" xfId="10249"/>
    <cellStyle name="Note 3 2 4 8 2" xfId="17138"/>
    <cellStyle name="Note 3 2 4 8 2 2" xfId="34802"/>
    <cellStyle name="Note 3 2 4 8 2 3" xfId="52003"/>
    <cellStyle name="Note 3 2 4 8 3" xfId="27913"/>
    <cellStyle name="Note 3 2 4 8 4" xfId="45164"/>
    <cellStyle name="Note 3 2 4 9" xfId="6499"/>
    <cellStyle name="Note 3 2 4 9 2" xfId="24164"/>
    <cellStyle name="Note 3 2 4 9 3" xfId="41441"/>
    <cellStyle name="Note 3 2 5" xfId="2848"/>
    <cellStyle name="Note 3 2 5 2" xfId="3511"/>
    <cellStyle name="Note 3 2 5 2 2" xfId="5427"/>
    <cellStyle name="Note 3 2 5 2 2 2" xfId="12347"/>
    <cellStyle name="Note 3 2 5 2 2 2 2" xfId="19074"/>
    <cellStyle name="Note 3 2 5 2 2 2 2 2" xfId="36738"/>
    <cellStyle name="Note 3 2 5 2 2 2 2 3" xfId="53918"/>
    <cellStyle name="Note 3 2 5 2 2 2 3" xfId="30011"/>
    <cellStyle name="Note 3 2 5 2 2 2 4" xfId="47241"/>
    <cellStyle name="Note 3 2 5 2 2 3" xfId="9063"/>
    <cellStyle name="Note 3 2 5 2 2 3 2" xfId="26728"/>
    <cellStyle name="Note 3 2 5 2 2 3 3" xfId="43984"/>
    <cellStyle name="Note 3 2 5 2 2 4" xfId="16007"/>
    <cellStyle name="Note 3 2 5 2 2 4 2" xfId="33671"/>
    <cellStyle name="Note 3 2 5 2 2 4 3" xfId="50877"/>
    <cellStyle name="Note 3 2 5 2 2 5" xfId="23092"/>
    <cellStyle name="Note 3 2 5 2 2 6" xfId="40373"/>
    <cellStyle name="Note 3 2 5 2 3" xfId="10971"/>
    <cellStyle name="Note 3 2 5 2 3 2" xfId="17806"/>
    <cellStyle name="Note 3 2 5 2 3 2 2" xfId="35470"/>
    <cellStyle name="Note 3 2 5 2 3 2 3" xfId="52662"/>
    <cellStyle name="Note 3 2 5 2 3 3" xfId="28635"/>
    <cellStyle name="Note 3 2 5 2 3 4" xfId="45877"/>
    <cellStyle name="Note 3 2 5 2 4" xfId="7208"/>
    <cellStyle name="Note 3 2 5 2 4 2" xfId="24873"/>
    <cellStyle name="Note 3 2 5 2 4 3" xfId="42141"/>
    <cellStyle name="Note 3 2 5 2 5" xfId="14260"/>
    <cellStyle name="Note 3 2 5 2 5 2" xfId="31924"/>
    <cellStyle name="Note 3 2 5 2 5 3" xfId="49142"/>
    <cellStyle name="Note 3 2 5 2 6" xfId="21230"/>
    <cellStyle name="Note 3 2 5 2 7" xfId="38530"/>
    <cellStyle name="Note 3 2 5 3" xfId="3881"/>
    <cellStyle name="Note 3 2 5 3 2" xfId="5797"/>
    <cellStyle name="Note 3 2 5 3 2 2" xfId="12717"/>
    <cellStyle name="Note 3 2 5 3 2 2 2" xfId="19444"/>
    <cellStyle name="Note 3 2 5 3 2 2 2 2" xfId="37108"/>
    <cellStyle name="Note 3 2 5 3 2 2 2 3" xfId="54285"/>
    <cellStyle name="Note 3 2 5 3 2 2 3" xfId="30381"/>
    <cellStyle name="Note 3 2 5 3 2 2 4" xfId="47608"/>
    <cellStyle name="Note 3 2 5 3 2 3" xfId="9433"/>
    <cellStyle name="Note 3 2 5 3 2 3 2" xfId="27098"/>
    <cellStyle name="Note 3 2 5 3 2 3 3" xfId="44351"/>
    <cellStyle name="Note 3 2 5 3 2 4" xfId="16377"/>
    <cellStyle name="Note 3 2 5 3 2 4 2" xfId="34041"/>
    <cellStyle name="Note 3 2 5 3 2 4 3" xfId="51244"/>
    <cellStyle name="Note 3 2 5 3 2 5" xfId="23462"/>
    <cellStyle name="Note 3 2 5 3 2 6" xfId="40740"/>
    <cellStyle name="Note 3 2 5 3 3" xfId="7578"/>
    <cellStyle name="Note 3 2 5 3 3 2" xfId="25243"/>
    <cellStyle name="Note 3 2 5 3 3 3" xfId="42508"/>
    <cellStyle name="Note 3 2 5 3 4" xfId="14630"/>
    <cellStyle name="Note 3 2 5 3 4 2" xfId="32294"/>
    <cellStyle name="Note 3 2 5 3 4 3" xfId="49509"/>
    <cellStyle name="Note 3 2 5 3 5" xfId="21600"/>
    <cellStyle name="Note 3 2 5 3 6" xfId="38897"/>
    <cellStyle name="Note 3 2 5 4" xfId="4764"/>
    <cellStyle name="Note 3 2 5 4 2" xfId="11684"/>
    <cellStyle name="Note 3 2 5 4 2 2" xfId="18465"/>
    <cellStyle name="Note 3 2 5 4 2 2 2" xfId="36129"/>
    <cellStyle name="Note 3 2 5 4 2 2 3" xfId="53315"/>
    <cellStyle name="Note 3 2 5 4 2 3" xfId="29348"/>
    <cellStyle name="Note 3 2 5 4 2 4" xfId="46584"/>
    <cellStyle name="Note 3 2 5 4 3" xfId="8400"/>
    <cellStyle name="Note 3 2 5 4 3 2" xfId="26065"/>
    <cellStyle name="Note 3 2 5 4 3 3" xfId="43327"/>
    <cellStyle name="Note 3 2 5 4 4" xfId="15398"/>
    <cellStyle name="Note 3 2 5 4 4 2" xfId="33062"/>
    <cellStyle name="Note 3 2 5 4 4 3" xfId="50274"/>
    <cellStyle name="Note 3 2 5 4 5" xfId="22429"/>
    <cellStyle name="Note 3 2 5 4 6" xfId="39716"/>
    <cellStyle name="Note 3 2 5 5" xfId="10370"/>
    <cellStyle name="Note 3 2 5 5 2" xfId="17259"/>
    <cellStyle name="Note 3 2 5 5 2 2" xfId="34923"/>
    <cellStyle name="Note 3 2 5 5 2 3" xfId="52121"/>
    <cellStyle name="Note 3 2 5 5 3" xfId="28034"/>
    <cellStyle name="Note 3 2 5 5 4" xfId="45282"/>
    <cellStyle name="Note 3 2 5 6" xfId="6620"/>
    <cellStyle name="Note 3 2 5 6 2" xfId="24285"/>
    <cellStyle name="Note 3 2 5 6 3" xfId="41559"/>
    <cellStyle name="Note 3 2 5 7" xfId="13651"/>
    <cellStyle name="Note 3 2 5 7 2" xfId="31315"/>
    <cellStyle name="Note 3 2 5 7 3" xfId="48539"/>
    <cellStyle name="Note 3 2 5 8" xfId="20567"/>
    <cellStyle name="Note 3 2 5 9" xfId="37873"/>
    <cellStyle name="Note 3 2 6" xfId="4500"/>
    <cellStyle name="Note 3 2 6 2" xfId="6364"/>
    <cellStyle name="Note 3 2 6 2 2" xfId="13283"/>
    <cellStyle name="Note 3 2 6 2 2 2" xfId="19956"/>
    <cellStyle name="Note 3 2 6 2 2 2 2" xfId="37620"/>
    <cellStyle name="Note 3 2 6 2 2 2 3" xfId="54797"/>
    <cellStyle name="Note 3 2 6 2 2 3" xfId="30947"/>
    <cellStyle name="Note 3 2 6 2 2 4" xfId="48174"/>
    <cellStyle name="Note 3 2 6 2 3" xfId="9999"/>
    <cellStyle name="Note 3 2 6 2 3 2" xfId="27664"/>
    <cellStyle name="Note 3 2 6 2 3 3" xfId="44917"/>
    <cellStyle name="Note 3 2 6 2 4" xfId="16889"/>
    <cellStyle name="Note 3 2 6 2 4 2" xfId="34553"/>
    <cellStyle name="Note 3 2 6 2 4 3" xfId="51756"/>
    <cellStyle name="Note 3 2 6 2 5" xfId="24029"/>
    <cellStyle name="Note 3 2 6 2 6" xfId="41306"/>
    <cellStyle name="Note 3 2 6 3" xfId="11428"/>
    <cellStyle name="Note 3 2 6 3 2" xfId="18209"/>
    <cellStyle name="Note 3 2 6 3 2 2" xfId="35873"/>
    <cellStyle name="Note 3 2 6 3 2 3" xfId="53062"/>
    <cellStyle name="Note 3 2 6 3 3" xfId="29092"/>
    <cellStyle name="Note 3 2 6 3 4" xfId="46331"/>
    <cellStyle name="Note 3 2 6 4" xfId="8144"/>
    <cellStyle name="Note 3 2 6 4 2" xfId="25809"/>
    <cellStyle name="Note 3 2 6 4 3" xfId="43074"/>
    <cellStyle name="Note 3 2 6 5" xfId="15142"/>
    <cellStyle name="Note 3 2 6 5 2" xfId="32806"/>
    <cellStyle name="Note 3 2 6 5 3" xfId="50021"/>
    <cellStyle name="Note 3 2 6 6" xfId="22173"/>
    <cellStyle name="Note 3 2 6 7" xfId="39463"/>
    <cellStyle name="Note 3 2 7" xfId="4571"/>
    <cellStyle name="Note 3 2 7 2" xfId="6433"/>
    <cellStyle name="Note 3 2 7 2 2" xfId="13352"/>
    <cellStyle name="Note 3 2 7 2 2 2" xfId="20025"/>
    <cellStyle name="Note 3 2 7 2 2 2 2" xfId="37689"/>
    <cellStyle name="Note 3 2 7 2 2 2 3" xfId="54866"/>
    <cellStyle name="Note 3 2 7 2 2 3" xfId="31016"/>
    <cellStyle name="Note 3 2 7 2 2 4" xfId="48243"/>
    <cellStyle name="Note 3 2 7 2 3" xfId="10068"/>
    <cellStyle name="Note 3 2 7 2 3 2" xfId="27733"/>
    <cellStyle name="Note 3 2 7 2 3 3" xfId="44986"/>
    <cellStyle name="Note 3 2 7 2 4" xfId="16958"/>
    <cellStyle name="Note 3 2 7 2 4 2" xfId="34622"/>
    <cellStyle name="Note 3 2 7 2 4 3" xfId="51825"/>
    <cellStyle name="Note 3 2 7 2 5" xfId="24098"/>
    <cellStyle name="Note 3 2 7 2 6" xfId="41375"/>
    <cellStyle name="Note 3 2 7 3" xfId="11497"/>
    <cellStyle name="Note 3 2 7 3 2" xfId="18278"/>
    <cellStyle name="Note 3 2 7 3 2 2" xfId="35942"/>
    <cellStyle name="Note 3 2 7 3 2 3" xfId="53131"/>
    <cellStyle name="Note 3 2 7 3 3" xfId="29161"/>
    <cellStyle name="Note 3 2 7 3 4" xfId="46400"/>
    <cellStyle name="Note 3 2 7 4" xfId="8213"/>
    <cellStyle name="Note 3 2 7 4 2" xfId="25878"/>
    <cellStyle name="Note 3 2 7 4 3" xfId="43143"/>
    <cellStyle name="Note 3 2 7 5" xfId="15211"/>
    <cellStyle name="Note 3 2 7 5 2" xfId="32875"/>
    <cellStyle name="Note 3 2 7 5 3" xfId="50090"/>
    <cellStyle name="Note 3 2 7 6" xfId="22242"/>
    <cellStyle name="Note 3 2 7 7" xfId="39532"/>
    <cellStyle name="Note 3 2 8" xfId="10143"/>
    <cellStyle name="Note 3 2 8 2" xfId="17032"/>
    <cellStyle name="Note 3 2 8 2 2" xfId="34696"/>
    <cellStyle name="Note 3 2 8 2 3" xfId="51897"/>
    <cellStyle name="Note 3 2 8 3" xfId="27807"/>
    <cellStyle name="Note 3 2 8 4" xfId="45058"/>
    <cellStyle name="Note 3 2 9" xfId="13424"/>
    <cellStyle name="Note 3 2 9 2" xfId="31088"/>
    <cellStyle name="Note 3 2 9 3" xfId="48315"/>
    <cellStyle name="Note 3 3" xfId="1859"/>
    <cellStyle name="Note 3 3 10" xfId="20254"/>
    <cellStyle name="Note 3 3 11" xfId="20063"/>
    <cellStyle name="Note 3 3 2" xfId="1860"/>
    <cellStyle name="Note 3 3 2 10" xfId="20062"/>
    <cellStyle name="Note 3 3 2 2" xfId="1861"/>
    <cellStyle name="Note 3 3 2 2 2" xfId="2719"/>
    <cellStyle name="Note 3 3 2 2 2 10" xfId="13524"/>
    <cellStyle name="Note 3 3 2 2 2 10 2" xfId="31188"/>
    <cellStyle name="Note 3 3 2 2 2 10 3" xfId="48415"/>
    <cellStyle name="Note 3 3 2 2 2 11" xfId="20440"/>
    <cellStyle name="Note 3 3 2 2 2 12" xfId="37749"/>
    <cellStyle name="Note 3 3 2 2 2 2" xfId="2948"/>
    <cellStyle name="Note 3 3 2 2 2 2 2" xfId="3611"/>
    <cellStyle name="Note 3 3 2 2 2 2 2 2" xfId="5527"/>
    <cellStyle name="Note 3 3 2 2 2 2 2 2 2" xfId="12447"/>
    <cellStyle name="Note 3 3 2 2 2 2 2 2 2 2" xfId="19174"/>
    <cellStyle name="Note 3 3 2 2 2 2 2 2 2 2 2" xfId="36838"/>
    <cellStyle name="Note 3 3 2 2 2 2 2 2 2 2 3" xfId="54018"/>
    <cellStyle name="Note 3 3 2 2 2 2 2 2 2 3" xfId="30111"/>
    <cellStyle name="Note 3 3 2 2 2 2 2 2 2 4" xfId="47341"/>
    <cellStyle name="Note 3 3 2 2 2 2 2 2 3" xfId="9163"/>
    <cellStyle name="Note 3 3 2 2 2 2 2 2 3 2" xfId="26828"/>
    <cellStyle name="Note 3 3 2 2 2 2 2 2 3 3" xfId="44084"/>
    <cellStyle name="Note 3 3 2 2 2 2 2 2 4" xfId="16107"/>
    <cellStyle name="Note 3 3 2 2 2 2 2 2 4 2" xfId="33771"/>
    <cellStyle name="Note 3 3 2 2 2 2 2 2 4 3" xfId="50977"/>
    <cellStyle name="Note 3 3 2 2 2 2 2 2 5" xfId="23192"/>
    <cellStyle name="Note 3 3 2 2 2 2 2 2 6" xfId="40473"/>
    <cellStyle name="Note 3 3 2 2 2 2 2 3" xfId="11071"/>
    <cellStyle name="Note 3 3 2 2 2 2 2 3 2" xfId="17906"/>
    <cellStyle name="Note 3 3 2 2 2 2 2 3 2 2" xfId="35570"/>
    <cellStyle name="Note 3 3 2 2 2 2 2 3 2 3" xfId="52762"/>
    <cellStyle name="Note 3 3 2 2 2 2 2 3 3" xfId="28735"/>
    <cellStyle name="Note 3 3 2 2 2 2 2 3 4" xfId="45977"/>
    <cellStyle name="Note 3 3 2 2 2 2 2 4" xfId="7308"/>
    <cellStyle name="Note 3 3 2 2 2 2 2 4 2" xfId="24973"/>
    <cellStyle name="Note 3 3 2 2 2 2 2 4 3" xfId="42241"/>
    <cellStyle name="Note 3 3 2 2 2 2 2 5" xfId="14360"/>
    <cellStyle name="Note 3 3 2 2 2 2 2 5 2" xfId="32024"/>
    <cellStyle name="Note 3 3 2 2 2 2 2 5 3" xfId="49242"/>
    <cellStyle name="Note 3 3 2 2 2 2 2 6" xfId="21330"/>
    <cellStyle name="Note 3 3 2 2 2 2 2 7" xfId="38630"/>
    <cellStyle name="Note 3 3 2 2 2 2 3" xfId="3981"/>
    <cellStyle name="Note 3 3 2 2 2 2 3 2" xfId="5897"/>
    <cellStyle name="Note 3 3 2 2 2 2 3 2 2" xfId="12817"/>
    <cellStyle name="Note 3 3 2 2 2 2 3 2 2 2" xfId="19544"/>
    <cellStyle name="Note 3 3 2 2 2 2 3 2 2 2 2" xfId="37208"/>
    <cellStyle name="Note 3 3 2 2 2 2 3 2 2 2 3" xfId="54385"/>
    <cellStyle name="Note 3 3 2 2 2 2 3 2 2 3" xfId="30481"/>
    <cellStyle name="Note 3 3 2 2 2 2 3 2 2 4" xfId="47708"/>
    <cellStyle name="Note 3 3 2 2 2 2 3 2 3" xfId="9533"/>
    <cellStyle name="Note 3 3 2 2 2 2 3 2 3 2" xfId="27198"/>
    <cellStyle name="Note 3 3 2 2 2 2 3 2 3 3" xfId="44451"/>
    <cellStyle name="Note 3 3 2 2 2 2 3 2 4" xfId="16477"/>
    <cellStyle name="Note 3 3 2 2 2 2 3 2 4 2" xfId="34141"/>
    <cellStyle name="Note 3 3 2 2 2 2 3 2 4 3" xfId="51344"/>
    <cellStyle name="Note 3 3 2 2 2 2 3 2 5" xfId="23562"/>
    <cellStyle name="Note 3 3 2 2 2 2 3 2 6" xfId="40840"/>
    <cellStyle name="Note 3 3 2 2 2 2 3 3" xfId="7678"/>
    <cellStyle name="Note 3 3 2 2 2 2 3 3 2" xfId="25343"/>
    <cellStyle name="Note 3 3 2 2 2 2 3 3 3" xfId="42608"/>
    <cellStyle name="Note 3 3 2 2 2 2 3 4" xfId="14730"/>
    <cellStyle name="Note 3 3 2 2 2 2 3 4 2" xfId="32394"/>
    <cellStyle name="Note 3 3 2 2 2 2 3 4 3" xfId="49609"/>
    <cellStyle name="Note 3 3 2 2 2 2 3 5" xfId="21700"/>
    <cellStyle name="Note 3 3 2 2 2 2 3 6" xfId="38997"/>
    <cellStyle name="Note 3 3 2 2 2 2 4" xfId="4864"/>
    <cellStyle name="Note 3 3 2 2 2 2 4 2" xfId="11784"/>
    <cellStyle name="Note 3 3 2 2 2 2 4 2 2" xfId="18565"/>
    <cellStyle name="Note 3 3 2 2 2 2 4 2 2 2" xfId="36229"/>
    <cellStyle name="Note 3 3 2 2 2 2 4 2 2 3" xfId="53415"/>
    <cellStyle name="Note 3 3 2 2 2 2 4 2 3" xfId="29448"/>
    <cellStyle name="Note 3 3 2 2 2 2 4 2 4" xfId="46684"/>
    <cellStyle name="Note 3 3 2 2 2 2 4 3" xfId="8500"/>
    <cellStyle name="Note 3 3 2 2 2 2 4 3 2" xfId="26165"/>
    <cellStyle name="Note 3 3 2 2 2 2 4 3 3" xfId="43427"/>
    <cellStyle name="Note 3 3 2 2 2 2 4 4" xfId="15498"/>
    <cellStyle name="Note 3 3 2 2 2 2 4 4 2" xfId="33162"/>
    <cellStyle name="Note 3 3 2 2 2 2 4 4 3" xfId="50374"/>
    <cellStyle name="Note 3 3 2 2 2 2 4 5" xfId="22529"/>
    <cellStyle name="Note 3 3 2 2 2 2 4 6" xfId="39816"/>
    <cellStyle name="Note 3 3 2 2 2 2 5" xfId="10470"/>
    <cellStyle name="Note 3 3 2 2 2 2 5 2" xfId="17359"/>
    <cellStyle name="Note 3 3 2 2 2 2 5 2 2" xfId="35023"/>
    <cellStyle name="Note 3 3 2 2 2 2 5 2 3" xfId="52221"/>
    <cellStyle name="Note 3 3 2 2 2 2 5 3" xfId="28134"/>
    <cellStyle name="Note 3 3 2 2 2 2 5 4" xfId="45382"/>
    <cellStyle name="Note 3 3 2 2 2 2 6" xfId="6720"/>
    <cellStyle name="Note 3 3 2 2 2 2 6 2" xfId="24385"/>
    <cellStyle name="Note 3 3 2 2 2 2 6 3" xfId="41659"/>
    <cellStyle name="Note 3 3 2 2 2 2 7" xfId="13751"/>
    <cellStyle name="Note 3 3 2 2 2 2 7 2" xfId="31415"/>
    <cellStyle name="Note 3 3 2 2 2 2 7 3" xfId="48639"/>
    <cellStyle name="Note 3 3 2 2 2 2 8" xfId="20667"/>
    <cellStyle name="Note 3 3 2 2 2 2 9" xfId="37973"/>
    <cellStyle name="Note 3 3 2 2 2 3" xfId="3044"/>
    <cellStyle name="Note 3 3 2 2 2 3 2" xfId="3707"/>
    <cellStyle name="Note 3 3 2 2 2 3 2 2" xfId="5623"/>
    <cellStyle name="Note 3 3 2 2 2 3 2 2 2" xfId="12543"/>
    <cellStyle name="Note 3 3 2 2 2 3 2 2 2 2" xfId="19270"/>
    <cellStyle name="Note 3 3 2 2 2 3 2 2 2 2 2" xfId="36934"/>
    <cellStyle name="Note 3 3 2 2 2 3 2 2 2 2 3" xfId="54111"/>
    <cellStyle name="Note 3 3 2 2 2 3 2 2 2 3" xfId="30207"/>
    <cellStyle name="Note 3 3 2 2 2 3 2 2 2 4" xfId="47434"/>
    <cellStyle name="Note 3 3 2 2 2 3 2 2 3" xfId="9259"/>
    <cellStyle name="Note 3 3 2 2 2 3 2 2 3 2" xfId="26924"/>
    <cellStyle name="Note 3 3 2 2 2 3 2 2 3 3" xfId="44177"/>
    <cellStyle name="Note 3 3 2 2 2 3 2 2 4" xfId="16203"/>
    <cellStyle name="Note 3 3 2 2 2 3 2 2 4 2" xfId="33867"/>
    <cellStyle name="Note 3 3 2 2 2 3 2 2 4 3" xfId="51070"/>
    <cellStyle name="Note 3 3 2 2 2 3 2 2 5" xfId="23288"/>
    <cellStyle name="Note 3 3 2 2 2 3 2 2 6" xfId="40566"/>
    <cellStyle name="Note 3 3 2 2 2 3 2 3" xfId="11167"/>
    <cellStyle name="Note 3 3 2 2 2 3 2 3 2" xfId="18002"/>
    <cellStyle name="Note 3 3 2 2 2 3 2 3 2 2" xfId="35666"/>
    <cellStyle name="Note 3 3 2 2 2 3 2 3 2 3" xfId="52855"/>
    <cellStyle name="Note 3 3 2 2 2 3 2 3 3" xfId="28831"/>
    <cellStyle name="Note 3 3 2 2 2 3 2 3 4" xfId="46070"/>
    <cellStyle name="Note 3 3 2 2 2 3 2 4" xfId="7404"/>
    <cellStyle name="Note 3 3 2 2 2 3 2 4 2" xfId="25069"/>
    <cellStyle name="Note 3 3 2 2 2 3 2 4 3" xfId="42334"/>
    <cellStyle name="Note 3 3 2 2 2 3 2 5" xfId="14456"/>
    <cellStyle name="Note 3 3 2 2 2 3 2 5 2" xfId="32120"/>
    <cellStyle name="Note 3 3 2 2 2 3 2 5 3" xfId="49335"/>
    <cellStyle name="Note 3 3 2 2 2 3 2 6" xfId="21426"/>
    <cellStyle name="Note 3 3 2 2 2 3 2 7" xfId="38723"/>
    <cellStyle name="Note 3 3 2 2 2 3 3" xfId="4074"/>
    <cellStyle name="Note 3 3 2 2 2 3 3 2" xfId="5990"/>
    <cellStyle name="Note 3 3 2 2 2 3 3 2 2" xfId="12910"/>
    <cellStyle name="Note 3 3 2 2 2 3 3 2 2 2" xfId="19637"/>
    <cellStyle name="Note 3 3 2 2 2 3 3 2 2 2 2" xfId="37301"/>
    <cellStyle name="Note 3 3 2 2 2 3 3 2 2 2 3" xfId="54478"/>
    <cellStyle name="Note 3 3 2 2 2 3 3 2 2 3" xfId="30574"/>
    <cellStyle name="Note 3 3 2 2 2 3 3 2 2 4" xfId="47801"/>
    <cellStyle name="Note 3 3 2 2 2 3 3 2 3" xfId="9626"/>
    <cellStyle name="Note 3 3 2 2 2 3 3 2 3 2" xfId="27291"/>
    <cellStyle name="Note 3 3 2 2 2 3 3 2 3 3" xfId="44544"/>
    <cellStyle name="Note 3 3 2 2 2 3 3 2 4" xfId="16570"/>
    <cellStyle name="Note 3 3 2 2 2 3 3 2 4 2" xfId="34234"/>
    <cellStyle name="Note 3 3 2 2 2 3 3 2 4 3" xfId="51437"/>
    <cellStyle name="Note 3 3 2 2 2 3 3 2 5" xfId="23655"/>
    <cellStyle name="Note 3 3 2 2 2 3 3 2 6" xfId="40933"/>
    <cellStyle name="Note 3 3 2 2 2 3 3 3" xfId="7771"/>
    <cellStyle name="Note 3 3 2 2 2 3 3 3 2" xfId="25436"/>
    <cellStyle name="Note 3 3 2 2 2 3 3 3 3" xfId="42701"/>
    <cellStyle name="Note 3 3 2 2 2 3 3 4" xfId="14823"/>
    <cellStyle name="Note 3 3 2 2 2 3 3 4 2" xfId="32487"/>
    <cellStyle name="Note 3 3 2 2 2 3 3 4 3" xfId="49702"/>
    <cellStyle name="Note 3 3 2 2 2 3 3 5" xfId="21793"/>
    <cellStyle name="Note 3 3 2 2 2 3 3 6" xfId="39090"/>
    <cellStyle name="Note 3 3 2 2 2 3 4" xfId="4960"/>
    <cellStyle name="Note 3 3 2 2 2 3 4 2" xfId="11880"/>
    <cellStyle name="Note 3 3 2 2 2 3 4 2 2" xfId="18661"/>
    <cellStyle name="Note 3 3 2 2 2 3 4 2 2 2" xfId="36325"/>
    <cellStyle name="Note 3 3 2 2 2 3 4 2 2 3" xfId="53508"/>
    <cellStyle name="Note 3 3 2 2 2 3 4 2 3" xfId="29544"/>
    <cellStyle name="Note 3 3 2 2 2 3 4 2 4" xfId="46777"/>
    <cellStyle name="Note 3 3 2 2 2 3 4 3" xfId="8596"/>
    <cellStyle name="Note 3 3 2 2 2 3 4 3 2" xfId="26261"/>
    <cellStyle name="Note 3 3 2 2 2 3 4 3 3" xfId="43520"/>
    <cellStyle name="Note 3 3 2 2 2 3 4 4" xfId="15594"/>
    <cellStyle name="Note 3 3 2 2 2 3 4 4 2" xfId="33258"/>
    <cellStyle name="Note 3 3 2 2 2 3 4 4 3" xfId="50467"/>
    <cellStyle name="Note 3 3 2 2 2 3 4 5" xfId="22625"/>
    <cellStyle name="Note 3 3 2 2 2 3 4 6" xfId="39909"/>
    <cellStyle name="Note 3 3 2 2 2 3 5" xfId="10566"/>
    <cellStyle name="Note 3 3 2 2 2 3 5 2" xfId="17455"/>
    <cellStyle name="Note 3 3 2 2 2 3 5 2 2" xfId="35119"/>
    <cellStyle name="Note 3 3 2 2 2 3 5 2 3" xfId="52314"/>
    <cellStyle name="Note 3 3 2 2 2 3 5 3" xfId="28230"/>
    <cellStyle name="Note 3 3 2 2 2 3 5 4" xfId="45475"/>
    <cellStyle name="Note 3 3 2 2 2 3 6" xfId="6816"/>
    <cellStyle name="Note 3 3 2 2 2 3 6 2" xfId="24481"/>
    <cellStyle name="Note 3 3 2 2 2 3 6 3" xfId="41752"/>
    <cellStyle name="Note 3 3 2 2 2 3 7" xfId="13847"/>
    <cellStyle name="Note 3 3 2 2 2 3 7 2" xfId="31511"/>
    <cellStyle name="Note 3 3 2 2 2 3 7 3" xfId="48732"/>
    <cellStyle name="Note 3 3 2 2 2 3 8" xfId="20763"/>
    <cellStyle name="Note 3 3 2 2 2 3 9" xfId="38066"/>
    <cellStyle name="Note 3 3 2 2 2 4" xfId="3156"/>
    <cellStyle name="Note 3 3 2 2 2 4 2" xfId="4186"/>
    <cellStyle name="Note 3 3 2 2 2 4 2 2" xfId="6102"/>
    <cellStyle name="Note 3 3 2 2 2 4 2 2 2" xfId="13022"/>
    <cellStyle name="Note 3 3 2 2 2 4 2 2 2 2" xfId="19749"/>
    <cellStyle name="Note 3 3 2 2 2 4 2 2 2 2 2" xfId="37413"/>
    <cellStyle name="Note 3 3 2 2 2 4 2 2 2 2 3" xfId="54590"/>
    <cellStyle name="Note 3 3 2 2 2 4 2 2 2 3" xfId="30686"/>
    <cellStyle name="Note 3 3 2 2 2 4 2 2 2 4" xfId="47913"/>
    <cellStyle name="Note 3 3 2 2 2 4 2 2 3" xfId="9738"/>
    <cellStyle name="Note 3 3 2 2 2 4 2 2 3 2" xfId="27403"/>
    <cellStyle name="Note 3 3 2 2 2 4 2 2 3 3" xfId="44656"/>
    <cellStyle name="Note 3 3 2 2 2 4 2 2 4" xfId="16682"/>
    <cellStyle name="Note 3 3 2 2 2 4 2 2 4 2" xfId="34346"/>
    <cellStyle name="Note 3 3 2 2 2 4 2 2 4 3" xfId="51549"/>
    <cellStyle name="Note 3 3 2 2 2 4 2 2 5" xfId="23767"/>
    <cellStyle name="Note 3 3 2 2 2 4 2 2 6" xfId="41045"/>
    <cellStyle name="Note 3 3 2 2 2 4 2 3" xfId="7883"/>
    <cellStyle name="Note 3 3 2 2 2 4 2 3 2" xfId="25548"/>
    <cellStyle name="Note 3 3 2 2 2 4 2 3 3" xfId="42813"/>
    <cellStyle name="Note 3 3 2 2 2 4 2 4" xfId="14935"/>
    <cellStyle name="Note 3 3 2 2 2 4 2 4 2" xfId="32599"/>
    <cellStyle name="Note 3 3 2 2 2 4 2 4 3" xfId="49814"/>
    <cellStyle name="Note 3 3 2 2 2 4 2 5" xfId="21905"/>
    <cellStyle name="Note 3 3 2 2 2 4 2 6" xfId="39202"/>
    <cellStyle name="Note 3 3 2 2 2 4 3" xfId="5072"/>
    <cellStyle name="Note 3 3 2 2 2 4 3 2" xfId="11992"/>
    <cellStyle name="Note 3 3 2 2 2 4 3 2 2" xfId="18773"/>
    <cellStyle name="Note 3 3 2 2 2 4 3 2 2 2" xfId="36437"/>
    <cellStyle name="Note 3 3 2 2 2 4 3 2 2 3" xfId="53620"/>
    <cellStyle name="Note 3 3 2 2 2 4 3 2 3" xfId="29656"/>
    <cellStyle name="Note 3 3 2 2 2 4 3 2 4" xfId="46889"/>
    <cellStyle name="Note 3 3 2 2 2 4 3 3" xfId="8708"/>
    <cellStyle name="Note 3 3 2 2 2 4 3 3 2" xfId="26373"/>
    <cellStyle name="Note 3 3 2 2 2 4 3 3 3" xfId="43632"/>
    <cellStyle name="Note 3 3 2 2 2 4 3 4" xfId="15706"/>
    <cellStyle name="Note 3 3 2 2 2 4 3 4 2" xfId="33370"/>
    <cellStyle name="Note 3 3 2 2 2 4 3 4 3" xfId="50579"/>
    <cellStyle name="Note 3 3 2 2 2 4 3 5" xfId="22737"/>
    <cellStyle name="Note 3 3 2 2 2 4 3 6" xfId="40021"/>
    <cellStyle name="Note 3 3 2 2 2 4 4" xfId="10678"/>
    <cellStyle name="Note 3 3 2 2 2 4 4 2" xfId="17567"/>
    <cellStyle name="Note 3 3 2 2 2 4 4 2 2" xfId="35231"/>
    <cellStyle name="Note 3 3 2 2 2 4 4 2 3" xfId="52426"/>
    <cellStyle name="Note 3 3 2 2 2 4 4 3" xfId="28342"/>
    <cellStyle name="Note 3 3 2 2 2 4 4 4" xfId="45587"/>
    <cellStyle name="Note 3 3 2 2 2 4 5" xfId="6928"/>
    <cellStyle name="Note 3 3 2 2 2 4 5 2" xfId="24593"/>
    <cellStyle name="Note 3 3 2 2 2 4 5 3" xfId="41864"/>
    <cellStyle name="Note 3 3 2 2 2 4 6" xfId="13959"/>
    <cellStyle name="Note 3 3 2 2 2 4 6 2" xfId="31623"/>
    <cellStyle name="Note 3 3 2 2 2 4 6 3" xfId="48844"/>
    <cellStyle name="Note 3 3 2 2 2 4 7" xfId="20875"/>
    <cellStyle name="Note 3 3 2 2 2 4 8" xfId="38178"/>
    <cellStyle name="Note 3 3 2 2 2 5" xfId="3384"/>
    <cellStyle name="Note 3 3 2 2 2 5 2" xfId="5300"/>
    <cellStyle name="Note 3 3 2 2 2 5 2 2" xfId="12220"/>
    <cellStyle name="Note 3 3 2 2 2 5 2 2 2" xfId="18947"/>
    <cellStyle name="Note 3 3 2 2 2 5 2 2 2 2" xfId="36611"/>
    <cellStyle name="Note 3 3 2 2 2 5 2 2 2 3" xfId="53794"/>
    <cellStyle name="Note 3 3 2 2 2 5 2 2 3" xfId="29884"/>
    <cellStyle name="Note 3 3 2 2 2 5 2 2 4" xfId="47117"/>
    <cellStyle name="Note 3 3 2 2 2 5 2 3" xfId="8936"/>
    <cellStyle name="Note 3 3 2 2 2 5 2 3 2" xfId="26601"/>
    <cellStyle name="Note 3 3 2 2 2 5 2 3 3" xfId="43860"/>
    <cellStyle name="Note 3 3 2 2 2 5 2 4" xfId="15880"/>
    <cellStyle name="Note 3 3 2 2 2 5 2 4 2" xfId="33544"/>
    <cellStyle name="Note 3 3 2 2 2 5 2 4 3" xfId="50753"/>
    <cellStyle name="Note 3 3 2 2 2 5 2 5" xfId="22965"/>
    <cellStyle name="Note 3 3 2 2 2 5 2 6" xfId="40249"/>
    <cellStyle name="Note 3 3 2 2 2 5 3" xfId="10844"/>
    <cellStyle name="Note 3 3 2 2 2 5 3 2" xfId="17679"/>
    <cellStyle name="Note 3 3 2 2 2 5 3 2 2" xfId="35343"/>
    <cellStyle name="Note 3 3 2 2 2 5 3 2 3" xfId="52538"/>
    <cellStyle name="Note 3 3 2 2 2 5 3 3" xfId="28508"/>
    <cellStyle name="Note 3 3 2 2 2 5 3 4" xfId="45753"/>
    <cellStyle name="Note 3 3 2 2 2 5 4" xfId="14133"/>
    <cellStyle name="Note 3 3 2 2 2 5 4 2" xfId="31797"/>
    <cellStyle name="Note 3 3 2 2 2 5 4 3" xfId="49018"/>
    <cellStyle name="Note 3 3 2 2 2 5 5" xfId="21103"/>
    <cellStyle name="Note 3 3 2 2 2 5 6" xfId="38406"/>
    <cellStyle name="Note 3 3 2 2 2 6" xfId="3235"/>
    <cellStyle name="Note 3 3 2 2 2 6 2" xfId="5151"/>
    <cellStyle name="Note 3 3 2 2 2 6 2 2" xfId="12071"/>
    <cellStyle name="Note 3 3 2 2 2 6 2 2 2" xfId="18852"/>
    <cellStyle name="Note 3 3 2 2 2 6 2 2 2 2" xfId="36516"/>
    <cellStyle name="Note 3 3 2 2 2 6 2 2 2 3" xfId="53699"/>
    <cellStyle name="Note 3 3 2 2 2 6 2 2 3" xfId="29735"/>
    <cellStyle name="Note 3 3 2 2 2 6 2 2 4" xfId="46968"/>
    <cellStyle name="Note 3 3 2 2 2 6 2 3" xfId="8787"/>
    <cellStyle name="Note 3 3 2 2 2 6 2 3 2" xfId="26452"/>
    <cellStyle name="Note 3 3 2 2 2 6 2 3 3" xfId="43711"/>
    <cellStyle name="Note 3 3 2 2 2 6 2 4" xfId="15785"/>
    <cellStyle name="Note 3 3 2 2 2 6 2 4 2" xfId="33449"/>
    <cellStyle name="Note 3 3 2 2 2 6 2 4 3" xfId="50658"/>
    <cellStyle name="Note 3 3 2 2 2 6 2 5" xfId="22816"/>
    <cellStyle name="Note 3 3 2 2 2 6 2 6" xfId="40100"/>
    <cellStyle name="Note 3 3 2 2 2 6 3" xfId="7007"/>
    <cellStyle name="Note 3 3 2 2 2 6 3 2" xfId="24672"/>
    <cellStyle name="Note 3 3 2 2 2 6 3 3" xfId="41943"/>
    <cellStyle name="Note 3 3 2 2 2 6 4" xfId="14038"/>
    <cellStyle name="Note 3 3 2 2 2 6 4 2" xfId="31702"/>
    <cellStyle name="Note 3 3 2 2 2 6 4 3" xfId="48923"/>
    <cellStyle name="Note 3 3 2 2 2 6 5" xfId="20954"/>
    <cellStyle name="Note 3 3 2 2 2 6 6" xfId="38257"/>
    <cellStyle name="Note 3 3 2 2 2 7" xfId="4637"/>
    <cellStyle name="Note 3 3 2 2 2 7 2" xfId="11557"/>
    <cellStyle name="Note 3 3 2 2 2 7 2 2" xfId="18338"/>
    <cellStyle name="Note 3 3 2 2 2 7 2 2 2" xfId="36002"/>
    <cellStyle name="Note 3 3 2 2 2 7 2 2 3" xfId="53191"/>
    <cellStyle name="Note 3 3 2 2 2 7 2 3" xfId="29221"/>
    <cellStyle name="Note 3 3 2 2 2 7 2 4" xfId="46460"/>
    <cellStyle name="Note 3 3 2 2 2 7 3" xfId="8273"/>
    <cellStyle name="Note 3 3 2 2 2 7 3 2" xfId="25938"/>
    <cellStyle name="Note 3 3 2 2 2 7 3 3" xfId="43203"/>
    <cellStyle name="Note 3 3 2 2 2 7 4" xfId="15271"/>
    <cellStyle name="Note 3 3 2 2 2 7 4 2" xfId="32935"/>
    <cellStyle name="Note 3 3 2 2 2 7 4 3" xfId="50150"/>
    <cellStyle name="Note 3 3 2 2 2 7 5" xfId="22302"/>
    <cellStyle name="Note 3 3 2 2 2 7 6" xfId="39592"/>
    <cellStyle name="Note 3 3 2 2 2 8" xfId="10243"/>
    <cellStyle name="Note 3 3 2 2 2 8 2" xfId="17132"/>
    <cellStyle name="Note 3 3 2 2 2 8 2 2" xfId="34796"/>
    <cellStyle name="Note 3 3 2 2 2 8 2 3" xfId="51997"/>
    <cellStyle name="Note 3 3 2 2 2 8 3" xfId="27907"/>
    <cellStyle name="Note 3 3 2 2 2 8 4" xfId="45158"/>
    <cellStyle name="Note 3 3 2 2 2 9" xfId="6493"/>
    <cellStyle name="Note 3 3 2 2 2 9 2" xfId="24158"/>
    <cellStyle name="Note 3 3 2 2 2 9 3" xfId="41435"/>
    <cellStyle name="Note 3 3 2 2 3" xfId="2854"/>
    <cellStyle name="Note 3 3 2 2 3 2" xfId="3517"/>
    <cellStyle name="Note 3 3 2 2 3 2 2" xfId="5433"/>
    <cellStyle name="Note 3 3 2 2 3 2 2 2" xfId="12353"/>
    <cellStyle name="Note 3 3 2 2 3 2 2 2 2" xfId="19080"/>
    <cellStyle name="Note 3 3 2 2 3 2 2 2 2 2" xfId="36744"/>
    <cellStyle name="Note 3 3 2 2 3 2 2 2 2 3" xfId="53924"/>
    <cellStyle name="Note 3 3 2 2 3 2 2 2 3" xfId="30017"/>
    <cellStyle name="Note 3 3 2 2 3 2 2 2 4" xfId="47247"/>
    <cellStyle name="Note 3 3 2 2 3 2 2 3" xfId="9069"/>
    <cellStyle name="Note 3 3 2 2 3 2 2 3 2" xfId="26734"/>
    <cellStyle name="Note 3 3 2 2 3 2 2 3 3" xfId="43990"/>
    <cellStyle name="Note 3 3 2 2 3 2 2 4" xfId="16013"/>
    <cellStyle name="Note 3 3 2 2 3 2 2 4 2" xfId="33677"/>
    <cellStyle name="Note 3 3 2 2 3 2 2 4 3" xfId="50883"/>
    <cellStyle name="Note 3 3 2 2 3 2 2 5" xfId="23098"/>
    <cellStyle name="Note 3 3 2 2 3 2 2 6" xfId="40379"/>
    <cellStyle name="Note 3 3 2 2 3 2 3" xfId="10977"/>
    <cellStyle name="Note 3 3 2 2 3 2 3 2" xfId="17812"/>
    <cellStyle name="Note 3 3 2 2 3 2 3 2 2" xfId="35476"/>
    <cellStyle name="Note 3 3 2 2 3 2 3 2 3" xfId="52668"/>
    <cellStyle name="Note 3 3 2 2 3 2 3 3" xfId="28641"/>
    <cellStyle name="Note 3 3 2 2 3 2 3 4" xfId="45883"/>
    <cellStyle name="Note 3 3 2 2 3 2 4" xfId="7214"/>
    <cellStyle name="Note 3 3 2 2 3 2 4 2" xfId="24879"/>
    <cellStyle name="Note 3 3 2 2 3 2 4 3" xfId="42147"/>
    <cellStyle name="Note 3 3 2 2 3 2 5" xfId="14266"/>
    <cellStyle name="Note 3 3 2 2 3 2 5 2" xfId="31930"/>
    <cellStyle name="Note 3 3 2 2 3 2 5 3" xfId="49148"/>
    <cellStyle name="Note 3 3 2 2 3 2 6" xfId="21236"/>
    <cellStyle name="Note 3 3 2 2 3 2 7" xfId="38536"/>
    <cellStyle name="Note 3 3 2 2 3 3" xfId="3887"/>
    <cellStyle name="Note 3 3 2 2 3 3 2" xfId="5803"/>
    <cellStyle name="Note 3 3 2 2 3 3 2 2" xfId="12723"/>
    <cellStyle name="Note 3 3 2 2 3 3 2 2 2" xfId="19450"/>
    <cellStyle name="Note 3 3 2 2 3 3 2 2 2 2" xfId="37114"/>
    <cellStyle name="Note 3 3 2 2 3 3 2 2 2 3" xfId="54291"/>
    <cellStyle name="Note 3 3 2 2 3 3 2 2 3" xfId="30387"/>
    <cellStyle name="Note 3 3 2 2 3 3 2 2 4" xfId="47614"/>
    <cellStyle name="Note 3 3 2 2 3 3 2 3" xfId="9439"/>
    <cellStyle name="Note 3 3 2 2 3 3 2 3 2" xfId="27104"/>
    <cellStyle name="Note 3 3 2 2 3 3 2 3 3" xfId="44357"/>
    <cellStyle name="Note 3 3 2 2 3 3 2 4" xfId="16383"/>
    <cellStyle name="Note 3 3 2 2 3 3 2 4 2" xfId="34047"/>
    <cellStyle name="Note 3 3 2 2 3 3 2 4 3" xfId="51250"/>
    <cellStyle name="Note 3 3 2 2 3 3 2 5" xfId="23468"/>
    <cellStyle name="Note 3 3 2 2 3 3 2 6" xfId="40746"/>
    <cellStyle name="Note 3 3 2 2 3 3 3" xfId="7584"/>
    <cellStyle name="Note 3 3 2 2 3 3 3 2" xfId="25249"/>
    <cellStyle name="Note 3 3 2 2 3 3 3 3" xfId="42514"/>
    <cellStyle name="Note 3 3 2 2 3 3 4" xfId="14636"/>
    <cellStyle name="Note 3 3 2 2 3 3 4 2" xfId="32300"/>
    <cellStyle name="Note 3 3 2 2 3 3 4 3" xfId="49515"/>
    <cellStyle name="Note 3 3 2 2 3 3 5" xfId="21606"/>
    <cellStyle name="Note 3 3 2 2 3 3 6" xfId="38903"/>
    <cellStyle name="Note 3 3 2 2 3 4" xfId="4770"/>
    <cellStyle name="Note 3 3 2 2 3 4 2" xfId="11690"/>
    <cellStyle name="Note 3 3 2 2 3 4 2 2" xfId="18471"/>
    <cellStyle name="Note 3 3 2 2 3 4 2 2 2" xfId="36135"/>
    <cellStyle name="Note 3 3 2 2 3 4 2 2 3" xfId="53321"/>
    <cellStyle name="Note 3 3 2 2 3 4 2 3" xfId="29354"/>
    <cellStyle name="Note 3 3 2 2 3 4 2 4" xfId="46590"/>
    <cellStyle name="Note 3 3 2 2 3 4 3" xfId="8406"/>
    <cellStyle name="Note 3 3 2 2 3 4 3 2" xfId="26071"/>
    <cellStyle name="Note 3 3 2 2 3 4 3 3" xfId="43333"/>
    <cellStyle name="Note 3 3 2 2 3 4 4" xfId="15404"/>
    <cellStyle name="Note 3 3 2 2 3 4 4 2" xfId="33068"/>
    <cellStyle name="Note 3 3 2 2 3 4 4 3" xfId="50280"/>
    <cellStyle name="Note 3 3 2 2 3 4 5" xfId="22435"/>
    <cellStyle name="Note 3 3 2 2 3 4 6" xfId="39722"/>
    <cellStyle name="Note 3 3 2 2 3 5" xfId="10376"/>
    <cellStyle name="Note 3 3 2 2 3 5 2" xfId="17265"/>
    <cellStyle name="Note 3 3 2 2 3 5 2 2" xfId="34929"/>
    <cellStyle name="Note 3 3 2 2 3 5 2 3" xfId="52127"/>
    <cellStyle name="Note 3 3 2 2 3 5 3" xfId="28040"/>
    <cellStyle name="Note 3 3 2 2 3 5 4" xfId="45288"/>
    <cellStyle name="Note 3 3 2 2 3 6" xfId="6626"/>
    <cellStyle name="Note 3 3 2 2 3 6 2" xfId="24291"/>
    <cellStyle name="Note 3 3 2 2 3 6 3" xfId="41565"/>
    <cellStyle name="Note 3 3 2 2 3 7" xfId="13657"/>
    <cellStyle name="Note 3 3 2 2 3 7 2" xfId="31321"/>
    <cellStyle name="Note 3 3 2 2 3 7 3" xfId="48545"/>
    <cellStyle name="Note 3 3 2 2 3 8" xfId="20573"/>
    <cellStyle name="Note 3 3 2 2 3 9" xfId="37879"/>
    <cellStyle name="Note 3 3 2 2 4" xfId="4506"/>
    <cellStyle name="Note 3 3 2 2 4 2" xfId="6370"/>
    <cellStyle name="Note 3 3 2 2 4 2 2" xfId="13289"/>
    <cellStyle name="Note 3 3 2 2 4 2 2 2" xfId="19962"/>
    <cellStyle name="Note 3 3 2 2 4 2 2 2 2" xfId="37626"/>
    <cellStyle name="Note 3 3 2 2 4 2 2 2 3" xfId="54803"/>
    <cellStyle name="Note 3 3 2 2 4 2 2 3" xfId="30953"/>
    <cellStyle name="Note 3 3 2 2 4 2 2 4" xfId="48180"/>
    <cellStyle name="Note 3 3 2 2 4 2 3" xfId="10005"/>
    <cellStyle name="Note 3 3 2 2 4 2 3 2" xfId="27670"/>
    <cellStyle name="Note 3 3 2 2 4 2 3 3" xfId="44923"/>
    <cellStyle name="Note 3 3 2 2 4 2 4" xfId="16895"/>
    <cellStyle name="Note 3 3 2 2 4 2 4 2" xfId="34559"/>
    <cellStyle name="Note 3 3 2 2 4 2 4 3" xfId="51762"/>
    <cellStyle name="Note 3 3 2 2 4 2 5" xfId="24035"/>
    <cellStyle name="Note 3 3 2 2 4 2 6" xfId="41312"/>
    <cellStyle name="Note 3 3 2 2 4 3" xfId="11434"/>
    <cellStyle name="Note 3 3 2 2 4 3 2" xfId="18215"/>
    <cellStyle name="Note 3 3 2 2 4 3 2 2" xfId="35879"/>
    <cellStyle name="Note 3 3 2 2 4 3 2 3" xfId="53068"/>
    <cellStyle name="Note 3 3 2 2 4 3 3" xfId="29098"/>
    <cellStyle name="Note 3 3 2 2 4 3 4" xfId="46337"/>
    <cellStyle name="Note 3 3 2 2 4 4" xfId="8150"/>
    <cellStyle name="Note 3 3 2 2 4 4 2" xfId="25815"/>
    <cellStyle name="Note 3 3 2 2 4 4 3" xfId="43080"/>
    <cellStyle name="Note 3 3 2 2 4 5" xfId="15148"/>
    <cellStyle name="Note 3 3 2 2 4 5 2" xfId="32812"/>
    <cellStyle name="Note 3 3 2 2 4 5 3" xfId="50027"/>
    <cellStyle name="Note 3 3 2 2 4 6" xfId="22179"/>
    <cellStyle name="Note 3 3 2 2 4 7" xfId="39469"/>
    <cellStyle name="Note 3 3 2 2 5" xfId="4363"/>
    <cellStyle name="Note 3 3 2 2 5 2" xfId="6228"/>
    <cellStyle name="Note 3 3 2 2 5 2 2" xfId="13147"/>
    <cellStyle name="Note 3 3 2 2 5 2 2 2" xfId="19820"/>
    <cellStyle name="Note 3 3 2 2 5 2 2 2 2" xfId="37484"/>
    <cellStyle name="Note 3 3 2 2 5 2 2 2 3" xfId="54661"/>
    <cellStyle name="Note 3 3 2 2 5 2 2 3" xfId="30811"/>
    <cellStyle name="Note 3 3 2 2 5 2 2 4" xfId="48038"/>
    <cellStyle name="Note 3 3 2 2 5 2 3" xfId="9863"/>
    <cellStyle name="Note 3 3 2 2 5 2 3 2" xfId="27528"/>
    <cellStyle name="Note 3 3 2 2 5 2 3 3" xfId="44781"/>
    <cellStyle name="Note 3 3 2 2 5 2 4" xfId="16753"/>
    <cellStyle name="Note 3 3 2 2 5 2 4 2" xfId="34417"/>
    <cellStyle name="Note 3 3 2 2 5 2 4 3" xfId="51620"/>
    <cellStyle name="Note 3 3 2 2 5 2 5" xfId="23893"/>
    <cellStyle name="Note 3 3 2 2 5 2 6" xfId="41170"/>
    <cellStyle name="Note 3 3 2 2 5 3" xfId="11292"/>
    <cellStyle name="Note 3 3 2 2 5 3 2" xfId="18073"/>
    <cellStyle name="Note 3 3 2 2 5 3 2 2" xfId="35737"/>
    <cellStyle name="Note 3 3 2 2 5 3 2 3" xfId="52926"/>
    <cellStyle name="Note 3 3 2 2 5 3 3" xfId="28956"/>
    <cellStyle name="Note 3 3 2 2 5 3 4" xfId="46195"/>
    <cellStyle name="Note 3 3 2 2 5 4" xfId="8008"/>
    <cellStyle name="Note 3 3 2 2 5 4 2" xfId="25673"/>
    <cellStyle name="Note 3 3 2 2 5 4 3" xfId="42938"/>
    <cellStyle name="Note 3 3 2 2 5 5" xfId="15006"/>
    <cellStyle name="Note 3 3 2 2 5 5 2" xfId="32670"/>
    <cellStyle name="Note 3 3 2 2 5 5 3" xfId="49885"/>
    <cellStyle name="Note 3 3 2 2 5 6" xfId="22037"/>
    <cellStyle name="Note 3 3 2 2 5 7" xfId="39327"/>
    <cellStyle name="Note 3 3 2 2 6" xfId="10149"/>
    <cellStyle name="Note 3 3 2 2 6 2" xfId="17038"/>
    <cellStyle name="Note 3 3 2 2 6 2 2" xfId="34702"/>
    <cellStyle name="Note 3 3 2 2 6 2 3" xfId="51903"/>
    <cellStyle name="Note 3 3 2 2 6 3" xfId="27813"/>
    <cellStyle name="Note 3 3 2 2 6 4" xfId="45064"/>
    <cellStyle name="Note 3 3 2 2 7" xfId="13430"/>
    <cellStyle name="Note 3 3 2 2 7 2" xfId="31094"/>
    <cellStyle name="Note 3 3 2 2 7 3" xfId="48321"/>
    <cellStyle name="Note 3 3 2 2 8" xfId="20256"/>
    <cellStyle name="Note 3 3 2 2 9" xfId="20387"/>
    <cellStyle name="Note 3 3 2 3" xfId="2720"/>
    <cellStyle name="Note 3 3 2 3 10" xfId="13525"/>
    <cellStyle name="Note 3 3 2 3 10 2" xfId="31189"/>
    <cellStyle name="Note 3 3 2 3 10 3" xfId="48416"/>
    <cellStyle name="Note 3 3 2 3 11" xfId="20441"/>
    <cellStyle name="Note 3 3 2 3 12" xfId="37750"/>
    <cellStyle name="Note 3 3 2 3 2" xfId="2949"/>
    <cellStyle name="Note 3 3 2 3 2 2" xfId="3612"/>
    <cellStyle name="Note 3 3 2 3 2 2 2" xfId="5528"/>
    <cellStyle name="Note 3 3 2 3 2 2 2 2" xfId="12448"/>
    <cellStyle name="Note 3 3 2 3 2 2 2 2 2" xfId="19175"/>
    <cellStyle name="Note 3 3 2 3 2 2 2 2 2 2" xfId="36839"/>
    <cellStyle name="Note 3 3 2 3 2 2 2 2 2 3" xfId="54019"/>
    <cellStyle name="Note 3 3 2 3 2 2 2 2 3" xfId="30112"/>
    <cellStyle name="Note 3 3 2 3 2 2 2 2 4" xfId="47342"/>
    <cellStyle name="Note 3 3 2 3 2 2 2 3" xfId="9164"/>
    <cellStyle name="Note 3 3 2 3 2 2 2 3 2" xfId="26829"/>
    <cellStyle name="Note 3 3 2 3 2 2 2 3 3" xfId="44085"/>
    <cellStyle name="Note 3 3 2 3 2 2 2 4" xfId="16108"/>
    <cellStyle name="Note 3 3 2 3 2 2 2 4 2" xfId="33772"/>
    <cellStyle name="Note 3 3 2 3 2 2 2 4 3" xfId="50978"/>
    <cellStyle name="Note 3 3 2 3 2 2 2 5" xfId="23193"/>
    <cellStyle name="Note 3 3 2 3 2 2 2 6" xfId="40474"/>
    <cellStyle name="Note 3 3 2 3 2 2 3" xfId="11072"/>
    <cellStyle name="Note 3 3 2 3 2 2 3 2" xfId="17907"/>
    <cellStyle name="Note 3 3 2 3 2 2 3 2 2" xfId="35571"/>
    <cellStyle name="Note 3 3 2 3 2 2 3 2 3" xfId="52763"/>
    <cellStyle name="Note 3 3 2 3 2 2 3 3" xfId="28736"/>
    <cellStyle name="Note 3 3 2 3 2 2 3 4" xfId="45978"/>
    <cellStyle name="Note 3 3 2 3 2 2 4" xfId="7309"/>
    <cellStyle name="Note 3 3 2 3 2 2 4 2" xfId="24974"/>
    <cellStyle name="Note 3 3 2 3 2 2 4 3" xfId="42242"/>
    <cellStyle name="Note 3 3 2 3 2 2 5" xfId="14361"/>
    <cellStyle name="Note 3 3 2 3 2 2 5 2" xfId="32025"/>
    <cellStyle name="Note 3 3 2 3 2 2 5 3" xfId="49243"/>
    <cellStyle name="Note 3 3 2 3 2 2 6" xfId="21331"/>
    <cellStyle name="Note 3 3 2 3 2 2 7" xfId="38631"/>
    <cellStyle name="Note 3 3 2 3 2 3" xfId="3982"/>
    <cellStyle name="Note 3 3 2 3 2 3 2" xfId="5898"/>
    <cellStyle name="Note 3 3 2 3 2 3 2 2" xfId="12818"/>
    <cellStyle name="Note 3 3 2 3 2 3 2 2 2" xfId="19545"/>
    <cellStyle name="Note 3 3 2 3 2 3 2 2 2 2" xfId="37209"/>
    <cellStyle name="Note 3 3 2 3 2 3 2 2 2 3" xfId="54386"/>
    <cellStyle name="Note 3 3 2 3 2 3 2 2 3" xfId="30482"/>
    <cellStyle name="Note 3 3 2 3 2 3 2 2 4" xfId="47709"/>
    <cellStyle name="Note 3 3 2 3 2 3 2 3" xfId="9534"/>
    <cellStyle name="Note 3 3 2 3 2 3 2 3 2" xfId="27199"/>
    <cellStyle name="Note 3 3 2 3 2 3 2 3 3" xfId="44452"/>
    <cellStyle name="Note 3 3 2 3 2 3 2 4" xfId="16478"/>
    <cellStyle name="Note 3 3 2 3 2 3 2 4 2" xfId="34142"/>
    <cellStyle name="Note 3 3 2 3 2 3 2 4 3" xfId="51345"/>
    <cellStyle name="Note 3 3 2 3 2 3 2 5" xfId="23563"/>
    <cellStyle name="Note 3 3 2 3 2 3 2 6" xfId="40841"/>
    <cellStyle name="Note 3 3 2 3 2 3 3" xfId="7679"/>
    <cellStyle name="Note 3 3 2 3 2 3 3 2" xfId="25344"/>
    <cellStyle name="Note 3 3 2 3 2 3 3 3" xfId="42609"/>
    <cellStyle name="Note 3 3 2 3 2 3 4" xfId="14731"/>
    <cellStyle name="Note 3 3 2 3 2 3 4 2" xfId="32395"/>
    <cellStyle name="Note 3 3 2 3 2 3 4 3" xfId="49610"/>
    <cellStyle name="Note 3 3 2 3 2 3 5" xfId="21701"/>
    <cellStyle name="Note 3 3 2 3 2 3 6" xfId="38998"/>
    <cellStyle name="Note 3 3 2 3 2 4" xfId="4865"/>
    <cellStyle name="Note 3 3 2 3 2 4 2" xfId="11785"/>
    <cellStyle name="Note 3 3 2 3 2 4 2 2" xfId="18566"/>
    <cellStyle name="Note 3 3 2 3 2 4 2 2 2" xfId="36230"/>
    <cellStyle name="Note 3 3 2 3 2 4 2 2 3" xfId="53416"/>
    <cellStyle name="Note 3 3 2 3 2 4 2 3" xfId="29449"/>
    <cellStyle name="Note 3 3 2 3 2 4 2 4" xfId="46685"/>
    <cellStyle name="Note 3 3 2 3 2 4 3" xfId="8501"/>
    <cellStyle name="Note 3 3 2 3 2 4 3 2" xfId="26166"/>
    <cellStyle name="Note 3 3 2 3 2 4 3 3" xfId="43428"/>
    <cellStyle name="Note 3 3 2 3 2 4 4" xfId="15499"/>
    <cellStyle name="Note 3 3 2 3 2 4 4 2" xfId="33163"/>
    <cellStyle name="Note 3 3 2 3 2 4 4 3" xfId="50375"/>
    <cellStyle name="Note 3 3 2 3 2 4 5" xfId="22530"/>
    <cellStyle name="Note 3 3 2 3 2 4 6" xfId="39817"/>
    <cellStyle name="Note 3 3 2 3 2 5" xfId="10471"/>
    <cellStyle name="Note 3 3 2 3 2 5 2" xfId="17360"/>
    <cellStyle name="Note 3 3 2 3 2 5 2 2" xfId="35024"/>
    <cellStyle name="Note 3 3 2 3 2 5 2 3" xfId="52222"/>
    <cellStyle name="Note 3 3 2 3 2 5 3" xfId="28135"/>
    <cellStyle name="Note 3 3 2 3 2 5 4" xfId="45383"/>
    <cellStyle name="Note 3 3 2 3 2 6" xfId="6721"/>
    <cellStyle name="Note 3 3 2 3 2 6 2" xfId="24386"/>
    <cellStyle name="Note 3 3 2 3 2 6 3" xfId="41660"/>
    <cellStyle name="Note 3 3 2 3 2 7" xfId="13752"/>
    <cellStyle name="Note 3 3 2 3 2 7 2" xfId="31416"/>
    <cellStyle name="Note 3 3 2 3 2 7 3" xfId="48640"/>
    <cellStyle name="Note 3 3 2 3 2 8" xfId="20668"/>
    <cellStyle name="Note 3 3 2 3 2 9" xfId="37974"/>
    <cellStyle name="Note 3 3 2 3 3" xfId="3045"/>
    <cellStyle name="Note 3 3 2 3 3 2" xfId="3708"/>
    <cellStyle name="Note 3 3 2 3 3 2 2" xfId="5624"/>
    <cellStyle name="Note 3 3 2 3 3 2 2 2" xfId="12544"/>
    <cellStyle name="Note 3 3 2 3 3 2 2 2 2" xfId="19271"/>
    <cellStyle name="Note 3 3 2 3 3 2 2 2 2 2" xfId="36935"/>
    <cellStyle name="Note 3 3 2 3 3 2 2 2 2 3" xfId="54112"/>
    <cellStyle name="Note 3 3 2 3 3 2 2 2 3" xfId="30208"/>
    <cellStyle name="Note 3 3 2 3 3 2 2 2 4" xfId="47435"/>
    <cellStyle name="Note 3 3 2 3 3 2 2 3" xfId="9260"/>
    <cellStyle name="Note 3 3 2 3 3 2 2 3 2" xfId="26925"/>
    <cellStyle name="Note 3 3 2 3 3 2 2 3 3" xfId="44178"/>
    <cellStyle name="Note 3 3 2 3 3 2 2 4" xfId="16204"/>
    <cellStyle name="Note 3 3 2 3 3 2 2 4 2" xfId="33868"/>
    <cellStyle name="Note 3 3 2 3 3 2 2 4 3" xfId="51071"/>
    <cellStyle name="Note 3 3 2 3 3 2 2 5" xfId="23289"/>
    <cellStyle name="Note 3 3 2 3 3 2 2 6" xfId="40567"/>
    <cellStyle name="Note 3 3 2 3 3 2 3" xfId="11168"/>
    <cellStyle name="Note 3 3 2 3 3 2 3 2" xfId="18003"/>
    <cellStyle name="Note 3 3 2 3 3 2 3 2 2" xfId="35667"/>
    <cellStyle name="Note 3 3 2 3 3 2 3 2 3" xfId="52856"/>
    <cellStyle name="Note 3 3 2 3 3 2 3 3" xfId="28832"/>
    <cellStyle name="Note 3 3 2 3 3 2 3 4" xfId="46071"/>
    <cellStyle name="Note 3 3 2 3 3 2 4" xfId="7405"/>
    <cellStyle name="Note 3 3 2 3 3 2 4 2" xfId="25070"/>
    <cellStyle name="Note 3 3 2 3 3 2 4 3" xfId="42335"/>
    <cellStyle name="Note 3 3 2 3 3 2 5" xfId="14457"/>
    <cellStyle name="Note 3 3 2 3 3 2 5 2" xfId="32121"/>
    <cellStyle name="Note 3 3 2 3 3 2 5 3" xfId="49336"/>
    <cellStyle name="Note 3 3 2 3 3 2 6" xfId="21427"/>
    <cellStyle name="Note 3 3 2 3 3 2 7" xfId="38724"/>
    <cellStyle name="Note 3 3 2 3 3 3" xfId="4075"/>
    <cellStyle name="Note 3 3 2 3 3 3 2" xfId="5991"/>
    <cellStyle name="Note 3 3 2 3 3 3 2 2" xfId="12911"/>
    <cellStyle name="Note 3 3 2 3 3 3 2 2 2" xfId="19638"/>
    <cellStyle name="Note 3 3 2 3 3 3 2 2 2 2" xfId="37302"/>
    <cellStyle name="Note 3 3 2 3 3 3 2 2 2 3" xfId="54479"/>
    <cellStyle name="Note 3 3 2 3 3 3 2 2 3" xfId="30575"/>
    <cellStyle name="Note 3 3 2 3 3 3 2 2 4" xfId="47802"/>
    <cellStyle name="Note 3 3 2 3 3 3 2 3" xfId="9627"/>
    <cellStyle name="Note 3 3 2 3 3 3 2 3 2" xfId="27292"/>
    <cellStyle name="Note 3 3 2 3 3 3 2 3 3" xfId="44545"/>
    <cellStyle name="Note 3 3 2 3 3 3 2 4" xfId="16571"/>
    <cellStyle name="Note 3 3 2 3 3 3 2 4 2" xfId="34235"/>
    <cellStyle name="Note 3 3 2 3 3 3 2 4 3" xfId="51438"/>
    <cellStyle name="Note 3 3 2 3 3 3 2 5" xfId="23656"/>
    <cellStyle name="Note 3 3 2 3 3 3 2 6" xfId="40934"/>
    <cellStyle name="Note 3 3 2 3 3 3 3" xfId="7772"/>
    <cellStyle name="Note 3 3 2 3 3 3 3 2" xfId="25437"/>
    <cellStyle name="Note 3 3 2 3 3 3 3 3" xfId="42702"/>
    <cellStyle name="Note 3 3 2 3 3 3 4" xfId="14824"/>
    <cellStyle name="Note 3 3 2 3 3 3 4 2" xfId="32488"/>
    <cellStyle name="Note 3 3 2 3 3 3 4 3" xfId="49703"/>
    <cellStyle name="Note 3 3 2 3 3 3 5" xfId="21794"/>
    <cellStyle name="Note 3 3 2 3 3 3 6" xfId="39091"/>
    <cellStyle name="Note 3 3 2 3 3 4" xfId="4961"/>
    <cellStyle name="Note 3 3 2 3 3 4 2" xfId="11881"/>
    <cellStyle name="Note 3 3 2 3 3 4 2 2" xfId="18662"/>
    <cellStyle name="Note 3 3 2 3 3 4 2 2 2" xfId="36326"/>
    <cellStyle name="Note 3 3 2 3 3 4 2 2 3" xfId="53509"/>
    <cellStyle name="Note 3 3 2 3 3 4 2 3" xfId="29545"/>
    <cellStyle name="Note 3 3 2 3 3 4 2 4" xfId="46778"/>
    <cellStyle name="Note 3 3 2 3 3 4 3" xfId="8597"/>
    <cellStyle name="Note 3 3 2 3 3 4 3 2" xfId="26262"/>
    <cellStyle name="Note 3 3 2 3 3 4 3 3" xfId="43521"/>
    <cellStyle name="Note 3 3 2 3 3 4 4" xfId="15595"/>
    <cellStyle name="Note 3 3 2 3 3 4 4 2" xfId="33259"/>
    <cellStyle name="Note 3 3 2 3 3 4 4 3" xfId="50468"/>
    <cellStyle name="Note 3 3 2 3 3 4 5" xfId="22626"/>
    <cellStyle name="Note 3 3 2 3 3 4 6" xfId="39910"/>
    <cellStyle name="Note 3 3 2 3 3 5" xfId="10567"/>
    <cellStyle name="Note 3 3 2 3 3 5 2" xfId="17456"/>
    <cellStyle name="Note 3 3 2 3 3 5 2 2" xfId="35120"/>
    <cellStyle name="Note 3 3 2 3 3 5 2 3" xfId="52315"/>
    <cellStyle name="Note 3 3 2 3 3 5 3" xfId="28231"/>
    <cellStyle name="Note 3 3 2 3 3 5 4" xfId="45476"/>
    <cellStyle name="Note 3 3 2 3 3 6" xfId="6817"/>
    <cellStyle name="Note 3 3 2 3 3 6 2" xfId="24482"/>
    <cellStyle name="Note 3 3 2 3 3 6 3" xfId="41753"/>
    <cellStyle name="Note 3 3 2 3 3 7" xfId="13848"/>
    <cellStyle name="Note 3 3 2 3 3 7 2" xfId="31512"/>
    <cellStyle name="Note 3 3 2 3 3 7 3" xfId="48733"/>
    <cellStyle name="Note 3 3 2 3 3 8" xfId="20764"/>
    <cellStyle name="Note 3 3 2 3 3 9" xfId="38067"/>
    <cellStyle name="Note 3 3 2 3 4" xfId="3157"/>
    <cellStyle name="Note 3 3 2 3 4 2" xfId="4187"/>
    <cellStyle name="Note 3 3 2 3 4 2 2" xfId="6103"/>
    <cellStyle name="Note 3 3 2 3 4 2 2 2" xfId="13023"/>
    <cellStyle name="Note 3 3 2 3 4 2 2 2 2" xfId="19750"/>
    <cellStyle name="Note 3 3 2 3 4 2 2 2 2 2" xfId="37414"/>
    <cellStyle name="Note 3 3 2 3 4 2 2 2 2 3" xfId="54591"/>
    <cellStyle name="Note 3 3 2 3 4 2 2 2 3" xfId="30687"/>
    <cellStyle name="Note 3 3 2 3 4 2 2 2 4" xfId="47914"/>
    <cellStyle name="Note 3 3 2 3 4 2 2 3" xfId="9739"/>
    <cellStyle name="Note 3 3 2 3 4 2 2 3 2" xfId="27404"/>
    <cellStyle name="Note 3 3 2 3 4 2 2 3 3" xfId="44657"/>
    <cellStyle name="Note 3 3 2 3 4 2 2 4" xfId="16683"/>
    <cellStyle name="Note 3 3 2 3 4 2 2 4 2" xfId="34347"/>
    <cellStyle name="Note 3 3 2 3 4 2 2 4 3" xfId="51550"/>
    <cellStyle name="Note 3 3 2 3 4 2 2 5" xfId="23768"/>
    <cellStyle name="Note 3 3 2 3 4 2 2 6" xfId="41046"/>
    <cellStyle name="Note 3 3 2 3 4 2 3" xfId="7884"/>
    <cellStyle name="Note 3 3 2 3 4 2 3 2" xfId="25549"/>
    <cellStyle name="Note 3 3 2 3 4 2 3 3" xfId="42814"/>
    <cellStyle name="Note 3 3 2 3 4 2 4" xfId="14936"/>
    <cellStyle name="Note 3 3 2 3 4 2 4 2" xfId="32600"/>
    <cellStyle name="Note 3 3 2 3 4 2 4 3" xfId="49815"/>
    <cellStyle name="Note 3 3 2 3 4 2 5" xfId="21906"/>
    <cellStyle name="Note 3 3 2 3 4 2 6" xfId="39203"/>
    <cellStyle name="Note 3 3 2 3 4 3" xfId="5073"/>
    <cellStyle name="Note 3 3 2 3 4 3 2" xfId="11993"/>
    <cellStyle name="Note 3 3 2 3 4 3 2 2" xfId="18774"/>
    <cellStyle name="Note 3 3 2 3 4 3 2 2 2" xfId="36438"/>
    <cellStyle name="Note 3 3 2 3 4 3 2 2 3" xfId="53621"/>
    <cellStyle name="Note 3 3 2 3 4 3 2 3" xfId="29657"/>
    <cellStyle name="Note 3 3 2 3 4 3 2 4" xfId="46890"/>
    <cellStyle name="Note 3 3 2 3 4 3 3" xfId="8709"/>
    <cellStyle name="Note 3 3 2 3 4 3 3 2" xfId="26374"/>
    <cellStyle name="Note 3 3 2 3 4 3 3 3" xfId="43633"/>
    <cellStyle name="Note 3 3 2 3 4 3 4" xfId="15707"/>
    <cellStyle name="Note 3 3 2 3 4 3 4 2" xfId="33371"/>
    <cellStyle name="Note 3 3 2 3 4 3 4 3" xfId="50580"/>
    <cellStyle name="Note 3 3 2 3 4 3 5" xfId="22738"/>
    <cellStyle name="Note 3 3 2 3 4 3 6" xfId="40022"/>
    <cellStyle name="Note 3 3 2 3 4 4" xfId="10679"/>
    <cellStyle name="Note 3 3 2 3 4 4 2" xfId="17568"/>
    <cellStyle name="Note 3 3 2 3 4 4 2 2" xfId="35232"/>
    <cellStyle name="Note 3 3 2 3 4 4 2 3" xfId="52427"/>
    <cellStyle name="Note 3 3 2 3 4 4 3" xfId="28343"/>
    <cellStyle name="Note 3 3 2 3 4 4 4" xfId="45588"/>
    <cellStyle name="Note 3 3 2 3 4 5" xfId="6929"/>
    <cellStyle name="Note 3 3 2 3 4 5 2" xfId="24594"/>
    <cellStyle name="Note 3 3 2 3 4 5 3" xfId="41865"/>
    <cellStyle name="Note 3 3 2 3 4 6" xfId="13960"/>
    <cellStyle name="Note 3 3 2 3 4 6 2" xfId="31624"/>
    <cellStyle name="Note 3 3 2 3 4 6 3" xfId="48845"/>
    <cellStyle name="Note 3 3 2 3 4 7" xfId="20876"/>
    <cellStyle name="Note 3 3 2 3 4 8" xfId="38179"/>
    <cellStyle name="Note 3 3 2 3 5" xfId="3385"/>
    <cellStyle name="Note 3 3 2 3 5 2" xfId="5301"/>
    <cellStyle name="Note 3 3 2 3 5 2 2" xfId="12221"/>
    <cellStyle name="Note 3 3 2 3 5 2 2 2" xfId="18948"/>
    <cellStyle name="Note 3 3 2 3 5 2 2 2 2" xfId="36612"/>
    <cellStyle name="Note 3 3 2 3 5 2 2 2 3" xfId="53795"/>
    <cellStyle name="Note 3 3 2 3 5 2 2 3" xfId="29885"/>
    <cellStyle name="Note 3 3 2 3 5 2 2 4" xfId="47118"/>
    <cellStyle name="Note 3 3 2 3 5 2 3" xfId="8937"/>
    <cellStyle name="Note 3 3 2 3 5 2 3 2" xfId="26602"/>
    <cellStyle name="Note 3 3 2 3 5 2 3 3" xfId="43861"/>
    <cellStyle name="Note 3 3 2 3 5 2 4" xfId="15881"/>
    <cellStyle name="Note 3 3 2 3 5 2 4 2" xfId="33545"/>
    <cellStyle name="Note 3 3 2 3 5 2 4 3" xfId="50754"/>
    <cellStyle name="Note 3 3 2 3 5 2 5" xfId="22966"/>
    <cellStyle name="Note 3 3 2 3 5 2 6" xfId="40250"/>
    <cellStyle name="Note 3 3 2 3 5 3" xfId="10845"/>
    <cellStyle name="Note 3 3 2 3 5 3 2" xfId="17680"/>
    <cellStyle name="Note 3 3 2 3 5 3 2 2" xfId="35344"/>
    <cellStyle name="Note 3 3 2 3 5 3 2 3" xfId="52539"/>
    <cellStyle name="Note 3 3 2 3 5 3 3" xfId="28509"/>
    <cellStyle name="Note 3 3 2 3 5 3 4" xfId="45754"/>
    <cellStyle name="Note 3 3 2 3 5 4" xfId="14134"/>
    <cellStyle name="Note 3 3 2 3 5 4 2" xfId="31798"/>
    <cellStyle name="Note 3 3 2 3 5 4 3" xfId="49019"/>
    <cellStyle name="Note 3 3 2 3 5 5" xfId="21104"/>
    <cellStyle name="Note 3 3 2 3 5 6" xfId="38407"/>
    <cellStyle name="Note 3 3 2 3 6" xfId="3234"/>
    <cellStyle name="Note 3 3 2 3 6 2" xfId="5150"/>
    <cellStyle name="Note 3 3 2 3 6 2 2" xfId="12070"/>
    <cellStyle name="Note 3 3 2 3 6 2 2 2" xfId="18851"/>
    <cellStyle name="Note 3 3 2 3 6 2 2 2 2" xfId="36515"/>
    <cellStyle name="Note 3 3 2 3 6 2 2 2 3" xfId="53698"/>
    <cellStyle name="Note 3 3 2 3 6 2 2 3" xfId="29734"/>
    <cellStyle name="Note 3 3 2 3 6 2 2 4" xfId="46967"/>
    <cellStyle name="Note 3 3 2 3 6 2 3" xfId="8786"/>
    <cellStyle name="Note 3 3 2 3 6 2 3 2" xfId="26451"/>
    <cellStyle name="Note 3 3 2 3 6 2 3 3" xfId="43710"/>
    <cellStyle name="Note 3 3 2 3 6 2 4" xfId="15784"/>
    <cellStyle name="Note 3 3 2 3 6 2 4 2" xfId="33448"/>
    <cellStyle name="Note 3 3 2 3 6 2 4 3" xfId="50657"/>
    <cellStyle name="Note 3 3 2 3 6 2 5" xfId="22815"/>
    <cellStyle name="Note 3 3 2 3 6 2 6" xfId="40099"/>
    <cellStyle name="Note 3 3 2 3 6 3" xfId="7006"/>
    <cellStyle name="Note 3 3 2 3 6 3 2" xfId="24671"/>
    <cellStyle name="Note 3 3 2 3 6 3 3" xfId="41942"/>
    <cellStyle name="Note 3 3 2 3 6 4" xfId="14037"/>
    <cellStyle name="Note 3 3 2 3 6 4 2" xfId="31701"/>
    <cellStyle name="Note 3 3 2 3 6 4 3" xfId="48922"/>
    <cellStyle name="Note 3 3 2 3 6 5" xfId="20953"/>
    <cellStyle name="Note 3 3 2 3 6 6" xfId="38256"/>
    <cellStyle name="Note 3 3 2 3 7" xfId="4638"/>
    <cellStyle name="Note 3 3 2 3 7 2" xfId="11558"/>
    <cellStyle name="Note 3 3 2 3 7 2 2" xfId="18339"/>
    <cellStyle name="Note 3 3 2 3 7 2 2 2" xfId="36003"/>
    <cellStyle name="Note 3 3 2 3 7 2 2 3" xfId="53192"/>
    <cellStyle name="Note 3 3 2 3 7 2 3" xfId="29222"/>
    <cellStyle name="Note 3 3 2 3 7 2 4" xfId="46461"/>
    <cellStyle name="Note 3 3 2 3 7 3" xfId="8274"/>
    <cellStyle name="Note 3 3 2 3 7 3 2" xfId="25939"/>
    <cellStyle name="Note 3 3 2 3 7 3 3" xfId="43204"/>
    <cellStyle name="Note 3 3 2 3 7 4" xfId="15272"/>
    <cellStyle name="Note 3 3 2 3 7 4 2" xfId="32936"/>
    <cellStyle name="Note 3 3 2 3 7 4 3" xfId="50151"/>
    <cellStyle name="Note 3 3 2 3 7 5" xfId="22303"/>
    <cellStyle name="Note 3 3 2 3 7 6" xfId="39593"/>
    <cellStyle name="Note 3 3 2 3 8" xfId="10244"/>
    <cellStyle name="Note 3 3 2 3 8 2" xfId="17133"/>
    <cellStyle name="Note 3 3 2 3 8 2 2" xfId="34797"/>
    <cellStyle name="Note 3 3 2 3 8 2 3" xfId="51998"/>
    <cellStyle name="Note 3 3 2 3 8 3" xfId="27908"/>
    <cellStyle name="Note 3 3 2 3 8 4" xfId="45159"/>
    <cellStyle name="Note 3 3 2 3 9" xfId="6494"/>
    <cellStyle name="Note 3 3 2 3 9 2" xfId="24159"/>
    <cellStyle name="Note 3 3 2 3 9 3" xfId="41436"/>
    <cellStyle name="Note 3 3 2 4" xfId="2853"/>
    <cellStyle name="Note 3 3 2 4 2" xfId="3516"/>
    <cellStyle name="Note 3 3 2 4 2 2" xfId="5432"/>
    <cellStyle name="Note 3 3 2 4 2 2 2" xfId="12352"/>
    <cellStyle name="Note 3 3 2 4 2 2 2 2" xfId="19079"/>
    <cellStyle name="Note 3 3 2 4 2 2 2 2 2" xfId="36743"/>
    <cellStyle name="Note 3 3 2 4 2 2 2 2 3" xfId="53923"/>
    <cellStyle name="Note 3 3 2 4 2 2 2 3" xfId="30016"/>
    <cellStyle name="Note 3 3 2 4 2 2 2 4" xfId="47246"/>
    <cellStyle name="Note 3 3 2 4 2 2 3" xfId="9068"/>
    <cellStyle name="Note 3 3 2 4 2 2 3 2" xfId="26733"/>
    <cellStyle name="Note 3 3 2 4 2 2 3 3" xfId="43989"/>
    <cellStyle name="Note 3 3 2 4 2 2 4" xfId="16012"/>
    <cellStyle name="Note 3 3 2 4 2 2 4 2" xfId="33676"/>
    <cellStyle name="Note 3 3 2 4 2 2 4 3" xfId="50882"/>
    <cellStyle name="Note 3 3 2 4 2 2 5" xfId="23097"/>
    <cellStyle name="Note 3 3 2 4 2 2 6" xfId="40378"/>
    <cellStyle name="Note 3 3 2 4 2 3" xfId="10976"/>
    <cellStyle name="Note 3 3 2 4 2 3 2" xfId="17811"/>
    <cellStyle name="Note 3 3 2 4 2 3 2 2" xfId="35475"/>
    <cellStyle name="Note 3 3 2 4 2 3 2 3" xfId="52667"/>
    <cellStyle name="Note 3 3 2 4 2 3 3" xfId="28640"/>
    <cellStyle name="Note 3 3 2 4 2 3 4" xfId="45882"/>
    <cellStyle name="Note 3 3 2 4 2 4" xfId="7213"/>
    <cellStyle name="Note 3 3 2 4 2 4 2" xfId="24878"/>
    <cellStyle name="Note 3 3 2 4 2 4 3" xfId="42146"/>
    <cellStyle name="Note 3 3 2 4 2 5" xfId="14265"/>
    <cellStyle name="Note 3 3 2 4 2 5 2" xfId="31929"/>
    <cellStyle name="Note 3 3 2 4 2 5 3" xfId="49147"/>
    <cellStyle name="Note 3 3 2 4 2 6" xfId="21235"/>
    <cellStyle name="Note 3 3 2 4 2 7" xfId="38535"/>
    <cellStyle name="Note 3 3 2 4 3" xfId="3886"/>
    <cellStyle name="Note 3 3 2 4 3 2" xfId="5802"/>
    <cellStyle name="Note 3 3 2 4 3 2 2" xfId="12722"/>
    <cellStyle name="Note 3 3 2 4 3 2 2 2" xfId="19449"/>
    <cellStyle name="Note 3 3 2 4 3 2 2 2 2" xfId="37113"/>
    <cellStyle name="Note 3 3 2 4 3 2 2 2 3" xfId="54290"/>
    <cellStyle name="Note 3 3 2 4 3 2 2 3" xfId="30386"/>
    <cellStyle name="Note 3 3 2 4 3 2 2 4" xfId="47613"/>
    <cellStyle name="Note 3 3 2 4 3 2 3" xfId="9438"/>
    <cellStyle name="Note 3 3 2 4 3 2 3 2" xfId="27103"/>
    <cellStyle name="Note 3 3 2 4 3 2 3 3" xfId="44356"/>
    <cellStyle name="Note 3 3 2 4 3 2 4" xfId="16382"/>
    <cellStyle name="Note 3 3 2 4 3 2 4 2" xfId="34046"/>
    <cellStyle name="Note 3 3 2 4 3 2 4 3" xfId="51249"/>
    <cellStyle name="Note 3 3 2 4 3 2 5" xfId="23467"/>
    <cellStyle name="Note 3 3 2 4 3 2 6" xfId="40745"/>
    <cellStyle name="Note 3 3 2 4 3 3" xfId="7583"/>
    <cellStyle name="Note 3 3 2 4 3 3 2" xfId="25248"/>
    <cellStyle name="Note 3 3 2 4 3 3 3" xfId="42513"/>
    <cellStyle name="Note 3 3 2 4 3 4" xfId="14635"/>
    <cellStyle name="Note 3 3 2 4 3 4 2" xfId="32299"/>
    <cellStyle name="Note 3 3 2 4 3 4 3" xfId="49514"/>
    <cellStyle name="Note 3 3 2 4 3 5" xfId="21605"/>
    <cellStyle name="Note 3 3 2 4 3 6" xfId="38902"/>
    <cellStyle name="Note 3 3 2 4 4" xfId="4769"/>
    <cellStyle name="Note 3 3 2 4 4 2" xfId="11689"/>
    <cellStyle name="Note 3 3 2 4 4 2 2" xfId="18470"/>
    <cellStyle name="Note 3 3 2 4 4 2 2 2" xfId="36134"/>
    <cellStyle name="Note 3 3 2 4 4 2 2 3" xfId="53320"/>
    <cellStyle name="Note 3 3 2 4 4 2 3" xfId="29353"/>
    <cellStyle name="Note 3 3 2 4 4 2 4" xfId="46589"/>
    <cellStyle name="Note 3 3 2 4 4 3" xfId="8405"/>
    <cellStyle name="Note 3 3 2 4 4 3 2" xfId="26070"/>
    <cellStyle name="Note 3 3 2 4 4 3 3" xfId="43332"/>
    <cellStyle name="Note 3 3 2 4 4 4" xfId="15403"/>
    <cellStyle name="Note 3 3 2 4 4 4 2" xfId="33067"/>
    <cellStyle name="Note 3 3 2 4 4 4 3" xfId="50279"/>
    <cellStyle name="Note 3 3 2 4 4 5" xfId="22434"/>
    <cellStyle name="Note 3 3 2 4 4 6" xfId="39721"/>
    <cellStyle name="Note 3 3 2 4 5" xfId="10375"/>
    <cellStyle name="Note 3 3 2 4 5 2" xfId="17264"/>
    <cellStyle name="Note 3 3 2 4 5 2 2" xfId="34928"/>
    <cellStyle name="Note 3 3 2 4 5 2 3" xfId="52126"/>
    <cellStyle name="Note 3 3 2 4 5 3" xfId="28039"/>
    <cellStyle name="Note 3 3 2 4 5 4" xfId="45287"/>
    <cellStyle name="Note 3 3 2 4 6" xfId="6625"/>
    <cellStyle name="Note 3 3 2 4 6 2" xfId="24290"/>
    <cellStyle name="Note 3 3 2 4 6 3" xfId="41564"/>
    <cellStyle name="Note 3 3 2 4 7" xfId="13656"/>
    <cellStyle name="Note 3 3 2 4 7 2" xfId="31320"/>
    <cellStyle name="Note 3 3 2 4 7 3" xfId="48544"/>
    <cellStyle name="Note 3 3 2 4 8" xfId="20572"/>
    <cellStyle name="Note 3 3 2 4 9" xfId="37878"/>
    <cellStyle name="Note 3 3 2 5" xfId="4505"/>
    <cellStyle name="Note 3 3 2 5 2" xfId="6369"/>
    <cellStyle name="Note 3 3 2 5 2 2" xfId="13288"/>
    <cellStyle name="Note 3 3 2 5 2 2 2" xfId="19961"/>
    <cellStyle name="Note 3 3 2 5 2 2 2 2" xfId="37625"/>
    <cellStyle name="Note 3 3 2 5 2 2 2 3" xfId="54802"/>
    <cellStyle name="Note 3 3 2 5 2 2 3" xfId="30952"/>
    <cellStyle name="Note 3 3 2 5 2 2 4" xfId="48179"/>
    <cellStyle name="Note 3 3 2 5 2 3" xfId="10004"/>
    <cellStyle name="Note 3 3 2 5 2 3 2" xfId="27669"/>
    <cellStyle name="Note 3 3 2 5 2 3 3" xfId="44922"/>
    <cellStyle name="Note 3 3 2 5 2 4" xfId="16894"/>
    <cellStyle name="Note 3 3 2 5 2 4 2" xfId="34558"/>
    <cellStyle name="Note 3 3 2 5 2 4 3" xfId="51761"/>
    <cellStyle name="Note 3 3 2 5 2 5" xfId="24034"/>
    <cellStyle name="Note 3 3 2 5 2 6" xfId="41311"/>
    <cellStyle name="Note 3 3 2 5 3" xfId="11433"/>
    <cellStyle name="Note 3 3 2 5 3 2" xfId="18214"/>
    <cellStyle name="Note 3 3 2 5 3 2 2" xfId="35878"/>
    <cellStyle name="Note 3 3 2 5 3 2 3" xfId="53067"/>
    <cellStyle name="Note 3 3 2 5 3 3" xfId="29097"/>
    <cellStyle name="Note 3 3 2 5 3 4" xfId="46336"/>
    <cellStyle name="Note 3 3 2 5 4" xfId="8149"/>
    <cellStyle name="Note 3 3 2 5 4 2" xfId="25814"/>
    <cellStyle name="Note 3 3 2 5 4 3" xfId="43079"/>
    <cellStyle name="Note 3 3 2 5 5" xfId="15147"/>
    <cellStyle name="Note 3 3 2 5 5 2" xfId="32811"/>
    <cellStyle name="Note 3 3 2 5 5 3" xfId="50026"/>
    <cellStyle name="Note 3 3 2 5 6" xfId="22178"/>
    <cellStyle name="Note 3 3 2 5 7" xfId="39468"/>
    <cellStyle name="Note 3 3 2 6" xfId="4574"/>
    <cellStyle name="Note 3 3 2 6 2" xfId="6436"/>
    <cellStyle name="Note 3 3 2 6 2 2" xfId="13355"/>
    <cellStyle name="Note 3 3 2 6 2 2 2" xfId="20028"/>
    <cellStyle name="Note 3 3 2 6 2 2 2 2" xfId="37692"/>
    <cellStyle name="Note 3 3 2 6 2 2 2 3" xfId="54869"/>
    <cellStyle name="Note 3 3 2 6 2 2 3" xfId="31019"/>
    <cellStyle name="Note 3 3 2 6 2 2 4" xfId="48246"/>
    <cellStyle name="Note 3 3 2 6 2 3" xfId="10071"/>
    <cellStyle name="Note 3 3 2 6 2 3 2" xfId="27736"/>
    <cellStyle name="Note 3 3 2 6 2 3 3" xfId="44989"/>
    <cellStyle name="Note 3 3 2 6 2 4" xfId="16961"/>
    <cellStyle name="Note 3 3 2 6 2 4 2" xfId="34625"/>
    <cellStyle name="Note 3 3 2 6 2 4 3" xfId="51828"/>
    <cellStyle name="Note 3 3 2 6 2 5" xfId="24101"/>
    <cellStyle name="Note 3 3 2 6 2 6" xfId="41378"/>
    <cellStyle name="Note 3 3 2 6 3" xfId="11500"/>
    <cellStyle name="Note 3 3 2 6 3 2" xfId="18281"/>
    <cellStyle name="Note 3 3 2 6 3 2 2" xfId="35945"/>
    <cellStyle name="Note 3 3 2 6 3 2 3" xfId="53134"/>
    <cellStyle name="Note 3 3 2 6 3 3" xfId="29164"/>
    <cellStyle name="Note 3 3 2 6 3 4" xfId="46403"/>
    <cellStyle name="Note 3 3 2 6 4" xfId="8216"/>
    <cellStyle name="Note 3 3 2 6 4 2" xfId="25881"/>
    <cellStyle name="Note 3 3 2 6 4 3" xfId="43146"/>
    <cellStyle name="Note 3 3 2 6 5" xfId="15214"/>
    <cellStyle name="Note 3 3 2 6 5 2" xfId="32878"/>
    <cellStyle name="Note 3 3 2 6 5 3" xfId="50093"/>
    <cellStyle name="Note 3 3 2 6 6" xfId="22245"/>
    <cellStyle name="Note 3 3 2 6 7" xfId="39535"/>
    <cellStyle name="Note 3 3 2 7" xfId="10148"/>
    <cellStyle name="Note 3 3 2 7 2" xfId="17037"/>
    <cellStyle name="Note 3 3 2 7 2 2" xfId="34701"/>
    <cellStyle name="Note 3 3 2 7 2 3" xfId="51902"/>
    <cellStyle name="Note 3 3 2 7 3" xfId="27812"/>
    <cellStyle name="Note 3 3 2 7 4" xfId="45063"/>
    <cellStyle name="Note 3 3 2 8" xfId="13429"/>
    <cellStyle name="Note 3 3 2 8 2" xfId="31093"/>
    <cellStyle name="Note 3 3 2 8 3" xfId="48320"/>
    <cellStyle name="Note 3 3 2 9" xfId="20255"/>
    <cellStyle name="Note 3 3 3" xfId="1862"/>
    <cellStyle name="Note 3 3 3 2" xfId="2718"/>
    <cellStyle name="Note 3 3 3 2 10" xfId="13523"/>
    <cellStyle name="Note 3 3 3 2 10 2" xfId="31187"/>
    <cellStyle name="Note 3 3 3 2 10 3" xfId="48414"/>
    <cellStyle name="Note 3 3 3 2 11" xfId="20439"/>
    <cellStyle name="Note 3 3 3 2 12" xfId="37748"/>
    <cellStyle name="Note 3 3 3 2 2" xfId="2947"/>
    <cellStyle name="Note 3 3 3 2 2 2" xfId="3610"/>
    <cellStyle name="Note 3 3 3 2 2 2 2" xfId="5526"/>
    <cellStyle name="Note 3 3 3 2 2 2 2 2" xfId="12446"/>
    <cellStyle name="Note 3 3 3 2 2 2 2 2 2" xfId="19173"/>
    <cellStyle name="Note 3 3 3 2 2 2 2 2 2 2" xfId="36837"/>
    <cellStyle name="Note 3 3 3 2 2 2 2 2 2 3" xfId="54017"/>
    <cellStyle name="Note 3 3 3 2 2 2 2 2 3" xfId="30110"/>
    <cellStyle name="Note 3 3 3 2 2 2 2 2 4" xfId="47340"/>
    <cellStyle name="Note 3 3 3 2 2 2 2 3" xfId="9162"/>
    <cellStyle name="Note 3 3 3 2 2 2 2 3 2" xfId="26827"/>
    <cellStyle name="Note 3 3 3 2 2 2 2 3 3" xfId="44083"/>
    <cellStyle name="Note 3 3 3 2 2 2 2 4" xfId="16106"/>
    <cellStyle name="Note 3 3 3 2 2 2 2 4 2" xfId="33770"/>
    <cellStyle name="Note 3 3 3 2 2 2 2 4 3" xfId="50976"/>
    <cellStyle name="Note 3 3 3 2 2 2 2 5" xfId="23191"/>
    <cellStyle name="Note 3 3 3 2 2 2 2 6" xfId="40472"/>
    <cellStyle name="Note 3 3 3 2 2 2 3" xfId="11070"/>
    <cellStyle name="Note 3 3 3 2 2 2 3 2" xfId="17905"/>
    <cellStyle name="Note 3 3 3 2 2 2 3 2 2" xfId="35569"/>
    <cellStyle name="Note 3 3 3 2 2 2 3 2 3" xfId="52761"/>
    <cellStyle name="Note 3 3 3 2 2 2 3 3" xfId="28734"/>
    <cellStyle name="Note 3 3 3 2 2 2 3 4" xfId="45976"/>
    <cellStyle name="Note 3 3 3 2 2 2 4" xfId="7307"/>
    <cellStyle name="Note 3 3 3 2 2 2 4 2" xfId="24972"/>
    <cellStyle name="Note 3 3 3 2 2 2 4 3" xfId="42240"/>
    <cellStyle name="Note 3 3 3 2 2 2 5" xfId="14359"/>
    <cellStyle name="Note 3 3 3 2 2 2 5 2" xfId="32023"/>
    <cellStyle name="Note 3 3 3 2 2 2 5 3" xfId="49241"/>
    <cellStyle name="Note 3 3 3 2 2 2 6" xfId="21329"/>
    <cellStyle name="Note 3 3 3 2 2 2 7" xfId="38629"/>
    <cellStyle name="Note 3 3 3 2 2 3" xfId="3980"/>
    <cellStyle name="Note 3 3 3 2 2 3 2" xfId="5896"/>
    <cellStyle name="Note 3 3 3 2 2 3 2 2" xfId="12816"/>
    <cellStyle name="Note 3 3 3 2 2 3 2 2 2" xfId="19543"/>
    <cellStyle name="Note 3 3 3 2 2 3 2 2 2 2" xfId="37207"/>
    <cellStyle name="Note 3 3 3 2 2 3 2 2 2 3" xfId="54384"/>
    <cellStyle name="Note 3 3 3 2 2 3 2 2 3" xfId="30480"/>
    <cellStyle name="Note 3 3 3 2 2 3 2 2 4" xfId="47707"/>
    <cellStyle name="Note 3 3 3 2 2 3 2 3" xfId="9532"/>
    <cellStyle name="Note 3 3 3 2 2 3 2 3 2" xfId="27197"/>
    <cellStyle name="Note 3 3 3 2 2 3 2 3 3" xfId="44450"/>
    <cellStyle name="Note 3 3 3 2 2 3 2 4" xfId="16476"/>
    <cellStyle name="Note 3 3 3 2 2 3 2 4 2" xfId="34140"/>
    <cellStyle name="Note 3 3 3 2 2 3 2 4 3" xfId="51343"/>
    <cellStyle name="Note 3 3 3 2 2 3 2 5" xfId="23561"/>
    <cellStyle name="Note 3 3 3 2 2 3 2 6" xfId="40839"/>
    <cellStyle name="Note 3 3 3 2 2 3 3" xfId="7677"/>
    <cellStyle name="Note 3 3 3 2 2 3 3 2" xfId="25342"/>
    <cellStyle name="Note 3 3 3 2 2 3 3 3" xfId="42607"/>
    <cellStyle name="Note 3 3 3 2 2 3 4" xfId="14729"/>
    <cellStyle name="Note 3 3 3 2 2 3 4 2" xfId="32393"/>
    <cellStyle name="Note 3 3 3 2 2 3 4 3" xfId="49608"/>
    <cellStyle name="Note 3 3 3 2 2 3 5" xfId="21699"/>
    <cellStyle name="Note 3 3 3 2 2 3 6" xfId="38996"/>
    <cellStyle name="Note 3 3 3 2 2 4" xfId="4863"/>
    <cellStyle name="Note 3 3 3 2 2 4 2" xfId="11783"/>
    <cellStyle name="Note 3 3 3 2 2 4 2 2" xfId="18564"/>
    <cellStyle name="Note 3 3 3 2 2 4 2 2 2" xfId="36228"/>
    <cellStyle name="Note 3 3 3 2 2 4 2 2 3" xfId="53414"/>
    <cellStyle name="Note 3 3 3 2 2 4 2 3" xfId="29447"/>
    <cellStyle name="Note 3 3 3 2 2 4 2 4" xfId="46683"/>
    <cellStyle name="Note 3 3 3 2 2 4 3" xfId="8499"/>
    <cellStyle name="Note 3 3 3 2 2 4 3 2" xfId="26164"/>
    <cellStyle name="Note 3 3 3 2 2 4 3 3" xfId="43426"/>
    <cellStyle name="Note 3 3 3 2 2 4 4" xfId="15497"/>
    <cellStyle name="Note 3 3 3 2 2 4 4 2" xfId="33161"/>
    <cellStyle name="Note 3 3 3 2 2 4 4 3" xfId="50373"/>
    <cellStyle name="Note 3 3 3 2 2 4 5" xfId="22528"/>
    <cellStyle name="Note 3 3 3 2 2 4 6" xfId="39815"/>
    <cellStyle name="Note 3 3 3 2 2 5" xfId="10469"/>
    <cellStyle name="Note 3 3 3 2 2 5 2" xfId="17358"/>
    <cellStyle name="Note 3 3 3 2 2 5 2 2" xfId="35022"/>
    <cellStyle name="Note 3 3 3 2 2 5 2 3" xfId="52220"/>
    <cellStyle name="Note 3 3 3 2 2 5 3" xfId="28133"/>
    <cellStyle name="Note 3 3 3 2 2 5 4" xfId="45381"/>
    <cellStyle name="Note 3 3 3 2 2 6" xfId="6719"/>
    <cellStyle name="Note 3 3 3 2 2 6 2" xfId="24384"/>
    <cellStyle name="Note 3 3 3 2 2 6 3" xfId="41658"/>
    <cellStyle name="Note 3 3 3 2 2 7" xfId="13750"/>
    <cellStyle name="Note 3 3 3 2 2 7 2" xfId="31414"/>
    <cellStyle name="Note 3 3 3 2 2 7 3" xfId="48638"/>
    <cellStyle name="Note 3 3 3 2 2 8" xfId="20666"/>
    <cellStyle name="Note 3 3 3 2 2 9" xfId="37972"/>
    <cellStyle name="Note 3 3 3 2 3" xfId="3043"/>
    <cellStyle name="Note 3 3 3 2 3 2" xfId="3706"/>
    <cellStyle name="Note 3 3 3 2 3 2 2" xfId="5622"/>
    <cellStyle name="Note 3 3 3 2 3 2 2 2" xfId="12542"/>
    <cellStyle name="Note 3 3 3 2 3 2 2 2 2" xfId="19269"/>
    <cellStyle name="Note 3 3 3 2 3 2 2 2 2 2" xfId="36933"/>
    <cellStyle name="Note 3 3 3 2 3 2 2 2 2 3" xfId="54110"/>
    <cellStyle name="Note 3 3 3 2 3 2 2 2 3" xfId="30206"/>
    <cellStyle name="Note 3 3 3 2 3 2 2 2 4" xfId="47433"/>
    <cellStyle name="Note 3 3 3 2 3 2 2 3" xfId="9258"/>
    <cellStyle name="Note 3 3 3 2 3 2 2 3 2" xfId="26923"/>
    <cellStyle name="Note 3 3 3 2 3 2 2 3 3" xfId="44176"/>
    <cellStyle name="Note 3 3 3 2 3 2 2 4" xfId="16202"/>
    <cellStyle name="Note 3 3 3 2 3 2 2 4 2" xfId="33866"/>
    <cellStyle name="Note 3 3 3 2 3 2 2 4 3" xfId="51069"/>
    <cellStyle name="Note 3 3 3 2 3 2 2 5" xfId="23287"/>
    <cellStyle name="Note 3 3 3 2 3 2 2 6" xfId="40565"/>
    <cellStyle name="Note 3 3 3 2 3 2 3" xfId="11166"/>
    <cellStyle name="Note 3 3 3 2 3 2 3 2" xfId="18001"/>
    <cellStyle name="Note 3 3 3 2 3 2 3 2 2" xfId="35665"/>
    <cellStyle name="Note 3 3 3 2 3 2 3 2 3" xfId="52854"/>
    <cellStyle name="Note 3 3 3 2 3 2 3 3" xfId="28830"/>
    <cellStyle name="Note 3 3 3 2 3 2 3 4" xfId="46069"/>
    <cellStyle name="Note 3 3 3 2 3 2 4" xfId="7403"/>
    <cellStyle name="Note 3 3 3 2 3 2 4 2" xfId="25068"/>
    <cellStyle name="Note 3 3 3 2 3 2 4 3" xfId="42333"/>
    <cellStyle name="Note 3 3 3 2 3 2 5" xfId="14455"/>
    <cellStyle name="Note 3 3 3 2 3 2 5 2" xfId="32119"/>
    <cellStyle name="Note 3 3 3 2 3 2 5 3" xfId="49334"/>
    <cellStyle name="Note 3 3 3 2 3 2 6" xfId="21425"/>
    <cellStyle name="Note 3 3 3 2 3 2 7" xfId="38722"/>
    <cellStyle name="Note 3 3 3 2 3 3" xfId="4073"/>
    <cellStyle name="Note 3 3 3 2 3 3 2" xfId="5989"/>
    <cellStyle name="Note 3 3 3 2 3 3 2 2" xfId="12909"/>
    <cellStyle name="Note 3 3 3 2 3 3 2 2 2" xfId="19636"/>
    <cellStyle name="Note 3 3 3 2 3 3 2 2 2 2" xfId="37300"/>
    <cellStyle name="Note 3 3 3 2 3 3 2 2 2 3" xfId="54477"/>
    <cellStyle name="Note 3 3 3 2 3 3 2 2 3" xfId="30573"/>
    <cellStyle name="Note 3 3 3 2 3 3 2 2 4" xfId="47800"/>
    <cellStyle name="Note 3 3 3 2 3 3 2 3" xfId="9625"/>
    <cellStyle name="Note 3 3 3 2 3 3 2 3 2" xfId="27290"/>
    <cellStyle name="Note 3 3 3 2 3 3 2 3 3" xfId="44543"/>
    <cellStyle name="Note 3 3 3 2 3 3 2 4" xfId="16569"/>
    <cellStyle name="Note 3 3 3 2 3 3 2 4 2" xfId="34233"/>
    <cellStyle name="Note 3 3 3 2 3 3 2 4 3" xfId="51436"/>
    <cellStyle name="Note 3 3 3 2 3 3 2 5" xfId="23654"/>
    <cellStyle name="Note 3 3 3 2 3 3 2 6" xfId="40932"/>
    <cellStyle name="Note 3 3 3 2 3 3 3" xfId="7770"/>
    <cellStyle name="Note 3 3 3 2 3 3 3 2" xfId="25435"/>
    <cellStyle name="Note 3 3 3 2 3 3 3 3" xfId="42700"/>
    <cellStyle name="Note 3 3 3 2 3 3 4" xfId="14822"/>
    <cellStyle name="Note 3 3 3 2 3 3 4 2" xfId="32486"/>
    <cellStyle name="Note 3 3 3 2 3 3 4 3" xfId="49701"/>
    <cellStyle name="Note 3 3 3 2 3 3 5" xfId="21792"/>
    <cellStyle name="Note 3 3 3 2 3 3 6" xfId="39089"/>
    <cellStyle name="Note 3 3 3 2 3 4" xfId="4959"/>
    <cellStyle name="Note 3 3 3 2 3 4 2" xfId="11879"/>
    <cellStyle name="Note 3 3 3 2 3 4 2 2" xfId="18660"/>
    <cellStyle name="Note 3 3 3 2 3 4 2 2 2" xfId="36324"/>
    <cellStyle name="Note 3 3 3 2 3 4 2 2 3" xfId="53507"/>
    <cellStyle name="Note 3 3 3 2 3 4 2 3" xfId="29543"/>
    <cellStyle name="Note 3 3 3 2 3 4 2 4" xfId="46776"/>
    <cellStyle name="Note 3 3 3 2 3 4 3" xfId="8595"/>
    <cellStyle name="Note 3 3 3 2 3 4 3 2" xfId="26260"/>
    <cellStyle name="Note 3 3 3 2 3 4 3 3" xfId="43519"/>
    <cellStyle name="Note 3 3 3 2 3 4 4" xfId="15593"/>
    <cellStyle name="Note 3 3 3 2 3 4 4 2" xfId="33257"/>
    <cellStyle name="Note 3 3 3 2 3 4 4 3" xfId="50466"/>
    <cellStyle name="Note 3 3 3 2 3 4 5" xfId="22624"/>
    <cellStyle name="Note 3 3 3 2 3 4 6" xfId="39908"/>
    <cellStyle name="Note 3 3 3 2 3 5" xfId="10565"/>
    <cellStyle name="Note 3 3 3 2 3 5 2" xfId="17454"/>
    <cellStyle name="Note 3 3 3 2 3 5 2 2" xfId="35118"/>
    <cellStyle name="Note 3 3 3 2 3 5 2 3" xfId="52313"/>
    <cellStyle name="Note 3 3 3 2 3 5 3" xfId="28229"/>
    <cellStyle name="Note 3 3 3 2 3 5 4" xfId="45474"/>
    <cellStyle name="Note 3 3 3 2 3 6" xfId="6815"/>
    <cellStyle name="Note 3 3 3 2 3 6 2" xfId="24480"/>
    <cellStyle name="Note 3 3 3 2 3 6 3" xfId="41751"/>
    <cellStyle name="Note 3 3 3 2 3 7" xfId="13846"/>
    <cellStyle name="Note 3 3 3 2 3 7 2" xfId="31510"/>
    <cellStyle name="Note 3 3 3 2 3 7 3" xfId="48731"/>
    <cellStyle name="Note 3 3 3 2 3 8" xfId="20762"/>
    <cellStyle name="Note 3 3 3 2 3 9" xfId="38065"/>
    <cellStyle name="Note 3 3 3 2 4" xfId="3155"/>
    <cellStyle name="Note 3 3 3 2 4 2" xfId="4185"/>
    <cellStyle name="Note 3 3 3 2 4 2 2" xfId="6101"/>
    <cellStyle name="Note 3 3 3 2 4 2 2 2" xfId="13021"/>
    <cellStyle name="Note 3 3 3 2 4 2 2 2 2" xfId="19748"/>
    <cellStyle name="Note 3 3 3 2 4 2 2 2 2 2" xfId="37412"/>
    <cellStyle name="Note 3 3 3 2 4 2 2 2 2 3" xfId="54589"/>
    <cellStyle name="Note 3 3 3 2 4 2 2 2 3" xfId="30685"/>
    <cellStyle name="Note 3 3 3 2 4 2 2 2 4" xfId="47912"/>
    <cellStyle name="Note 3 3 3 2 4 2 2 3" xfId="9737"/>
    <cellStyle name="Note 3 3 3 2 4 2 2 3 2" xfId="27402"/>
    <cellStyle name="Note 3 3 3 2 4 2 2 3 3" xfId="44655"/>
    <cellStyle name="Note 3 3 3 2 4 2 2 4" xfId="16681"/>
    <cellStyle name="Note 3 3 3 2 4 2 2 4 2" xfId="34345"/>
    <cellStyle name="Note 3 3 3 2 4 2 2 4 3" xfId="51548"/>
    <cellStyle name="Note 3 3 3 2 4 2 2 5" xfId="23766"/>
    <cellStyle name="Note 3 3 3 2 4 2 2 6" xfId="41044"/>
    <cellStyle name="Note 3 3 3 2 4 2 3" xfId="7882"/>
    <cellStyle name="Note 3 3 3 2 4 2 3 2" xfId="25547"/>
    <cellStyle name="Note 3 3 3 2 4 2 3 3" xfId="42812"/>
    <cellStyle name="Note 3 3 3 2 4 2 4" xfId="14934"/>
    <cellStyle name="Note 3 3 3 2 4 2 4 2" xfId="32598"/>
    <cellStyle name="Note 3 3 3 2 4 2 4 3" xfId="49813"/>
    <cellStyle name="Note 3 3 3 2 4 2 5" xfId="21904"/>
    <cellStyle name="Note 3 3 3 2 4 2 6" xfId="39201"/>
    <cellStyle name="Note 3 3 3 2 4 3" xfId="5071"/>
    <cellStyle name="Note 3 3 3 2 4 3 2" xfId="11991"/>
    <cellStyle name="Note 3 3 3 2 4 3 2 2" xfId="18772"/>
    <cellStyle name="Note 3 3 3 2 4 3 2 2 2" xfId="36436"/>
    <cellStyle name="Note 3 3 3 2 4 3 2 2 3" xfId="53619"/>
    <cellStyle name="Note 3 3 3 2 4 3 2 3" xfId="29655"/>
    <cellStyle name="Note 3 3 3 2 4 3 2 4" xfId="46888"/>
    <cellStyle name="Note 3 3 3 2 4 3 3" xfId="8707"/>
    <cellStyle name="Note 3 3 3 2 4 3 3 2" xfId="26372"/>
    <cellStyle name="Note 3 3 3 2 4 3 3 3" xfId="43631"/>
    <cellStyle name="Note 3 3 3 2 4 3 4" xfId="15705"/>
    <cellStyle name="Note 3 3 3 2 4 3 4 2" xfId="33369"/>
    <cellStyle name="Note 3 3 3 2 4 3 4 3" xfId="50578"/>
    <cellStyle name="Note 3 3 3 2 4 3 5" xfId="22736"/>
    <cellStyle name="Note 3 3 3 2 4 3 6" xfId="40020"/>
    <cellStyle name="Note 3 3 3 2 4 4" xfId="10677"/>
    <cellStyle name="Note 3 3 3 2 4 4 2" xfId="17566"/>
    <cellStyle name="Note 3 3 3 2 4 4 2 2" xfId="35230"/>
    <cellStyle name="Note 3 3 3 2 4 4 2 3" xfId="52425"/>
    <cellStyle name="Note 3 3 3 2 4 4 3" xfId="28341"/>
    <cellStyle name="Note 3 3 3 2 4 4 4" xfId="45586"/>
    <cellStyle name="Note 3 3 3 2 4 5" xfId="6927"/>
    <cellStyle name="Note 3 3 3 2 4 5 2" xfId="24592"/>
    <cellStyle name="Note 3 3 3 2 4 5 3" xfId="41863"/>
    <cellStyle name="Note 3 3 3 2 4 6" xfId="13958"/>
    <cellStyle name="Note 3 3 3 2 4 6 2" xfId="31622"/>
    <cellStyle name="Note 3 3 3 2 4 6 3" xfId="48843"/>
    <cellStyle name="Note 3 3 3 2 4 7" xfId="20874"/>
    <cellStyle name="Note 3 3 3 2 4 8" xfId="38177"/>
    <cellStyle name="Note 3 3 3 2 5" xfId="3383"/>
    <cellStyle name="Note 3 3 3 2 5 2" xfId="5299"/>
    <cellStyle name="Note 3 3 3 2 5 2 2" xfId="12219"/>
    <cellStyle name="Note 3 3 3 2 5 2 2 2" xfId="18946"/>
    <cellStyle name="Note 3 3 3 2 5 2 2 2 2" xfId="36610"/>
    <cellStyle name="Note 3 3 3 2 5 2 2 2 3" xfId="53793"/>
    <cellStyle name="Note 3 3 3 2 5 2 2 3" xfId="29883"/>
    <cellStyle name="Note 3 3 3 2 5 2 2 4" xfId="47116"/>
    <cellStyle name="Note 3 3 3 2 5 2 3" xfId="8935"/>
    <cellStyle name="Note 3 3 3 2 5 2 3 2" xfId="26600"/>
    <cellStyle name="Note 3 3 3 2 5 2 3 3" xfId="43859"/>
    <cellStyle name="Note 3 3 3 2 5 2 4" xfId="15879"/>
    <cellStyle name="Note 3 3 3 2 5 2 4 2" xfId="33543"/>
    <cellStyle name="Note 3 3 3 2 5 2 4 3" xfId="50752"/>
    <cellStyle name="Note 3 3 3 2 5 2 5" xfId="22964"/>
    <cellStyle name="Note 3 3 3 2 5 2 6" xfId="40248"/>
    <cellStyle name="Note 3 3 3 2 5 3" xfId="10843"/>
    <cellStyle name="Note 3 3 3 2 5 3 2" xfId="17678"/>
    <cellStyle name="Note 3 3 3 2 5 3 2 2" xfId="35342"/>
    <cellStyle name="Note 3 3 3 2 5 3 2 3" xfId="52537"/>
    <cellStyle name="Note 3 3 3 2 5 3 3" xfId="28507"/>
    <cellStyle name="Note 3 3 3 2 5 3 4" xfId="45752"/>
    <cellStyle name="Note 3 3 3 2 5 4" xfId="14132"/>
    <cellStyle name="Note 3 3 3 2 5 4 2" xfId="31796"/>
    <cellStyle name="Note 3 3 3 2 5 4 3" xfId="49017"/>
    <cellStyle name="Note 3 3 3 2 5 5" xfId="21102"/>
    <cellStyle name="Note 3 3 3 2 5 6" xfId="38405"/>
    <cellStyle name="Note 3 3 3 2 6" xfId="3236"/>
    <cellStyle name="Note 3 3 3 2 6 2" xfId="5152"/>
    <cellStyle name="Note 3 3 3 2 6 2 2" xfId="12072"/>
    <cellStyle name="Note 3 3 3 2 6 2 2 2" xfId="18853"/>
    <cellStyle name="Note 3 3 3 2 6 2 2 2 2" xfId="36517"/>
    <cellStyle name="Note 3 3 3 2 6 2 2 2 3" xfId="53700"/>
    <cellStyle name="Note 3 3 3 2 6 2 2 3" xfId="29736"/>
    <cellStyle name="Note 3 3 3 2 6 2 2 4" xfId="46969"/>
    <cellStyle name="Note 3 3 3 2 6 2 3" xfId="8788"/>
    <cellStyle name="Note 3 3 3 2 6 2 3 2" xfId="26453"/>
    <cellStyle name="Note 3 3 3 2 6 2 3 3" xfId="43712"/>
    <cellStyle name="Note 3 3 3 2 6 2 4" xfId="15786"/>
    <cellStyle name="Note 3 3 3 2 6 2 4 2" xfId="33450"/>
    <cellStyle name="Note 3 3 3 2 6 2 4 3" xfId="50659"/>
    <cellStyle name="Note 3 3 3 2 6 2 5" xfId="22817"/>
    <cellStyle name="Note 3 3 3 2 6 2 6" xfId="40101"/>
    <cellStyle name="Note 3 3 3 2 6 3" xfId="7008"/>
    <cellStyle name="Note 3 3 3 2 6 3 2" xfId="24673"/>
    <cellStyle name="Note 3 3 3 2 6 3 3" xfId="41944"/>
    <cellStyle name="Note 3 3 3 2 6 4" xfId="14039"/>
    <cellStyle name="Note 3 3 3 2 6 4 2" xfId="31703"/>
    <cellStyle name="Note 3 3 3 2 6 4 3" xfId="48924"/>
    <cellStyle name="Note 3 3 3 2 6 5" xfId="20955"/>
    <cellStyle name="Note 3 3 3 2 6 6" xfId="38258"/>
    <cellStyle name="Note 3 3 3 2 7" xfId="4636"/>
    <cellStyle name="Note 3 3 3 2 7 2" xfId="11556"/>
    <cellStyle name="Note 3 3 3 2 7 2 2" xfId="18337"/>
    <cellStyle name="Note 3 3 3 2 7 2 2 2" xfId="36001"/>
    <cellStyle name="Note 3 3 3 2 7 2 2 3" xfId="53190"/>
    <cellStyle name="Note 3 3 3 2 7 2 3" xfId="29220"/>
    <cellStyle name="Note 3 3 3 2 7 2 4" xfId="46459"/>
    <cellStyle name="Note 3 3 3 2 7 3" xfId="8272"/>
    <cellStyle name="Note 3 3 3 2 7 3 2" xfId="25937"/>
    <cellStyle name="Note 3 3 3 2 7 3 3" xfId="43202"/>
    <cellStyle name="Note 3 3 3 2 7 4" xfId="15270"/>
    <cellStyle name="Note 3 3 3 2 7 4 2" xfId="32934"/>
    <cellStyle name="Note 3 3 3 2 7 4 3" xfId="50149"/>
    <cellStyle name="Note 3 3 3 2 7 5" xfId="22301"/>
    <cellStyle name="Note 3 3 3 2 7 6" xfId="39591"/>
    <cellStyle name="Note 3 3 3 2 8" xfId="10242"/>
    <cellStyle name="Note 3 3 3 2 8 2" xfId="17131"/>
    <cellStyle name="Note 3 3 3 2 8 2 2" xfId="34795"/>
    <cellStyle name="Note 3 3 3 2 8 2 3" xfId="51996"/>
    <cellStyle name="Note 3 3 3 2 8 3" xfId="27906"/>
    <cellStyle name="Note 3 3 3 2 8 4" xfId="45157"/>
    <cellStyle name="Note 3 3 3 2 9" xfId="6492"/>
    <cellStyle name="Note 3 3 3 2 9 2" xfId="24157"/>
    <cellStyle name="Note 3 3 3 2 9 3" xfId="41434"/>
    <cellStyle name="Note 3 3 3 3" xfId="2855"/>
    <cellStyle name="Note 3 3 3 3 2" xfId="3518"/>
    <cellStyle name="Note 3 3 3 3 2 2" xfId="5434"/>
    <cellStyle name="Note 3 3 3 3 2 2 2" xfId="12354"/>
    <cellStyle name="Note 3 3 3 3 2 2 2 2" xfId="19081"/>
    <cellStyle name="Note 3 3 3 3 2 2 2 2 2" xfId="36745"/>
    <cellStyle name="Note 3 3 3 3 2 2 2 2 3" xfId="53925"/>
    <cellStyle name="Note 3 3 3 3 2 2 2 3" xfId="30018"/>
    <cellStyle name="Note 3 3 3 3 2 2 2 4" xfId="47248"/>
    <cellStyle name="Note 3 3 3 3 2 2 3" xfId="9070"/>
    <cellStyle name="Note 3 3 3 3 2 2 3 2" xfId="26735"/>
    <cellStyle name="Note 3 3 3 3 2 2 3 3" xfId="43991"/>
    <cellStyle name="Note 3 3 3 3 2 2 4" xfId="16014"/>
    <cellStyle name="Note 3 3 3 3 2 2 4 2" xfId="33678"/>
    <cellStyle name="Note 3 3 3 3 2 2 4 3" xfId="50884"/>
    <cellStyle name="Note 3 3 3 3 2 2 5" xfId="23099"/>
    <cellStyle name="Note 3 3 3 3 2 2 6" xfId="40380"/>
    <cellStyle name="Note 3 3 3 3 2 3" xfId="10978"/>
    <cellStyle name="Note 3 3 3 3 2 3 2" xfId="17813"/>
    <cellStyle name="Note 3 3 3 3 2 3 2 2" xfId="35477"/>
    <cellStyle name="Note 3 3 3 3 2 3 2 3" xfId="52669"/>
    <cellStyle name="Note 3 3 3 3 2 3 3" xfId="28642"/>
    <cellStyle name="Note 3 3 3 3 2 3 4" xfId="45884"/>
    <cellStyle name="Note 3 3 3 3 2 4" xfId="7215"/>
    <cellStyle name="Note 3 3 3 3 2 4 2" xfId="24880"/>
    <cellStyle name="Note 3 3 3 3 2 4 3" xfId="42148"/>
    <cellStyle name="Note 3 3 3 3 2 5" xfId="14267"/>
    <cellStyle name="Note 3 3 3 3 2 5 2" xfId="31931"/>
    <cellStyle name="Note 3 3 3 3 2 5 3" xfId="49149"/>
    <cellStyle name="Note 3 3 3 3 2 6" xfId="21237"/>
    <cellStyle name="Note 3 3 3 3 2 7" xfId="38537"/>
    <cellStyle name="Note 3 3 3 3 3" xfId="3888"/>
    <cellStyle name="Note 3 3 3 3 3 2" xfId="5804"/>
    <cellStyle name="Note 3 3 3 3 3 2 2" xfId="12724"/>
    <cellStyle name="Note 3 3 3 3 3 2 2 2" xfId="19451"/>
    <cellStyle name="Note 3 3 3 3 3 2 2 2 2" xfId="37115"/>
    <cellStyle name="Note 3 3 3 3 3 2 2 2 3" xfId="54292"/>
    <cellStyle name="Note 3 3 3 3 3 2 2 3" xfId="30388"/>
    <cellStyle name="Note 3 3 3 3 3 2 2 4" xfId="47615"/>
    <cellStyle name="Note 3 3 3 3 3 2 3" xfId="9440"/>
    <cellStyle name="Note 3 3 3 3 3 2 3 2" xfId="27105"/>
    <cellStyle name="Note 3 3 3 3 3 2 3 3" xfId="44358"/>
    <cellStyle name="Note 3 3 3 3 3 2 4" xfId="16384"/>
    <cellStyle name="Note 3 3 3 3 3 2 4 2" xfId="34048"/>
    <cellStyle name="Note 3 3 3 3 3 2 4 3" xfId="51251"/>
    <cellStyle name="Note 3 3 3 3 3 2 5" xfId="23469"/>
    <cellStyle name="Note 3 3 3 3 3 2 6" xfId="40747"/>
    <cellStyle name="Note 3 3 3 3 3 3" xfId="7585"/>
    <cellStyle name="Note 3 3 3 3 3 3 2" xfId="25250"/>
    <cellStyle name="Note 3 3 3 3 3 3 3" xfId="42515"/>
    <cellStyle name="Note 3 3 3 3 3 4" xfId="14637"/>
    <cellStyle name="Note 3 3 3 3 3 4 2" xfId="32301"/>
    <cellStyle name="Note 3 3 3 3 3 4 3" xfId="49516"/>
    <cellStyle name="Note 3 3 3 3 3 5" xfId="21607"/>
    <cellStyle name="Note 3 3 3 3 3 6" xfId="38904"/>
    <cellStyle name="Note 3 3 3 3 4" xfId="4771"/>
    <cellStyle name="Note 3 3 3 3 4 2" xfId="11691"/>
    <cellStyle name="Note 3 3 3 3 4 2 2" xfId="18472"/>
    <cellStyle name="Note 3 3 3 3 4 2 2 2" xfId="36136"/>
    <cellStyle name="Note 3 3 3 3 4 2 2 3" xfId="53322"/>
    <cellStyle name="Note 3 3 3 3 4 2 3" xfId="29355"/>
    <cellStyle name="Note 3 3 3 3 4 2 4" xfId="46591"/>
    <cellStyle name="Note 3 3 3 3 4 3" xfId="8407"/>
    <cellStyle name="Note 3 3 3 3 4 3 2" xfId="26072"/>
    <cellStyle name="Note 3 3 3 3 4 3 3" xfId="43334"/>
    <cellStyle name="Note 3 3 3 3 4 4" xfId="15405"/>
    <cellStyle name="Note 3 3 3 3 4 4 2" xfId="33069"/>
    <cellStyle name="Note 3 3 3 3 4 4 3" xfId="50281"/>
    <cellStyle name="Note 3 3 3 3 4 5" xfId="22436"/>
    <cellStyle name="Note 3 3 3 3 4 6" xfId="39723"/>
    <cellStyle name="Note 3 3 3 3 5" xfId="10377"/>
    <cellStyle name="Note 3 3 3 3 5 2" xfId="17266"/>
    <cellStyle name="Note 3 3 3 3 5 2 2" xfId="34930"/>
    <cellStyle name="Note 3 3 3 3 5 2 3" xfId="52128"/>
    <cellStyle name="Note 3 3 3 3 5 3" xfId="28041"/>
    <cellStyle name="Note 3 3 3 3 5 4" xfId="45289"/>
    <cellStyle name="Note 3 3 3 3 6" xfId="6627"/>
    <cellStyle name="Note 3 3 3 3 6 2" xfId="24292"/>
    <cellStyle name="Note 3 3 3 3 6 3" xfId="41566"/>
    <cellStyle name="Note 3 3 3 3 7" xfId="13658"/>
    <cellStyle name="Note 3 3 3 3 7 2" xfId="31322"/>
    <cellStyle name="Note 3 3 3 3 7 3" xfId="48546"/>
    <cellStyle name="Note 3 3 3 3 8" xfId="20574"/>
    <cellStyle name="Note 3 3 3 3 9" xfId="37880"/>
    <cellStyle name="Note 3 3 3 4" xfId="4507"/>
    <cellStyle name="Note 3 3 3 4 2" xfId="6371"/>
    <cellStyle name="Note 3 3 3 4 2 2" xfId="13290"/>
    <cellStyle name="Note 3 3 3 4 2 2 2" xfId="19963"/>
    <cellStyle name="Note 3 3 3 4 2 2 2 2" xfId="37627"/>
    <cellStyle name="Note 3 3 3 4 2 2 2 3" xfId="54804"/>
    <cellStyle name="Note 3 3 3 4 2 2 3" xfId="30954"/>
    <cellStyle name="Note 3 3 3 4 2 2 4" xfId="48181"/>
    <cellStyle name="Note 3 3 3 4 2 3" xfId="10006"/>
    <cellStyle name="Note 3 3 3 4 2 3 2" xfId="27671"/>
    <cellStyle name="Note 3 3 3 4 2 3 3" xfId="44924"/>
    <cellStyle name="Note 3 3 3 4 2 4" xfId="16896"/>
    <cellStyle name="Note 3 3 3 4 2 4 2" xfId="34560"/>
    <cellStyle name="Note 3 3 3 4 2 4 3" xfId="51763"/>
    <cellStyle name="Note 3 3 3 4 2 5" xfId="24036"/>
    <cellStyle name="Note 3 3 3 4 2 6" xfId="41313"/>
    <cellStyle name="Note 3 3 3 4 3" xfId="11435"/>
    <cellStyle name="Note 3 3 3 4 3 2" xfId="18216"/>
    <cellStyle name="Note 3 3 3 4 3 2 2" xfId="35880"/>
    <cellStyle name="Note 3 3 3 4 3 2 3" xfId="53069"/>
    <cellStyle name="Note 3 3 3 4 3 3" xfId="29099"/>
    <cellStyle name="Note 3 3 3 4 3 4" xfId="46338"/>
    <cellStyle name="Note 3 3 3 4 4" xfId="8151"/>
    <cellStyle name="Note 3 3 3 4 4 2" xfId="25816"/>
    <cellStyle name="Note 3 3 3 4 4 3" xfId="43081"/>
    <cellStyle name="Note 3 3 3 4 5" xfId="15149"/>
    <cellStyle name="Note 3 3 3 4 5 2" xfId="32813"/>
    <cellStyle name="Note 3 3 3 4 5 3" xfId="50028"/>
    <cellStyle name="Note 3 3 3 4 6" xfId="22180"/>
    <cellStyle name="Note 3 3 3 4 7" xfId="39470"/>
    <cellStyle name="Note 3 3 3 5" xfId="4364"/>
    <cellStyle name="Note 3 3 3 5 2" xfId="6229"/>
    <cellStyle name="Note 3 3 3 5 2 2" xfId="13148"/>
    <cellStyle name="Note 3 3 3 5 2 2 2" xfId="19821"/>
    <cellStyle name="Note 3 3 3 5 2 2 2 2" xfId="37485"/>
    <cellStyle name="Note 3 3 3 5 2 2 2 3" xfId="54662"/>
    <cellStyle name="Note 3 3 3 5 2 2 3" xfId="30812"/>
    <cellStyle name="Note 3 3 3 5 2 2 4" xfId="48039"/>
    <cellStyle name="Note 3 3 3 5 2 3" xfId="9864"/>
    <cellStyle name="Note 3 3 3 5 2 3 2" xfId="27529"/>
    <cellStyle name="Note 3 3 3 5 2 3 3" xfId="44782"/>
    <cellStyle name="Note 3 3 3 5 2 4" xfId="16754"/>
    <cellStyle name="Note 3 3 3 5 2 4 2" xfId="34418"/>
    <cellStyle name="Note 3 3 3 5 2 4 3" xfId="51621"/>
    <cellStyle name="Note 3 3 3 5 2 5" xfId="23894"/>
    <cellStyle name="Note 3 3 3 5 2 6" xfId="41171"/>
    <cellStyle name="Note 3 3 3 5 3" xfId="11293"/>
    <cellStyle name="Note 3 3 3 5 3 2" xfId="18074"/>
    <cellStyle name="Note 3 3 3 5 3 2 2" xfId="35738"/>
    <cellStyle name="Note 3 3 3 5 3 2 3" xfId="52927"/>
    <cellStyle name="Note 3 3 3 5 3 3" xfId="28957"/>
    <cellStyle name="Note 3 3 3 5 3 4" xfId="46196"/>
    <cellStyle name="Note 3 3 3 5 4" xfId="8009"/>
    <cellStyle name="Note 3 3 3 5 4 2" xfId="25674"/>
    <cellStyle name="Note 3 3 3 5 4 3" xfId="42939"/>
    <cellStyle name="Note 3 3 3 5 5" xfId="15007"/>
    <cellStyle name="Note 3 3 3 5 5 2" xfId="32671"/>
    <cellStyle name="Note 3 3 3 5 5 3" xfId="49886"/>
    <cellStyle name="Note 3 3 3 5 6" xfId="22038"/>
    <cellStyle name="Note 3 3 3 5 7" xfId="39328"/>
    <cellStyle name="Note 3 3 3 6" xfId="10150"/>
    <cellStyle name="Note 3 3 3 6 2" xfId="17039"/>
    <cellStyle name="Note 3 3 3 6 2 2" xfId="34703"/>
    <cellStyle name="Note 3 3 3 6 2 3" xfId="51904"/>
    <cellStyle name="Note 3 3 3 6 3" xfId="27814"/>
    <cellStyle name="Note 3 3 3 6 4" xfId="45065"/>
    <cellStyle name="Note 3 3 3 7" xfId="13431"/>
    <cellStyle name="Note 3 3 3 7 2" xfId="31095"/>
    <cellStyle name="Note 3 3 3 7 3" xfId="48322"/>
    <cellStyle name="Note 3 3 3 8" xfId="20257"/>
    <cellStyle name="Note 3 3 3 9" xfId="20386"/>
    <cellStyle name="Note 3 3 4" xfId="2721"/>
    <cellStyle name="Note 3 3 4 10" xfId="13526"/>
    <cellStyle name="Note 3 3 4 10 2" xfId="31190"/>
    <cellStyle name="Note 3 3 4 10 3" xfId="48417"/>
    <cellStyle name="Note 3 3 4 11" xfId="20442"/>
    <cellStyle name="Note 3 3 4 12" xfId="37751"/>
    <cellStyle name="Note 3 3 4 2" xfId="2950"/>
    <cellStyle name="Note 3 3 4 2 2" xfId="3613"/>
    <cellStyle name="Note 3 3 4 2 2 2" xfId="5529"/>
    <cellStyle name="Note 3 3 4 2 2 2 2" xfId="12449"/>
    <cellStyle name="Note 3 3 4 2 2 2 2 2" xfId="19176"/>
    <cellStyle name="Note 3 3 4 2 2 2 2 2 2" xfId="36840"/>
    <cellStyle name="Note 3 3 4 2 2 2 2 2 3" xfId="54020"/>
    <cellStyle name="Note 3 3 4 2 2 2 2 3" xfId="30113"/>
    <cellStyle name="Note 3 3 4 2 2 2 2 4" xfId="47343"/>
    <cellStyle name="Note 3 3 4 2 2 2 3" xfId="9165"/>
    <cellStyle name="Note 3 3 4 2 2 2 3 2" xfId="26830"/>
    <cellStyle name="Note 3 3 4 2 2 2 3 3" xfId="44086"/>
    <cellStyle name="Note 3 3 4 2 2 2 4" xfId="16109"/>
    <cellStyle name="Note 3 3 4 2 2 2 4 2" xfId="33773"/>
    <cellStyle name="Note 3 3 4 2 2 2 4 3" xfId="50979"/>
    <cellStyle name="Note 3 3 4 2 2 2 5" xfId="23194"/>
    <cellStyle name="Note 3 3 4 2 2 2 6" xfId="40475"/>
    <cellStyle name="Note 3 3 4 2 2 3" xfId="11073"/>
    <cellStyle name="Note 3 3 4 2 2 3 2" xfId="17908"/>
    <cellStyle name="Note 3 3 4 2 2 3 2 2" xfId="35572"/>
    <cellStyle name="Note 3 3 4 2 2 3 2 3" xfId="52764"/>
    <cellStyle name="Note 3 3 4 2 2 3 3" xfId="28737"/>
    <cellStyle name="Note 3 3 4 2 2 3 4" xfId="45979"/>
    <cellStyle name="Note 3 3 4 2 2 4" xfId="7310"/>
    <cellStyle name="Note 3 3 4 2 2 4 2" xfId="24975"/>
    <cellStyle name="Note 3 3 4 2 2 4 3" xfId="42243"/>
    <cellStyle name="Note 3 3 4 2 2 5" xfId="14362"/>
    <cellStyle name="Note 3 3 4 2 2 5 2" xfId="32026"/>
    <cellStyle name="Note 3 3 4 2 2 5 3" xfId="49244"/>
    <cellStyle name="Note 3 3 4 2 2 6" xfId="21332"/>
    <cellStyle name="Note 3 3 4 2 2 7" xfId="38632"/>
    <cellStyle name="Note 3 3 4 2 3" xfId="3983"/>
    <cellStyle name="Note 3 3 4 2 3 2" xfId="5899"/>
    <cellStyle name="Note 3 3 4 2 3 2 2" xfId="12819"/>
    <cellStyle name="Note 3 3 4 2 3 2 2 2" xfId="19546"/>
    <cellStyle name="Note 3 3 4 2 3 2 2 2 2" xfId="37210"/>
    <cellStyle name="Note 3 3 4 2 3 2 2 2 3" xfId="54387"/>
    <cellStyle name="Note 3 3 4 2 3 2 2 3" xfId="30483"/>
    <cellStyle name="Note 3 3 4 2 3 2 2 4" xfId="47710"/>
    <cellStyle name="Note 3 3 4 2 3 2 3" xfId="9535"/>
    <cellStyle name="Note 3 3 4 2 3 2 3 2" xfId="27200"/>
    <cellStyle name="Note 3 3 4 2 3 2 3 3" xfId="44453"/>
    <cellStyle name="Note 3 3 4 2 3 2 4" xfId="16479"/>
    <cellStyle name="Note 3 3 4 2 3 2 4 2" xfId="34143"/>
    <cellStyle name="Note 3 3 4 2 3 2 4 3" xfId="51346"/>
    <cellStyle name="Note 3 3 4 2 3 2 5" xfId="23564"/>
    <cellStyle name="Note 3 3 4 2 3 2 6" xfId="40842"/>
    <cellStyle name="Note 3 3 4 2 3 3" xfId="7680"/>
    <cellStyle name="Note 3 3 4 2 3 3 2" xfId="25345"/>
    <cellStyle name="Note 3 3 4 2 3 3 3" xfId="42610"/>
    <cellStyle name="Note 3 3 4 2 3 4" xfId="14732"/>
    <cellStyle name="Note 3 3 4 2 3 4 2" xfId="32396"/>
    <cellStyle name="Note 3 3 4 2 3 4 3" xfId="49611"/>
    <cellStyle name="Note 3 3 4 2 3 5" xfId="21702"/>
    <cellStyle name="Note 3 3 4 2 3 6" xfId="38999"/>
    <cellStyle name="Note 3 3 4 2 4" xfId="4866"/>
    <cellStyle name="Note 3 3 4 2 4 2" xfId="11786"/>
    <cellStyle name="Note 3 3 4 2 4 2 2" xfId="18567"/>
    <cellStyle name="Note 3 3 4 2 4 2 2 2" xfId="36231"/>
    <cellStyle name="Note 3 3 4 2 4 2 2 3" xfId="53417"/>
    <cellStyle name="Note 3 3 4 2 4 2 3" xfId="29450"/>
    <cellStyle name="Note 3 3 4 2 4 2 4" xfId="46686"/>
    <cellStyle name="Note 3 3 4 2 4 3" xfId="8502"/>
    <cellStyle name="Note 3 3 4 2 4 3 2" xfId="26167"/>
    <cellStyle name="Note 3 3 4 2 4 3 3" xfId="43429"/>
    <cellStyle name="Note 3 3 4 2 4 4" xfId="15500"/>
    <cellStyle name="Note 3 3 4 2 4 4 2" xfId="33164"/>
    <cellStyle name="Note 3 3 4 2 4 4 3" xfId="50376"/>
    <cellStyle name="Note 3 3 4 2 4 5" xfId="22531"/>
    <cellStyle name="Note 3 3 4 2 4 6" xfId="39818"/>
    <cellStyle name="Note 3 3 4 2 5" xfId="10472"/>
    <cellStyle name="Note 3 3 4 2 5 2" xfId="17361"/>
    <cellStyle name="Note 3 3 4 2 5 2 2" xfId="35025"/>
    <cellStyle name="Note 3 3 4 2 5 2 3" xfId="52223"/>
    <cellStyle name="Note 3 3 4 2 5 3" xfId="28136"/>
    <cellStyle name="Note 3 3 4 2 5 4" xfId="45384"/>
    <cellStyle name="Note 3 3 4 2 6" xfId="6722"/>
    <cellStyle name="Note 3 3 4 2 6 2" xfId="24387"/>
    <cellStyle name="Note 3 3 4 2 6 3" xfId="41661"/>
    <cellStyle name="Note 3 3 4 2 7" xfId="13753"/>
    <cellStyle name="Note 3 3 4 2 7 2" xfId="31417"/>
    <cellStyle name="Note 3 3 4 2 7 3" xfId="48641"/>
    <cellStyle name="Note 3 3 4 2 8" xfId="20669"/>
    <cellStyle name="Note 3 3 4 2 9" xfId="37975"/>
    <cellStyle name="Note 3 3 4 3" xfId="3046"/>
    <cellStyle name="Note 3 3 4 3 2" xfId="3709"/>
    <cellStyle name="Note 3 3 4 3 2 2" xfId="5625"/>
    <cellStyle name="Note 3 3 4 3 2 2 2" xfId="12545"/>
    <cellStyle name="Note 3 3 4 3 2 2 2 2" xfId="19272"/>
    <cellStyle name="Note 3 3 4 3 2 2 2 2 2" xfId="36936"/>
    <cellStyle name="Note 3 3 4 3 2 2 2 2 3" xfId="54113"/>
    <cellStyle name="Note 3 3 4 3 2 2 2 3" xfId="30209"/>
    <cellStyle name="Note 3 3 4 3 2 2 2 4" xfId="47436"/>
    <cellStyle name="Note 3 3 4 3 2 2 3" xfId="9261"/>
    <cellStyle name="Note 3 3 4 3 2 2 3 2" xfId="26926"/>
    <cellStyle name="Note 3 3 4 3 2 2 3 3" xfId="44179"/>
    <cellStyle name="Note 3 3 4 3 2 2 4" xfId="16205"/>
    <cellStyle name="Note 3 3 4 3 2 2 4 2" xfId="33869"/>
    <cellStyle name="Note 3 3 4 3 2 2 4 3" xfId="51072"/>
    <cellStyle name="Note 3 3 4 3 2 2 5" xfId="23290"/>
    <cellStyle name="Note 3 3 4 3 2 2 6" xfId="40568"/>
    <cellStyle name="Note 3 3 4 3 2 3" xfId="11169"/>
    <cellStyle name="Note 3 3 4 3 2 3 2" xfId="18004"/>
    <cellStyle name="Note 3 3 4 3 2 3 2 2" xfId="35668"/>
    <cellStyle name="Note 3 3 4 3 2 3 2 3" xfId="52857"/>
    <cellStyle name="Note 3 3 4 3 2 3 3" xfId="28833"/>
    <cellStyle name="Note 3 3 4 3 2 3 4" xfId="46072"/>
    <cellStyle name="Note 3 3 4 3 2 4" xfId="7406"/>
    <cellStyle name="Note 3 3 4 3 2 4 2" xfId="25071"/>
    <cellStyle name="Note 3 3 4 3 2 4 3" xfId="42336"/>
    <cellStyle name="Note 3 3 4 3 2 5" xfId="14458"/>
    <cellStyle name="Note 3 3 4 3 2 5 2" xfId="32122"/>
    <cellStyle name="Note 3 3 4 3 2 5 3" xfId="49337"/>
    <cellStyle name="Note 3 3 4 3 2 6" xfId="21428"/>
    <cellStyle name="Note 3 3 4 3 2 7" xfId="38725"/>
    <cellStyle name="Note 3 3 4 3 3" xfId="4076"/>
    <cellStyle name="Note 3 3 4 3 3 2" xfId="5992"/>
    <cellStyle name="Note 3 3 4 3 3 2 2" xfId="12912"/>
    <cellStyle name="Note 3 3 4 3 3 2 2 2" xfId="19639"/>
    <cellStyle name="Note 3 3 4 3 3 2 2 2 2" xfId="37303"/>
    <cellStyle name="Note 3 3 4 3 3 2 2 2 3" xfId="54480"/>
    <cellStyle name="Note 3 3 4 3 3 2 2 3" xfId="30576"/>
    <cellStyle name="Note 3 3 4 3 3 2 2 4" xfId="47803"/>
    <cellStyle name="Note 3 3 4 3 3 2 3" xfId="9628"/>
    <cellStyle name="Note 3 3 4 3 3 2 3 2" xfId="27293"/>
    <cellStyle name="Note 3 3 4 3 3 2 3 3" xfId="44546"/>
    <cellStyle name="Note 3 3 4 3 3 2 4" xfId="16572"/>
    <cellStyle name="Note 3 3 4 3 3 2 4 2" xfId="34236"/>
    <cellStyle name="Note 3 3 4 3 3 2 4 3" xfId="51439"/>
    <cellStyle name="Note 3 3 4 3 3 2 5" xfId="23657"/>
    <cellStyle name="Note 3 3 4 3 3 2 6" xfId="40935"/>
    <cellStyle name="Note 3 3 4 3 3 3" xfId="7773"/>
    <cellStyle name="Note 3 3 4 3 3 3 2" xfId="25438"/>
    <cellStyle name="Note 3 3 4 3 3 3 3" xfId="42703"/>
    <cellStyle name="Note 3 3 4 3 3 4" xfId="14825"/>
    <cellStyle name="Note 3 3 4 3 3 4 2" xfId="32489"/>
    <cellStyle name="Note 3 3 4 3 3 4 3" xfId="49704"/>
    <cellStyle name="Note 3 3 4 3 3 5" xfId="21795"/>
    <cellStyle name="Note 3 3 4 3 3 6" xfId="39092"/>
    <cellStyle name="Note 3 3 4 3 4" xfId="4962"/>
    <cellStyle name="Note 3 3 4 3 4 2" xfId="11882"/>
    <cellStyle name="Note 3 3 4 3 4 2 2" xfId="18663"/>
    <cellStyle name="Note 3 3 4 3 4 2 2 2" xfId="36327"/>
    <cellStyle name="Note 3 3 4 3 4 2 2 3" xfId="53510"/>
    <cellStyle name="Note 3 3 4 3 4 2 3" xfId="29546"/>
    <cellStyle name="Note 3 3 4 3 4 2 4" xfId="46779"/>
    <cellStyle name="Note 3 3 4 3 4 3" xfId="8598"/>
    <cellStyle name="Note 3 3 4 3 4 3 2" xfId="26263"/>
    <cellStyle name="Note 3 3 4 3 4 3 3" xfId="43522"/>
    <cellStyle name="Note 3 3 4 3 4 4" xfId="15596"/>
    <cellStyle name="Note 3 3 4 3 4 4 2" xfId="33260"/>
    <cellStyle name="Note 3 3 4 3 4 4 3" xfId="50469"/>
    <cellStyle name="Note 3 3 4 3 4 5" xfId="22627"/>
    <cellStyle name="Note 3 3 4 3 4 6" xfId="39911"/>
    <cellStyle name="Note 3 3 4 3 5" xfId="10568"/>
    <cellStyle name="Note 3 3 4 3 5 2" xfId="17457"/>
    <cellStyle name="Note 3 3 4 3 5 2 2" xfId="35121"/>
    <cellStyle name="Note 3 3 4 3 5 2 3" xfId="52316"/>
    <cellStyle name="Note 3 3 4 3 5 3" xfId="28232"/>
    <cellStyle name="Note 3 3 4 3 5 4" xfId="45477"/>
    <cellStyle name="Note 3 3 4 3 6" xfId="6818"/>
    <cellStyle name="Note 3 3 4 3 6 2" xfId="24483"/>
    <cellStyle name="Note 3 3 4 3 6 3" xfId="41754"/>
    <cellStyle name="Note 3 3 4 3 7" xfId="13849"/>
    <cellStyle name="Note 3 3 4 3 7 2" xfId="31513"/>
    <cellStyle name="Note 3 3 4 3 7 3" xfId="48734"/>
    <cellStyle name="Note 3 3 4 3 8" xfId="20765"/>
    <cellStyle name="Note 3 3 4 3 9" xfId="38068"/>
    <cellStyle name="Note 3 3 4 4" xfId="3158"/>
    <cellStyle name="Note 3 3 4 4 2" xfId="4188"/>
    <cellStyle name="Note 3 3 4 4 2 2" xfId="6104"/>
    <cellStyle name="Note 3 3 4 4 2 2 2" xfId="13024"/>
    <cellStyle name="Note 3 3 4 4 2 2 2 2" xfId="19751"/>
    <cellStyle name="Note 3 3 4 4 2 2 2 2 2" xfId="37415"/>
    <cellStyle name="Note 3 3 4 4 2 2 2 2 3" xfId="54592"/>
    <cellStyle name="Note 3 3 4 4 2 2 2 3" xfId="30688"/>
    <cellStyle name="Note 3 3 4 4 2 2 2 4" xfId="47915"/>
    <cellStyle name="Note 3 3 4 4 2 2 3" xfId="9740"/>
    <cellStyle name="Note 3 3 4 4 2 2 3 2" xfId="27405"/>
    <cellStyle name="Note 3 3 4 4 2 2 3 3" xfId="44658"/>
    <cellStyle name="Note 3 3 4 4 2 2 4" xfId="16684"/>
    <cellStyle name="Note 3 3 4 4 2 2 4 2" xfId="34348"/>
    <cellStyle name="Note 3 3 4 4 2 2 4 3" xfId="51551"/>
    <cellStyle name="Note 3 3 4 4 2 2 5" xfId="23769"/>
    <cellStyle name="Note 3 3 4 4 2 2 6" xfId="41047"/>
    <cellStyle name="Note 3 3 4 4 2 3" xfId="7885"/>
    <cellStyle name="Note 3 3 4 4 2 3 2" xfId="25550"/>
    <cellStyle name="Note 3 3 4 4 2 3 3" xfId="42815"/>
    <cellStyle name="Note 3 3 4 4 2 4" xfId="14937"/>
    <cellStyle name="Note 3 3 4 4 2 4 2" xfId="32601"/>
    <cellStyle name="Note 3 3 4 4 2 4 3" xfId="49816"/>
    <cellStyle name="Note 3 3 4 4 2 5" xfId="21907"/>
    <cellStyle name="Note 3 3 4 4 2 6" xfId="39204"/>
    <cellStyle name="Note 3 3 4 4 3" xfId="5074"/>
    <cellStyle name="Note 3 3 4 4 3 2" xfId="11994"/>
    <cellStyle name="Note 3 3 4 4 3 2 2" xfId="18775"/>
    <cellStyle name="Note 3 3 4 4 3 2 2 2" xfId="36439"/>
    <cellStyle name="Note 3 3 4 4 3 2 2 3" xfId="53622"/>
    <cellStyle name="Note 3 3 4 4 3 2 3" xfId="29658"/>
    <cellStyle name="Note 3 3 4 4 3 2 4" xfId="46891"/>
    <cellStyle name="Note 3 3 4 4 3 3" xfId="8710"/>
    <cellStyle name="Note 3 3 4 4 3 3 2" xfId="26375"/>
    <cellStyle name="Note 3 3 4 4 3 3 3" xfId="43634"/>
    <cellStyle name="Note 3 3 4 4 3 4" xfId="15708"/>
    <cellStyle name="Note 3 3 4 4 3 4 2" xfId="33372"/>
    <cellStyle name="Note 3 3 4 4 3 4 3" xfId="50581"/>
    <cellStyle name="Note 3 3 4 4 3 5" xfId="22739"/>
    <cellStyle name="Note 3 3 4 4 3 6" xfId="40023"/>
    <cellStyle name="Note 3 3 4 4 4" xfId="10680"/>
    <cellStyle name="Note 3 3 4 4 4 2" xfId="17569"/>
    <cellStyle name="Note 3 3 4 4 4 2 2" xfId="35233"/>
    <cellStyle name="Note 3 3 4 4 4 2 3" xfId="52428"/>
    <cellStyle name="Note 3 3 4 4 4 3" xfId="28344"/>
    <cellStyle name="Note 3 3 4 4 4 4" xfId="45589"/>
    <cellStyle name="Note 3 3 4 4 5" xfId="6930"/>
    <cellStyle name="Note 3 3 4 4 5 2" xfId="24595"/>
    <cellStyle name="Note 3 3 4 4 5 3" xfId="41866"/>
    <cellStyle name="Note 3 3 4 4 6" xfId="13961"/>
    <cellStyle name="Note 3 3 4 4 6 2" xfId="31625"/>
    <cellStyle name="Note 3 3 4 4 6 3" xfId="48846"/>
    <cellStyle name="Note 3 3 4 4 7" xfId="20877"/>
    <cellStyle name="Note 3 3 4 4 8" xfId="38180"/>
    <cellStyle name="Note 3 3 4 5" xfId="3386"/>
    <cellStyle name="Note 3 3 4 5 2" xfId="5302"/>
    <cellStyle name="Note 3 3 4 5 2 2" xfId="12222"/>
    <cellStyle name="Note 3 3 4 5 2 2 2" xfId="18949"/>
    <cellStyle name="Note 3 3 4 5 2 2 2 2" xfId="36613"/>
    <cellStyle name="Note 3 3 4 5 2 2 2 3" xfId="53796"/>
    <cellStyle name="Note 3 3 4 5 2 2 3" xfId="29886"/>
    <cellStyle name="Note 3 3 4 5 2 2 4" xfId="47119"/>
    <cellStyle name="Note 3 3 4 5 2 3" xfId="8938"/>
    <cellStyle name="Note 3 3 4 5 2 3 2" xfId="26603"/>
    <cellStyle name="Note 3 3 4 5 2 3 3" xfId="43862"/>
    <cellStyle name="Note 3 3 4 5 2 4" xfId="15882"/>
    <cellStyle name="Note 3 3 4 5 2 4 2" xfId="33546"/>
    <cellStyle name="Note 3 3 4 5 2 4 3" xfId="50755"/>
    <cellStyle name="Note 3 3 4 5 2 5" xfId="22967"/>
    <cellStyle name="Note 3 3 4 5 2 6" xfId="40251"/>
    <cellStyle name="Note 3 3 4 5 3" xfId="10846"/>
    <cellStyle name="Note 3 3 4 5 3 2" xfId="17681"/>
    <cellStyle name="Note 3 3 4 5 3 2 2" xfId="35345"/>
    <cellStyle name="Note 3 3 4 5 3 2 3" xfId="52540"/>
    <cellStyle name="Note 3 3 4 5 3 3" xfId="28510"/>
    <cellStyle name="Note 3 3 4 5 3 4" xfId="45755"/>
    <cellStyle name="Note 3 3 4 5 4" xfId="14135"/>
    <cellStyle name="Note 3 3 4 5 4 2" xfId="31799"/>
    <cellStyle name="Note 3 3 4 5 4 3" xfId="49020"/>
    <cellStyle name="Note 3 3 4 5 5" xfId="21105"/>
    <cellStyle name="Note 3 3 4 5 6" xfId="38408"/>
    <cellStyle name="Note 3 3 4 6" xfId="3233"/>
    <cellStyle name="Note 3 3 4 6 2" xfId="5149"/>
    <cellStyle name="Note 3 3 4 6 2 2" xfId="12069"/>
    <cellStyle name="Note 3 3 4 6 2 2 2" xfId="18850"/>
    <cellStyle name="Note 3 3 4 6 2 2 2 2" xfId="36514"/>
    <cellStyle name="Note 3 3 4 6 2 2 2 3" xfId="53697"/>
    <cellStyle name="Note 3 3 4 6 2 2 3" xfId="29733"/>
    <cellStyle name="Note 3 3 4 6 2 2 4" xfId="46966"/>
    <cellStyle name="Note 3 3 4 6 2 3" xfId="8785"/>
    <cellStyle name="Note 3 3 4 6 2 3 2" xfId="26450"/>
    <cellStyle name="Note 3 3 4 6 2 3 3" xfId="43709"/>
    <cellStyle name="Note 3 3 4 6 2 4" xfId="15783"/>
    <cellStyle name="Note 3 3 4 6 2 4 2" xfId="33447"/>
    <cellStyle name="Note 3 3 4 6 2 4 3" xfId="50656"/>
    <cellStyle name="Note 3 3 4 6 2 5" xfId="22814"/>
    <cellStyle name="Note 3 3 4 6 2 6" xfId="40098"/>
    <cellStyle name="Note 3 3 4 6 3" xfId="7005"/>
    <cellStyle name="Note 3 3 4 6 3 2" xfId="24670"/>
    <cellStyle name="Note 3 3 4 6 3 3" xfId="41941"/>
    <cellStyle name="Note 3 3 4 6 4" xfId="14036"/>
    <cellStyle name="Note 3 3 4 6 4 2" xfId="31700"/>
    <cellStyle name="Note 3 3 4 6 4 3" xfId="48921"/>
    <cellStyle name="Note 3 3 4 6 5" xfId="20952"/>
    <cellStyle name="Note 3 3 4 6 6" xfId="38255"/>
    <cellStyle name="Note 3 3 4 7" xfId="4639"/>
    <cellStyle name="Note 3 3 4 7 2" xfId="11559"/>
    <cellStyle name="Note 3 3 4 7 2 2" xfId="18340"/>
    <cellStyle name="Note 3 3 4 7 2 2 2" xfId="36004"/>
    <cellStyle name="Note 3 3 4 7 2 2 3" xfId="53193"/>
    <cellStyle name="Note 3 3 4 7 2 3" xfId="29223"/>
    <cellStyle name="Note 3 3 4 7 2 4" xfId="46462"/>
    <cellStyle name="Note 3 3 4 7 3" xfId="8275"/>
    <cellStyle name="Note 3 3 4 7 3 2" xfId="25940"/>
    <cellStyle name="Note 3 3 4 7 3 3" xfId="43205"/>
    <cellStyle name="Note 3 3 4 7 4" xfId="15273"/>
    <cellStyle name="Note 3 3 4 7 4 2" xfId="32937"/>
    <cellStyle name="Note 3 3 4 7 4 3" xfId="50152"/>
    <cellStyle name="Note 3 3 4 7 5" xfId="22304"/>
    <cellStyle name="Note 3 3 4 7 6" xfId="39594"/>
    <cellStyle name="Note 3 3 4 8" xfId="10245"/>
    <cellStyle name="Note 3 3 4 8 2" xfId="17134"/>
    <cellStyle name="Note 3 3 4 8 2 2" xfId="34798"/>
    <cellStyle name="Note 3 3 4 8 2 3" xfId="51999"/>
    <cellStyle name="Note 3 3 4 8 3" xfId="27909"/>
    <cellStyle name="Note 3 3 4 8 4" xfId="45160"/>
    <cellStyle name="Note 3 3 4 9" xfId="6495"/>
    <cellStyle name="Note 3 3 4 9 2" xfId="24160"/>
    <cellStyle name="Note 3 3 4 9 3" xfId="41437"/>
    <cellStyle name="Note 3 3 5" xfId="2852"/>
    <cellStyle name="Note 3 3 5 2" xfId="3515"/>
    <cellStyle name="Note 3 3 5 2 2" xfId="5431"/>
    <cellStyle name="Note 3 3 5 2 2 2" xfId="12351"/>
    <cellStyle name="Note 3 3 5 2 2 2 2" xfId="19078"/>
    <cellStyle name="Note 3 3 5 2 2 2 2 2" xfId="36742"/>
    <cellStyle name="Note 3 3 5 2 2 2 2 3" xfId="53922"/>
    <cellStyle name="Note 3 3 5 2 2 2 3" xfId="30015"/>
    <cellStyle name="Note 3 3 5 2 2 2 4" xfId="47245"/>
    <cellStyle name="Note 3 3 5 2 2 3" xfId="9067"/>
    <cellStyle name="Note 3 3 5 2 2 3 2" xfId="26732"/>
    <cellStyle name="Note 3 3 5 2 2 3 3" xfId="43988"/>
    <cellStyle name="Note 3 3 5 2 2 4" xfId="16011"/>
    <cellStyle name="Note 3 3 5 2 2 4 2" xfId="33675"/>
    <cellStyle name="Note 3 3 5 2 2 4 3" xfId="50881"/>
    <cellStyle name="Note 3 3 5 2 2 5" xfId="23096"/>
    <cellStyle name="Note 3 3 5 2 2 6" xfId="40377"/>
    <cellStyle name="Note 3 3 5 2 3" xfId="10975"/>
    <cellStyle name="Note 3 3 5 2 3 2" xfId="17810"/>
    <cellStyle name="Note 3 3 5 2 3 2 2" xfId="35474"/>
    <cellStyle name="Note 3 3 5 2 3 2 3" xfId="52666"/>
    <cellStyle name="Note 3 3 5 2 3 3" xfId="28639"/>
    <cellStyle name="Note 3 3 5 2 3 4" xfId="45881"/>
    <cellStyle name="Note 3 3 5 2 4" xfId="7212"/>
    <cellStyle name="Note 3 3 5 2 4 2" xfId="24877"/>
    <cellStyle name="Note 3 3 5 2 4 3" xfId="42145"/>
    <cellStyle name="Note 3 3 5 2 5" xfId="14264"/>
    <cellStyle name="Note 3 3 5 2 5 2" xfId="31928"/>
    <cellStyle name="Note 3 3 5 2 5 3" xfId="49146"/>
    <cellStyle name="Note 3 3 5 2 6" xfId="21234"/>
    <cellStyle name="Note 3 3 5 2 7" xfId="38534"/>
    <cellStyle name="Note 3 3 5 3" xfId="3885"/>
    <cellStyle name="Note 3 3 5 3 2" xfId="5801"/>
    <cellStyle name="Note 3 3 5 3 2 2" xfId="12721"/>
    <cellStyle name="Note 3 3 5 3 2 2 2" xfId="19448"/>
    <cellStyle name="Note 3 3 5 3 2 2 2 2" xfId="37112"/>
    <cellStyle name="Note 3 3 5 3 2 2 2 3" xfId="54289"/>
    <cellStyle name="Note 3 3 5 3 2 2 3" xfId="30385"/>
    <cellStyle name="Note 3 3 5 3 2 2 4" xfId="47612"/>
    <cellStyle name="Note 3 3 5 3 2 3" xfId="9437"/>
    <cellStyle name="Note 3 3 5 3 2 3 2" xfId="27102"/>
    <cellStyle name="Note 3 3 5 3 2 3 3" xfId="44355"/>
    <cellStyle name="Note 3 3 5 3 2 4" xfId="16381"/>
    <cellStyle name="Note 3 3 5 3 2 4 2" xfId="34045"/>
    <cellStyle name="Note 3 3 5 3 2 4 3" xfId="51248"/>
    <cellStyle name="Note 3 3 5 3 2 5" xfId="23466"/>
    <cellStyle name="Note 3 3 5 3 2 6" xfId="40744"/>
    <cellStyle name="Note 3 3 5 3 3" xfId="7582"/>
    <cellStyle name="Note 3 3 5 3 3 2" xfId="25247"/>
    <cellStyle name="Note 3 3 5 3 3 3" xfId="42512"/>
    <cellStyle name="Note 3 3 5 3 4" xfId="14634"/>
    <cellStyle name="Note 3 3 5 3 4 2" xfId="32298"/>
    <cellStyle name="Note 3 3 5 3 4 3" xfId="49513"/>
    <cellStyle name="Note 3 3 5 3 5" xfId="21604"/>
    <cellStyle name="Note 3 3 5 3 6" xfId="38901"/>
    <cellStyle name="Note 3 3 5 4" xfId="4768"/>
    <cellStyle name="Note 3 3 5 4 2" xfId="11688"/>
    <cellStyle name="Note 3 3 5 4 2 2" xfId="18469"/>
    <cellStyle name="Note 3 3 5 4 2 2 2" xfId="36133"/>
    <cellStyle name="Note 3 3 5 4 2 2 3" xfId="53319"/>
    <cellStyle name="Note 3 3 5 4 2 3" xfId="29352"/>
    <cellStyle name="Note 3 3 5 4 2 4" xfId="46588"/>
    <cellStyle name="Note 3 3 5 4 3" xfId="8404"/>
    <cellStyle name="Note 3 3 5 4 3 2" xfId="26069"/>
    <cellStyle name="Note 3 3 5 4 3 3" xfId="43331"/>
    <cellStyle name="Note 3 3 5 4 4" xfId="15402"/>
    <cellStyle name="Note 3 3 5 4 4 2" xfId="33066"/>
    <cellStyle name="Note 3 3 5 4 4 3" xfId="50278"/>
    <cellStyle name="Note 3 3 5 4 5" xfId="22433"/>
    <cellStyle name="Note 3 3 5 4 6" xfId="39720"/>
    <cellStyle name="Note 3 3 5 5" xfId="10374"/>
    <cellStyle name="Note 3 3 5 5 2" xfId="17263"/>
    <cellStyle name="Note 3 3 5 5 2 2" xfId="34927"/>
    <cellStyle name="Note 3 3 5 5 2 3" xfId="52125"/>
    <cellStyle name="Note 3 3 5 5 3" xfId="28038"/>
    <cellStyle name="Note 3 3 5 5 4" xfId="45286"/>
    <cellStyle name="Note 3 3 5 6" xfId="6624"/>
    <cellStyle name="Note 3 3 5 6 2" xfId="24289"/>
    <cellStyle name="Note 3 3 5 6 3" xfId="41563"/>
    <cellStyle name="Note 3 3 5 7" xfId="13655"/>
    <cellStyle name="Note 3 3 5 7 2" xfId="31319"/>
    <cellStyle name="Note 3 3 5 7 3" xfId="48543"/>
    <cellStyle name="Note 3 3 5 8" xfId="20571"/>
    <cellStyle name="Note 3 3 5 9" xfId="37877"/>
    <cellStyle name="Note 3 3 6" xfId="4504"/>
    <cellStyle name="Note 3 3 6 2" xfId="6368"/>
    <cellStyle name="Note 3 3 6 2 2" xfId="13287"/>
    <cellStyle name="Note 3 3 6 2 2 2" xfId="19960"/>
    <cellStyle name="Note 3 3 6 2 2 2 2" xfId="37624"/>
    <cellStyle name="Note 3 3 6 2 2 2 3" xfId="54801"/>
    <cellStyle name="Note 3 3 6 2 2 3" xfId="30951"/>
    <cellStyle name="Note 3 3 6 2 2 4" xfId="48178"/>
    <cellStyle name="Note 3 3 6 2 3" xfId="10003"/>
    <cellStyle name="Note 3 3 6 2 3 2" xfId="27668"/>
    <cellStyle name="Note 3 3 6 2 3 3" xfId="44921"/>
    <cellStyle name="Note 3 3 6 2 4" xfId="16893"/>
    <cellStyle name="Note 3 3 6 2 4 2" xfId="34557"/>
    <cellStyle name="Note 3 3 6 2 4 3" xfId="51760"/>
    <cellStyle name="Note 3 3 6 2 5" xfId="24033"/>
    <cellStyle name="Note 3 3 6 2 6" xfId="41310"/>
    <cellStyle name="Note 3 3 6 3" xfId="11432"/>
    <cellStyle name="Note 3 3 6 3 2" xfId="18213"/>
    <cellStyle name="Note 3 3 6 3 2 2" xfId="35877"/>
    <cellStyle name="Note 3 3 6 3 2 3" xfId="53066"/>
    <cellStyle name="Note 3 3 6 3 3" xfId="29096"/>
    <cellStyle name="Note 3 3 6 3 4" xfId="46335"/>
    <cellStyle name="Note 3 3 6 4" xfId="8148"/>
    <cellStyle name="Note 3 3 6 4 2" xfId="25813"/>
    <cellStyle name="Note 3 3 6 4 3" xfId="43078"/>
    <cellStyle name="Note 3 3 6 5" xfId="15146"/>
    <cellStyle name="Note 3 3 6 5 2" xfId="32810"/>
    <cellStyle name="Note 3 3 6 5 3" xfId="50025"/>
    <cellStyle name="Note 3 3 6 6" xfId="22177"/>
    <cellStyle name="Note 3 3 6 7" xfId="39467"/>
    <cellStyle name="Note 3 3 7" xfId="4573"/>
    <cellStyle name="Note 3 3 7 2" xfId="6435"/>
    <cellStyle name="Note 3 3 7 2 2" xfId="13354"/>
    <cellStyle name="Note 3 3 7 2 2 2" xfId="20027"/>
    <cellStyle name="Note 3 3 7 2 2 2 2" xfId="37691"/>
    <cellStyle name="Note 3 3 7 2 2 2 3" xfId="54868"/>
    <cellStyle name="Note 3 3 7 2 2 3" xfId="31018"/>
    <cellStyle name="Note 3 3 7 2 2 4" xfId="48245"/>
    <cellStyle name="Note 3 3 7 2 3" xfId="10070"/>
    <cellStyle name="Note 3 3 7 2 3 2" xfId="27735"/>
    <cellStyle name="Note 3 3 7 2 3 3" xfId="44988"/>
    <cellStyle name="Note 3 3 7 2 4" xfId="16960"/>
    <cellStyle name="Note 3 3 7 2 4 2" xfId="34624"/>
    <cellStyle name="Note 3 3 7 2 4 3" xfId="51827"/>
    <cellStyle name="Note 3 3 7 2 5" xfId="24100"/>
    <cellStyle name="Note 3 3 7 2 6" xfId="41377"/>
    <cellStyle name="Note 3 3 7 3" xfId="11499"/>
    <cellStyle name="Note 3 3 7 3 2" xfId="18280"/>
    <cellStyle name="Note 3 3 7 3 2 2" xfId="35944"/>
    <cellStyle name="Note 3 3 7 3 2 3" xfId="53133"/>
    <cellStyle name="Note 3 3 7 3 3" xfId="29163"/>
    <cellStyle name="Note 3 3 7 3 4" xfId="46402"/>
    <cellStyle name="Note 3 3 7 4" xfId="8215"/>
    <cellStyle name="Note 3 3 7 4 2" xfId="25880"/>
    <cellStyle name="Note 3 3 7 4 3" xfId="43145"/>
    <cellStyle name="Note 3 3 7 5" xfId="15213"/>
    <cellStyle name="Note 3 3 7 5 2" xfId="32877"/>
    <cellStyle name="Note 3 3 7 5 3" xfId="50092"/>
    <cellStyle name="Note 3 3 7 6" xfId="22244"/>
    <cellStyle name="Note 3 3 7 7" xfId="39534"/>
    <cellStyle name="Note 3 3 8" xfId="10147"/>
    <cellStyle name="Note 3 3 8 2" xfId="17036"/>
    <cellStyle name="Note 3 3 8 2 2" xfId="34700"/>
    <cellStyle name="Note 3 3 8 2 3" xfId="51901"/>
    <cellStyle name="Note 3 3 8 3" xfId="27811"/>
    <cellStyle name="Note 3 3 8 4" xfId="45062"/>
    <cellStyle name="Note 3 3 9" xfId="13428"/>
    <cellStyle name="Note 3 3 9 2" xfId="31092"/>
    <cellStyle name="Note 3 3 9 3" xfId="48319"/>
    <cellStyle name="Note 3 4" xfId="1863"/>
    <cellStyle name="Note 3 4 10" xfId="20385"/>
    <cellStyle name="Note 3 4 2" xfId="1864"/>
    <cellStyle name="Note 3 4 2 2" xfId="2716"/>
    <cellStyle name="Note 3 4 2 2 10" xfId="13521"/>
    <cellStyle name="Note 3 4 2 2 10 2" xfId="31185"/>
    <cellStyle name="Note 3 4 2 2 10 3" xfId="48412"/>
    <cellStyle name="Note 3 4 2 2 11" xfId="20437"/>
    <cellStyle name="Note 3 4 2 2 12" xfId="37746"/>
    <cellStyle name="Note 3 4 2 2 2" xfId="2945"/>
    <cellStyle name="Note 3 4 2 2 2 2" xfId="3608"/>
    <cellStyle name="Note 3 4 2 2 2 2 2" xfId="5524"/>
    <cellStyle name="Note 3 4 2 2 2 2 2 2" xfId="12444"/>
    <cellStyle name="Note 3 4 2 2 2 2 2 2 2" xfId="19171"/>
    <cellStyle name="Note 3 4 2 2 2 2 2 2 2 2" xfId="36835"/>
    <cellStyle name="Note 3 4 2 2 2 2 2 2 2 3" xfId="54015"/>
    <cellStyle name="Note 3 4 2 2 2 2 2 2 3" xfId="30108"/>
    <cellStyle name="Note 3 4 2 2 2 2 2 2 4" xfId="47338"/>
    <cellStyle name="Note 3 4 2 2 2 2 2 3" xfId="9160"/>
    <cellStyle name="Note 3 4 2 2 2 2 2 3 2" xfId="26825"/>
    <cellStyle name="Note 3 4 2 2 2 2 2 3 3" xfId="44081"/>
    <cellStyle name="Note 3 4 2 2 2 2 2 4" xfId="16104"/>
    <cellStyle name="Note 3 4 2 2 2 2 2 4 2" xfId="33768"/>
    <cellStyle name="Note 3 4 2 2 2 2 2 4 3" xfId="50974"/>
    <cellStyle name="Note 3 4 2 2 2 2 2 5" xfId="23189"/>
    <cellStyle name="Note 3 4 2 2 2 2 2 6" xfId="40470"/>
    <cellStyle name="Note 3 4 2 2 2 2 3" xfId="11068"/>
    <cellStyle name="Note 3 4 2 2 2 2 3 2" xfId="17903"/>
    <cellStyle name="Note 3 4 2 2 2 2 3 2 2" xfId="35567"/>
    <cellStyle name="Note 3 4 2 2 2 2 3 2 3" xfId="52759"/>
    <cellStyle name="Note 3 4 2 2 2 2 3 3" xfId="28732"/>
    <cellStyle name="Note 3 4 2 2 2 2 3 4" xfId="45974"/>
    <cellStyle name="Note 3 4 2 2 2 2 4" xfId="7305"/>
    <cellStyle name="Note 3 4 2 2 2 2 4 2" xfId="24970"/>
    <cellStyle name="Note 3 4 2 2 2 2 4 3" xfId="42238"/>
    <cellStyle name="Note 3 4 2 2 2 2 5" xfId="14357"/>
    <cellStyle name="Note 3 4 2 2 2 2 5 2" xfId="32021"/>
    <cellStyle name="Note 3 4 2 2 2 2 5 3" xfId="49239"/>
    <cellStyle name="Note 3 4 2 2 2 2 6" xfId="21327"/>
    <cellStyle name="Note 3 4 2 2 2 2 7" xfId="38627"/>
    <cellStyle name="Note 3 4 2 2 2 3" xfId="3978"/>
    <cellStyle name="Note 3 4 2 2 2 3 2" xfId="5894"/>
    <cellStyle name="Note 3 4 2 2 2 3 2 2" xfId="12814"/>
    <cellStyle name="Note 3 4 2 2 2 3 2 2 2" xfId="19541"/>
    <cellStyle name="Note 3 4 2 2 2 3 2 2 2 2" xfId="37205"/>
    <cellStyle name="Note 3 4 2 2 2 3 2 2 2 3" xfId="54382"/>
    <cellStyle name="Note 3 4 2 2 2 3 2 2 3" xfId="30478"/>
    <cellStyle name="Note 3 4 2 2 2 3 2 2 4" xfId="47705"/>
    <cellStyle name="Note 3 4 2 2 2 3 2 3" xfId="9530"/>
    <cellStyle name="Note 3 4 2 2 2 3 2 3 2" xfId="27195"/>
    <cellStyle name="Note 3 4 2 2 2 3 2 3 3" xfId="44448"/>
    <cellStyle name="Note 3 4 2 2 2 3 2 4" xfId="16474"/>
    <cellStyle name="Note 3 4 2 2 2 3 2 4 2" xfId="34138"/>
    <cellStyle name="Note 3 4 2 2 2 3 2 4 3" xfId="51341"/>
    <cellStyle name="Note 3 4 2 2 2 3 2 5" xfId="23559"/>
    <cellStyle name="Note 3 4 2 2 2 3 2 6" xfId="40837"/>
    <cellStyle name="Note 3 4 2 2 2 3 3" xfId="7675"/>
    <cellStyle name="Note 3 4 2 2 2 3 3 2" xfId="25340"/>
    <cellStyle name="Note 3 4 2 2 2 3 3 3" xfId="42605"/>
    <cellStyle name="Note 3 4 2 2 2 3 4" xfId="14727"/>
    <cellStyle name="Note 3 4 2 2 2 3 4 2" xfId="32391"/>
    <cellStyle name="Note 3 4 2 2 2 3 4 3" xfId="49606"/>
    <cellStyle name="Note 3 4 2 2 2 3 5" xfId="21697"/>
    <cellStyle name="Note 3 4 2 2 2 3 6" xfId="38994"/>
    <cellStyle name="Note 3 4 2 2 2 4" xfId="4861"/>
    <cellStyle name="Note 3 4 2 2 2 4 2" xfId="11781"/>
    <cellStyle name="Note 3 4 2 2 2 4 2 2" xfId="18562"/>
    <cellStyle name="Note 3 4 2 2 2 4 2 2 2" xfId="36226"/>
    <cellStyle name="Note 3 4 2 2 2 4 2 2 3" xfId="53412"/>
    <cellStyle name="Note 3 4 2 2 2 4 2 3" xfId="29445"/>
    <cellStyle name="Note 3 4 2 2 2 4 2 4" xfId="46681"/>
    <cellStyle name="Note 3 4 2 2 2 4 3" xfId="8497"/>
    <cellStyle name="Note 3 4 2 2 2 4 3 2" xfId="26162"/>
    <cellStyle name="Note 3 4 2 2 2 4 3 3" xfId="43424"/>
    <cellStyle name="Note 3 4 2 2 2 4 4" xfId="15495"/>
    <cellStyle name="Note 3 4 2 2 2 4 4 2" xfId="33159"/>
    <cellStyle name="Note 3 4 2 2 2 4 4 3" xfId="50371"/>
    <cellStyle name="Note 3 4 2 2 2 4 5" xfId="22526"/>
    <cellStyle name="Note 3 4 2 2 2 4 6" xfId="39813"/>
    <cellStyle name="Note 3 4 2 2 2 5" xfId="10467"/>
    <cellStyle name="Note 3 4 2 2 2 5 2" xfId="17356"/>
    <cellStyle name="Note 3 4 2 2 2 5 2 2" xfId="35020"/>
    <cellStyle name="Note 3 4 2 2 2 5 2 3" xfId="52218"/>
    <cellStyle name="Note 3 4 2 2 2 5 3" xfId="28131"/>
    <cellStyle name="Note 3 4 2 2 2 5 4" xfId="45379"/>
    <cellStyle name="Note 3 4 2 2 2 6" xfId="6717"/>
    <cellStyle name="Note 3 4 2 2 2 6 2" xfId="24382"/>
    <cellStyle name="Note 3 4 2 2 2 6 3" xfId="41656"/>
    <cellStyle name="Note 3 4 2 2 2 7" xfId="13748"/>
    <cellStyle name="Note 3 4 2 2 2 7 2" xfId="31412"/>
    <cellStyle name="Note 3 4 2 2 2 7 3" xfId="48636"/>
    <cellStyle name="Note 3 4 2 2 2 8" xfId="20664"/>
    <cellStyle name="Note 3 4 2 2 2 9" xfId="37970"/>
    <cellStyle name="Note 3 4 2 2 3" xfId="3041"/>
    <cellStyle name="Note 3 4 2 2 3 2" xfId="3704"/>
    <cellStyle name="Note 3 4 2 2 3 2 2" xfId="5620"/>
    <cellStyle name="Note 3 4 2 2 3 2 2 2" xfId="12540"/>
    <cellStyle name="Note 3 4 2 2 3 2 2 2 2" xfId="19267"/>
    <cellStyle name="Note 3 4 2 2 3 2 2 2 2 2" xfId="36931"/>
    <cellStyle name="Note 3 4 2 2 3 2 2 2 2 3" xfId="54108"/>
    <cellStyle name="Note 3 4 2 2 3 2 2 2 3" xfId="30204"/>
    <cellStyle name="Note 3 4 2 2 3 2 2 2 4" xfId="47431"/>
    <cellStyle name="Note 3 4 2 2 3 2 2 3" xfId="9256"/>
    <cellStyle name="Note 3 4 2 2 3 2 2 3 2" xfId="26921"/>
    <cellStyle name="Note 3 4 2 2 3 2 2 3 3" xfId="44174"/>
    <cellStyle name="Note 3 4 2 2 3 2 2 4" xfId="16200"/>
    <cellStyle name="Note 3 4 2 2 3 2 2 4 2" xfId="33864"/>
    <cellStyle name="Note 3 4 2 2 3 2 2 4 3" xfId="51067"/>
    <cellStyle name="Note 3 4 2 2 3 2 2 5" xfId="23285"/>
    <cellStyle name="Note 3 4 2 2 3 2 2 6" xfId="40563"/>
    <cellStyle name="Note 3 4 2 2 3 2 3" xfId="11164"/>
    <cellStyle name="Note 3 4 2 2 3 2 3 2" xfId="17999"/>
    <cellStyle name="Note 3 4 2 2 3 2 3 2 2" xfId="35663"/>
    <cellStyle name="Note 3 4 2 2 3 2 3 2 3" xfId="52852"/>
    <cellStyle name="Note 3 4 2 2 3 2 3 3" xfId="28828"/>
    <cellStyle name="Note 3 4 2 2 3 2 3 4" xfId="46067"/>
    <cellStyle name="Note 3 4 2 2 3 2 4" xfId="7401"/>
    <cellStyle name="Note 3 4 2 2 3 2 4 2" xfId="25066"/>
    <cellStyle name="Note 3 4 2 2 3 2 4 3" xfId="42331"/>
    <cellStyle name="Note 3 4 2 2 3 2 5" xfId="14453"/>
    <cellStyle name="Note 3 4 2 2 3 2 5 2" xfId="32117"/>
    <cellStyle name="Note 3 4 2 2 3 2 5 3" xfId="49332"/>
    <cellStyle name="Note 3 4 2 2 3 2 6" xfId="21423"/>
    <cellStyle name="Note 3 4 2 2 3 2 7" xfId="38720"/>
    <cellStyle name="Note 3 4 2 2 3 3" xfId="4071"/>
    <cellStyle name="Note 3 4 2 2 3 3 2" xfId="5987"/>
    <cellStyle name="Note 3 4 2 2 3 3 2 2" xfId="12907"/>
    <cellStyle name="Note 3 4 2 2 3 3 2 2 2" xfId="19634"/>
    <cellStyle name="Note 3 4 2 2 3 3 2 2 2 2" xfId="37298"/>
    <cellStyle name="Note 3 4 2 2 3 3 2 2 2 3" xfId="54475"/>
    <cellStyle name="Note 3 4 2 2 3 3 2 2 3" xfId="30571"/>
    <cellStyle name="Note 3 4 2 2 3 3 2 2 4" xfId="47798"/>
    <cellStyle name="Note 3 4 2 2 3 3 2 3" xfId="9623"/>
    <cellStyle name="Note 3 4 2 2 3 3 2 3 2" xfId="27288"/>
    <cellStyle name="Note 3 4 2 2 3 3 2 3 3" xfId="44541"/>
    <cellStyle name="Note 3 4 2 2 3 3 2 4" xfId="16567"/>
    <cellStyle name="Note 3 4 2 2 3 3 2 4 2" xfId="34231"/>
    <cellStyle name="Note 3 4 2 2 3 3 2 4 3" xfId="51434"/>
    <cellStyle name="Note 3 4 2 2 3 3 2 5" xfId="23652"/>
    <cellStyle name="Note 3 4 2 2 3 3 2 6" xfId="40930"/>
    <cellStyle name="Note 3 4 2 2 3 3 3" xfId="7768"/>
    <cellStyle name="Note 3 4 2 2 3 3 3 2" xfId="25433"/>
    <cellStyle name="Note 3 4 2 2 3 3 3 3" xfId="42698"/>
    <cellStyle name="Note 3 4 2 2 3 3 4" xfId="14820"/>
    <cellStyle name="Note 3 4 2 2 3 3 4 2" xfId="32484"/>
    <cellStyle name="Note 3 4 2 2 3 3 4 3" xfId="49699"/>
    <cellStyle name="Note 3 4 2 2 3 3 5" xfId="21790"/>
    <cellStyle name="Note 3 4 2 2 3 3 6" xfId="39087"/>
    <cellStyle name="Note 3 4 2 2 3 4" xfId="4957"/>
    <cellStyle name="Note 3 4 2 2 3 4 2" xfId="11877"/>
    <cellStyle name="Note 3 4 2 2 3 4 2 2" xfId="18658"/>
    <cellStyle name="Note 3 4 2 2 3 4 2 2 2" xfId="36322"/>
    <cellStyle name="Note 3 4 2 2 3 4 2 2 3" xfId="53505"/>
    <cellStyle name="Note 3 4 2 2 3 4 2 3" xfId="29541"/>
    <cellStyle name="Note 3 4 2 2 3 4 2 4" xfId="46774"/>
    <cellStyle name="Note 3 4 2 2 3 4 3" xfId="8593"/>
    <cellStyle name="Note 3 4 2 2 3 4 3 2" xfId="26258"/>
    <cellStyle name="Note 3 4 2 2 3 4 3 3" xfId="43517"/>
    <cellStyle name="Note 3 4 2 2 3 4 4" xfId="15591"/>
    <cellStyle name="Note 3 4 2 2 3 4 4 2" xfId="33255"/>
    <cellStyle name="Note 3 4 2 2 3 4 4 3" xfId="50464"/>
    <cellStyle name="Note 3 4 2 2 3 4 5" xfId="22622"/>
    <cellStyle name="Note 3 4 2 2 3 4 6" xfId="39906"/>
    <cellStyle name="Note 3 4 2 2 3 5" xfId="10563"/>
    <cellStyle name="Note 3 4 2 2 3 5 2" xfId="17452"/>
    <cellStyle name="Note 3 4 2 2 3 5 2 2" xfId="35116"/>
    <cellStyle name="Note 3 4 2 2 3 5 2 3" xfId="52311"/>
    <cellStyle name="Note 3 4 2 2 3 5 3" xfId="28227"/>
    <cellStyle name="Note 3 4 2 2 3 5 4" xfId="45472"/>
    <cellStyle name="Note 3 4 2 2 3 6" xfId="6813"/>
    <cellStyle name="Note 3 4 2 2 3 6 2" xfId="24478"/>
    <cellStyle name="Note 3 4 2 2 3 6 3" xfId="41749"/>
    <cellStyle name="Note 3 4 2 2 3 7" xfId="13844"/>
    <cellStyle name="Note 3 4 2 2 3 7 2" xfId="31508"/>
    <cellStyle name="Note 3 4 2 2 3 7 3" xfId="48729"/>
    <cellStyle name="Note 3 4 2 2 3 8" xfId="20760"/>
    <cellStyle name="Note 3 4 2 2 3 9" xfId="38063"/>
    <cellStyle name="Note 3 4 2 2 4" xfId="3153"/>
    <cellStyle name="Note 3 4 2 2 4 2" xfId="4183"/>
    <cellStyle name="Note 3 4 2 2 4 2 2" xfId="6099"/>
    <cellStyle name="Note 3 4 2 2 4 2 2 2" xfId="13019"/>
    <cellStyle name="Note 3 4 2 2 4 2 2 2 2" xfId="19746"/>
    <cellStyle name="Note 3 4 2 2 4 2 2 2 2 2" xfId="37410"/>
    <cellStyle name="Note 3 4 2 2 4 2 2 2 2 3" xfId="54587"/>
    <cellStyle name="Note 3 4 2 2 4 2 2 2 3" xfId="30683"/>
    <cellStyle name="Note 3 4 2 2 4 2 2 2 4" xfId="47910"/>
    <cellStyle name="Note 3 4 2 2 4 2 2 3" xfId="9735"/>
    <cellStyle name="Note 3 4 2 2 4 2 2 3 2" xfId="27400"/>
    <cellStyle name="Note 3 4 2 2 4 2 2 3 3" xfId="44653"/>
    <cellStyle name="Note 3 4 2 2 4 2 2 4" xfId="16679"/>
    <cellStyle name="Note 3 4 2 2 4 2 2 4 2" xfId="34343"/>
    <cellStyle name="Note 3 4 2 2 4 2 2 4 3" xfId="51546"/>
    <cellStyle name="Note 3 4 2 2 4 2 2 5" xfId="23764"/>
    <cellStyle name="Note 3 4 2 2 4 2 2 6" xfId="41042"/>
    <cellStyle name="Note 3 4 2 2 4 2 3" xfId="7880"/>
    <cellStyle name="Note 3 4 2 2 4 2 3 2" xfId="25545"/>
    <cellStyle name="Note 3 4 2 2 4 2 3 3" xfId="42810"/>
    <cellStyle name="Note 3 4 2 2 4 2 4" xfId="14932"/>
    <cellStyle name="Note 3 4 2 2 4 2 4 2" xfId="32596"/>
    <cellStyle name="Note 3 4 2 2 4 2 4 3" xfId="49811"/>
    <cellStyle name="Note 3 4 2 2 4 2 5" xfId="21902"/>
    <cellStyle name="Note 3 4 2 2 4 2 6" xfId="39199"/>
    <cellStyle name="Note 3 4 2 2 4 3" xfId="5069"/>
    <cellStyle name="Note 3 4 2 2 4 3 2" xfId="11989"/>
    <cellStyle name="Note 3 4 2 2 4 3 2 2" xfId="18770"/>
    <cellStyle name="Note 3 4 2 2 4 3 2 2 2" xfId="36434"/>
    <cellStyle name="Note 3 4 2 2 4 3 2 2 3" xfId="53617"/>
    <cellStyle name="Note 3 4 2 2 4 3 2 3" xfId="29653"/>
    <cellStyle name="Note 3 4 2 2 4 3 2 4" xfId="46886"/>
    <cellStyle name="Note 3 4 2 2 4 3 3" xfId="8705"/>
    <cellStyle name="Note 3 4 2 2 4 3 3 2" xfId="26370"/>
    <cellStyle name="Note 3 4 2 2 4 3 3 3" xfId="43629"/>
    <cellStyle name="Note 3 4 2 2 4 3 4" xfId="15703"/>
    <cellStyle name="Note 3 4 2 2 4 3 4 2" xfId="33367"/>
    <cellStyle name="Note 3 4 2 2 4 3 4 3" xfId="50576"/>
    <cellStyle name="Note 3 4 2 2 4 3 5" xfId="22734"/>
    <cellStyle name="Note 3 4 2 2 4 3 6" xfId="40018"/>
    <cellStyle name="Note 3 4 2 2 4 4" xfId="10675"/>
    <cellStyle name="Note 3 4 2 2 4 4 2" xfId="17564"/>
    <cellStyle name="Note 3 4 2 2 4 4 2 2" xfId="35228"/>
    <cellStyle name="Note 3 4 2 2 4 4 2 3" xfId="52423"/>
    <cellStyle name="Note 3 4 2 2 4 4 3" xfId="28339"/>
    <cellStyle name="Note 3 4 2 2 4 4 4" xfId="45584"/>
    <cellStyle name="Note 3 4 2 2 4 5" xfId="6925"/>
    <cellStyle name="Note 3 4 2 2 4 5 2" xfId="24590"/>
    <cellStyle name="Note 3 4 2 2 4 5 3" xfId="41861"/>
    <cellStyle name="Note 3 4 2 2 4 6" xfId="13956"/>
    <cellStyle name="Note 3 4 2 2 4 6 2" xfId="31620"/>
    <cellStyle name="Note 3 4 2 2 4 6 3" xfId="48841"/>
    <cellStyle name="Note 3 4 2 2 4 7" xfId="20872"/>
    <cellStyle name="Note 3 4 2 2 4 8" xfId="38175"/>
    <cellStyle name="Note 3 4 2 2 5" xfId="3381"/>
    <cellStyle name="Note 3 4 2 2 5 2" xfId="5297"/>
    <cellStyle name="Note 3 4 2 2 5 2 2" xfId="12217"/>
    <cellStyle name="Note 3 4 2 2 5 2 2 2" xfId="18944"/>
    <cellStyle name="Note 3 4 2 2 5 2 2 2 2" xfId="36608"/>
    <cellStyle name="Note 3 4 2 2 5 2 2 2 3" xfId="53791"/>
    <cellStyle name="Note 3 4 2 2 5 2 2 3" xfId="29881"/>
    <cellStyle name="Note 3 4 2 2 5 2 2 4" xfId="47114"/>
    <cellStyle name="Note 3 4 2 2 5 2 3" xfId="8933"/>
    <cellStyle name="Note 3 4 2 2 5 2 3 2" xfId="26598"/>
    <cellStyle name="Note 3 4 2 2 5 2 3 3" xfId="43857"/>
    <cellStyle name="Note 3 4 2 2 5 2 4" xfId="15877"/>
    <cellStyle name="Note 3 4 2 2 5 2 4 2" xfId="33541"/>
    <cellStyle name="Note 3 4 2 2 5 2 4 3" xfId="50750"/>
    <cellStyle name="Note 3 4 2 2 5 2 5" xfId="22962"/>
    <cellStyle name="Note 3 4 2 2 5 2 6" xfId="40246"/>
    <cellStyle name="Note 3 4 2 2 5 3" xfId="10841"/>
    <cellStyle name="Note 3 4 2 2 5 3 2" xfId="17676"/>
    <cellStyle name="Note 3 4 2 2 5 3 2 2" xfId="35340"/>
    <cellStyle name="Note 3 4 2 2 5 3 2 3" xfId="52535"/>
    <cellStyle name="Note 3 4 2 2 5 3 3" xfId="28505"/>
    <cellStyle name="Note 3 4 2 2 5 3 4" xfId="45750"/>
    <cellStyle name="Note 3 4 2 2 5 4" xfId="14130"/>
    <cellStyle name="Note 3 4 2 2 5 4 2" xfId="31794"/>
    <cellStyle name="Note 3 4 2 2 5 4 3" xfId="49015"/>
    <cellStyle name="Note 3 4 2 2 5 5" xfId="21100"/>
    <cellStyle name="Note 3 4 2 2 5 6" xfId="38403"/>
    <cellStyle name="Note 3 4 2 2 6" xfId="3238"/>
    <cellStyle name="Note 3 4 2 2 6 2" xfId="5154"/>
    <cellStyle name="Note 3 4 2 2 6 2 2" xfId="12074"/>
    <cellStyle name="Note 3 4 2 2 6 2 2 2" xfId="18855"/>
    <cellStyle name="Note 3 4 2 2 6 2 2 2 2" xfId="36519"/>
    <cellStyle name="Note 3 4 2 2 6 2 2 2 3" xfId="53702"/>
    <cellStyle name="Note 3 4 2 2 6 2 2 3" xfId="29738"/>
    <cellStyle name="Note 3 4 2 2 6 2 2 4" xfId="46971"/>
    <cellStyle name="Note 3 4 2 2 6 2 3" xfId="8790"/>
    <cellStyle name="Note 3 4 2 2 6 2 3 2" xfId="26455"/>
    <cellStyle name="Note 3 4 2 2 6 2 3 3" xfId="43714"/>
    <cellStyle name="Note 3 4 2 2 6 2 4" xfId="15788"/>
    <cellStyle name="Note 3 4 2 2 6 2 4 2" xfId="33452"/>
    <cellStyle name="Note 3 4 2 2 6 2 4 3" xfId="50661"/>
    <cellStyle name="Note 3 4 2 2 6 2 5" xfId="22819"/>
    <cellStyle name="Note 3 4 2 2 6 2 6" xfId="40103"/>
    <cellStyle name="Note 3 4 2 2 6 3" xfId="7010"/>
    <cellStyle name="Note 3 4 2 2 6 3 2" xfId="24675"/>
    <cellStyle name="Note 3 4 2 2 6 3 3" xfId="41946"/>
    <cellStyle name="Note 3 4 2 2 6 4" xfId="14041"/>
    <cellStyle name="Note 3 4 2 2 6 4 2" xfId="31705"/>
    <cellStyle name="Note 3 4 2 2 6 4 3" xfId="48926"/>
    <cellStyle name="Note 3 4 2 2 6 5" xfId="20957"/>
    <cellStyle name="Note 3 4 2 2 6 6" xfId="38260"/>
    <cellStyle name="Note 3 4 2 2 7" xfId="4634"/>
    <cellStyle name="Note 3 4 2 2 7 2" xfId="11554"/>
    <cellStyle name="Note 3 4 2 2 7 2 2" xfId="18335"/>
    <cellStyle name="Note 3 4 2 2 7 2 2 2" xfId="35999"/>
    <cellStyle name="Note 3 4 2 2 7 2 2 3" xfId="53188"/>
    <cellStyle name="Note 3 4 2 2 7 2 3" xfId="29218"/>
    <cellStyle name="Note 3 4 2 2 7 2 4" xfId="46457"/>
    <cellStyle name="Note 3 4 2 2 7 3" xfId="8270"/>
    <cellStyle name="Note 3 4 2 2 7 3 2" xfId="25935"/>
    <cellStyle name="Note 3 4 2 2 7 3 3" xfId="43200"/>
    <cellStyle name="Note 3 4 2 2 7 4" xfId="15268"/>
    <cellStyle name="Note 3 4 2 2 7 4 2" xfId="32932"/>
    <cellStyle name="Note 3 4 2 2 7 4 3" xfId="50147"/>
    <cellStyle name="Note 3 4 2 2 7 5" xfId="22299"/>
    <cellStyle name="Note 3 4 2 2 7 6" xfId="39589"/>
    <cellStyle name="Note 3 4 2 2 8" xfId="10240"/>
    <cellStyle name="Note 3 4 2 2 8 2" xfId="17129"/>
    <cellStyle name="Note 3 4 2 2 8 2 2" xfId="34793"/>
    <cellStyle name="Note 3 4 2 2 8 2 3" xfId="51994"/>
    <cellStyle name="Note 3 4 2 2 8 3" xfId="27904"/>
    <cellStyle name="Note 3 4 2 2 8 4" xfId="45155"/>
    <cellStyle name="Note 3 4 2 2 9" xfId="6490"/>
    <cellStyle name="Note 3 4 2 2 9 2" xfId="24155"/>
    <cellStyle name="Note 3 4 2 2 9 3" xfId="41432"/>
    <cellStyle name="Note 3 4 2 3" xfId="2857"/>
    <cellStyle name="Note 3 4 2 3 2" xfId="3520"/>
    <cellStyle name="Note 3 4 2 3 2 2" xfId="5436"/>
    <cellStyle name="Note 3 4 2 3 2 2 2" xfId="12356"/>
    <cellStyle name="Note 3 4 2 3 2 2 2 2" xfId="19083"/>
    <cellStyle name="Note 3 4 2 3 2 2 2 2 2" xfId="36747"/>
    <cellStyle name="Note 3 4 2 3 2 2 2 2 3" xfId="53927"/>
    <cellStyle name="Note 3 4 2 3 2 2 2 3" xfId="30020"/>
    <cellStyle name="Note 3 4 2 3 2 2 2 4" xfId="47250"/>
    <cellStyle name="Note 3 4 2 3 2 2 3" xfId="9072"/>
    <cellStyle name="Note 3 4 2 3 2 2 3 2" xfId="26737"/>
    <cellStyle name="Note 3 4 2 3 2 2 3 3" xfId="43993"/>
    <cellStyle name="Note 3 4 2 3 2 2 4" xfId="16016"/>
    <cellStyle name="Note 3 4 2 3 2 2 4 2" xfId="33680"/>
    <cellStyle name="Note 3 4 2 3 2 2 4 3" xfId="50886"/>
    <cellStyle name="Note 3 4 2 3 2 2 5" xfId="23101"/>
    <cellStyle name="Note 3 4 2 3 2 2 6" xfId="40382"/>
    <cellStyle name="Note 3 4 2 3 2 3" xfId="10980"/>
    <cellStyle name="Note 3 4 2 3 2 3 2" xfId="17815"/>
    <cellStyle name="Note 3 4 2 3 2 3 2 2" xfId="35479"/>
    <cellStyle name="Note 3 4 2 3 2 3 2 3" xfId="52671"/>
    <cellStyle name="Note 3 4 2 3 2 3 3" xfId="28644"/>
    <cellStyle name="Note 3 4 2 3 2 3 4" xfId="45886"/>
    <cellStyle name="Note 3 4 2 3 2 4" xfId="7217"/>
    <cellStyle name="Note 3 4 2 3 2 4 2" xfId="24882"/>
    <cellStyle name="Note 3 4 2 3 2 4 3" xfId="42150"/>
    <cellStyle name="Note 3 4 2 3 2 5" xfId="14269"/>
    <cellStyle name="Note 3 4 2 3 2 5 2" xfId="31933"/>
    <cellStyle name="Note 3 4 2 3 2 5 3" xfId="49151"/>
    <cellStyle name="Note 3 4 2 3 2 6" xfId="21239"/>
    <cellStyle name="Note 3 4 2 3 2 7" xfId="38539"/>
    <cellStyle name="Note 3 4 2 3 3" xfId="3890"/>
    <cellStyle name="Note 3 4 2 3 3 2" xfId="5806"/>
    <cellStyle name="Note 3 4 2 3 3 2 2" xfId="12726"/>
    <cellStyle name="Note 3 4 2 3 3 2 2 2" xfId="19453"/>
    <cellStyle name="Note 3 4 2 3 3 2 2 2 2" xfId="37117"/>
    <cellStyle name="Note 3 4 2 3 3 2 2 2 3" xfId="54294"/>
    <cellStyle name="Note 3 4 2 3 3 2 2 3" xfId="30390"/>
    <cellStyle name="Note 3 4 2 3 3 2 2 4" xfId="47617"/>
    <cellStyle name="Note 3 4 2 3 3 2 3" xfId="9442"/>
    <cellStyle name="Note 3 4 2 3 3 2 3 2" xfId="27107"/>
    <cellStyle name="Note 3 4 2 3 3 2 3 3" xfId="44360"/>
    <cellStyle name="Note 3 4 2 3 3 2 4" xfId="16386"/>
    <cellStyle name="Note 3 4 2 3 3 2 4 2" xfId="34050"/>
    <cellStyle name="Note 3 4 2 3 3 2 4 3" xfId="51253"/>
    <cellStyle name="Note 3 4 2 3 3 2 5" xfId="23471"/>
    <cellStyle name="Note 3 4 2 3 3 2 6" xfId="40749"/>
    <cellStyle name="Note 3 4 2 3 3 3" xfId="7587"/>
    <cellStyle name="Note 3 4 2 3 3 3 2" xfId="25252"/>
    <cellStyle name="Note 3 4 2 3 3 3 3" xfId="42517"/>
    <cellStyle name="Note 3 4 2 3 3 4" xfId="14639"/>
    <cellStyle name="Note 3 4 2 3 3 4 2" xfId="32303"/>
    <cellStyle name="Note 3 4 2 3 3 4 3" xfId="49518"/>
    <cellStyle name="Note 3 4 2 3 3 5" xfId="21609"/>
    <cellStyle name="Note 3 4 2 3 3 6" xfId="38906"/>
    <cellStyle name="Note 3 4 2 3 4" xfId="4773"/>
    <cellStyle name="Note 3 4 2 3 4 2" xfId="11693"/>
    <cellStyle name="Note 3 4 2 3 4 2 2" xfId="18474"/>
    <cellStyle name="Note 3 4 2 3 4 2 2 2" xfId="36138"/>
    <cellStyle name="Note 3 4 2 3 4 2 2 3" xfId="53324"/>
    <cellStyle name="Note 3 4 2 3 4 2 3" xfId="29357"/>
    <cellStyle name="Note 3 4 2 3 4 2 4" xfId="46593"/>
    <cellStyle name="Note 3 4 2 3 4 3" xfId="8409"/>
    <cellStyle name="Note 3 4 2 3 4 3 2" xfId="26074"/>
    <cellStyle name="Note 3 4 2 3 4 3 3" xfId="43336"/>
    <cellStyle name="Note 3 4 2 3 4 4" xfId="15407"/>
    <cellStyle name="Note 3 4 2 3 4 4 2" xfId="33071"/>
    <cellStyle name="Note 3 4 2 3 4 4 3" xfId="50283"/>
    <cellStyle name="Note 3 4 2 3 4 5" xfId="22438"/>
    <cellStyle name="Note 3 4 2 3 4 6" xfId="39725"/>
    <cellStyle name="Note 3 4 2 3 5" xfId="10379"/>
    <cellStyle name="Note 3 4 2 3 5 2" xfId="17268"/>
    <cellStyle name="Note 3 4 2 3 5 2 2" xfId="34932"/>
    <cellStyle name="Note 3 4 2 3 5 2 3" xfId="52130"/>
    <cellStyle name="Note 3 4 2 3 5 3" xfId="28043"/>
    <cellStyle name="Note 3 4 2 3 5 4" xfId="45291"/>
    <cellStyle name="Note 3 4 2 3 6" xfId="6629"/>
    <cellStyle name="Note 3 4 2 3 6 2" xfId="24294"/>
    <cellStyle name="Note 3 4 2 3 6 3" xfId="41568"/>
    <cellStyle name="Note 3 4 2 3 7" xfId="13660"/>
    <cellStyle name="Note 3 4 2 3 7 2" xfId="31324"/>
    <cellStyle name="Note 3 4 2 3 7 3" xfId="48548"/>
    <cellStyle name="Note 3 4 2 3 8" xfId="20576"/>
    <cellStyle name="Note 3 4 2 3 9" xfId="37882"/>
    <cellStyle name="Note 3 4 2 4" xfId="4509"/>
    <cellStyle name="Note 3 4 2 4 2" xfId="6373"/>
    <cellStyle name="Note 3 4 2 4 2 2" xfId="13292"/>
    <cellStyle name="Note 3 4 2 4 2 2 2" xfId="19965"/>
    <cellStyle name="Note 3 4 2 4 2 2 2 2" xfId="37629"/>
    <cellStyle name="Note 3 4 2 4 2 2 2 3" xfId="54806"/>
    <cellStyle name="Note 3 4 2 4 2 2 3" xfId="30956"/>
    <cellStyle name="Note 3 4 2 4 2 2 4" xfId="48183"/>
    <cellStyle name="Note 3 4 2 4 2 3" xfId="10008"/>
    <cellStyle name="Note 3 4 2 4 2 3 2" xfId="27673"/>
    <cellStyle name="Note 3 4 2 4 2 3 3" xfId="44926"/>
    <cellStyle name="Note 3 4 2 4 2 4" xfId="16898"/>
    <cellStyle name="Note 3 4 2 4 2 4 2" xfId="34562"/>
    <cellStyle name="Note 3 4 2 4 2 4 3" xfId="51765"/>
    <cellStyle name="Note 3 4 2 4 2 5" xfId="24038"/>
    <cellStyle name="Note 3 4 2 4 2 6" xfId="41315"/>
    <cellStyle name="Note 3 4 2 4 3" xfId="11437"/>
    <cellStyle name="Note 3 4 2 4 3 2" xfId="18218"/>
    <cellStyle name="Note 3 4 2 4 3 2 2" xfId="35882"/>
    <cellStyle name="Note 3 4 2 4 3 2 3" xfId="53071"/>
    <cellStyle name="Note 3 4 2 4 3 3" xfId="29101"/>
    <cellStyle name="Note 3 4 2 4 3 4" xfId="46340"/>
    <cellStyle name="Note 3 4 2 4 4" xfId="8153"/>
    <cellStyle name="Note 3 4 2 4 4 2" xfId="25818"/>
    <cellStyle name="Note 3 4 2 4 4 3" xfId="43083"/>
    <cellStyle name="Note 3 4 2 4 5" xfId="15151"/>
    <cellStyle name="Note 3 4 2 4 5 2" xfId="32815"/>
    <cellStyle name="Note 3 4 2 4 5 3" xfId="50030"/>
    <cellStyle name="Note 3 4 2 4 6" xfId="22182"/>
    <cellStyle name="Note 3 4 2 4 7" xfId="39472"/>
    <cellStyle name="Note 3 4 2 5" xfId="4366"/>
    <cellStyle name="Note 3 4 2 5 2" xfId="6231"/>
    <cellStyle name="Note 3 4 2 5 2 2" xfId="13150"/>
    <cellStyle name="Note 3 4 2 5 2 2 2" xfId="19823"/>
    <cellStyle name="Note 3 4 2 5 2 2 2 2" xfId="37487"/>
    <cellStyle name="Note 3 4 2 5 2 2 2 3" xfId="54664"/>
    <cellStyle name="Note 3 4 2 5 2 2 3" xfId="30814"/>
    <cellStyle name="Note 3 4 2 5 2 2 4" xfId="48041"/>
    <cellStyle name="Note 3 4 2 5 2 3" xfId="9866"/>
    <cellStyle name="Note 3 4 2 5 2 3 2" xfId="27531"/>
    <cellStyle name="Note 3 4 2 5 2 3 3" xfId="44784"/>
    <cellStyle name="Note 3 4 2 5 2 4" xfId="16756"/>
    <cellStyle name="Note 3 4 2 5 2 4 2" xfId="34420"/>
    <cellStyle name="Note 3 4 2 5 2 4 3" xfId="51623"/>
    <cellStyle name="Note 3 4 2 5 2 5" xfId="23896"/>
    <cellStyle name="Note 3 4 2 5 2 6" xfId="41173"/>
    <cellStyle name="Note 3 4 2 5 3" xfId="11295"/>
    <cellStyle name="Note 3 4 2 5 3 2" xfId="18076"/>
    <cellStyle name="Note 3 4 2 5 3 2 2" xfId="35740"/>
    <cellStyle name="Note 3 4 2 5 3 2 3" xfId="52929"/>
    <cellStyle name="Note 3 4 2 5 3 3" xfId="28959"/>
    <cellStyle name="Note 3 4 2 5 3 4" xfId="46198"/>
    <cellStyle name="Note 3 4 2 5 4" xfId="8011"/>
    <cellStyle name="Note 3 4 2 5 4 2" xfId="25676"/>
    <cellStyle name="Note 3 4 2 5 4 3" xfId="42941"/>
    <cellStyle name="Note 3 4 2 5 5" xfId="15009"/>
    <cellStyle name="Note 3 4 2 5 5 2" xfId="32673"/>
    <cellStyle name="Note 3 4 2 5 5 3" xfId="49888"/>
    <cellStyle name="Note 3 4 2 5 6" xfId="22040"/>
    <cellStyle name="Note 3 4 2 5 7" xfId="39330"/>
    <cellStyle name="Note 3 4 2 6" xfId="10152"/>
    <cellStyle name="Note 3 4 2 6 2" xfId="17041"/>
    <cellStyle name="Note 3 4 2 6 2 2" xfId="34705"/>
    <cellStyle name="Note 3 4 2 6 2 3" xfId="51906"/>
    <cellStyle name="Note 3 4 2 6 3" xfId="27816"/>
    <cellStyle name="Note 3 4 2 6 4" xfId="45067"/>
    <cellStyle name="Note 3 4 2 7" xfId="13433"/>
    <cellStyle name="Note 3 4 2 7 2" xfId="31097"/>
    <cellStyle name="Note 3 4 2 7 3" xfId="48324"/>
    <cellStyle name="Note 3 4 2 8" xfId="20259"/>
    <cellStyle name="Note 3 4 2 9" xfId="20384"/>
    <cellStyle name="Note 3 4 3" xfId="2717"/>
    <cellStyle name="Note 3 4 3 10" xfId="13522"/>
    <cellStyle name="Note 3 4 3 10 2" xfId="31186"/>
    <cellStyle name="Note 3 4 3 10 3" xfId="48413"/>
    <cellStyle name="Note 3 4 3 11" xfId="20438"/>
    <cellStyle name="Note 3 4 3 12" xfId="37747"/>
    <cellStyle name="Note 3 4 3 2" xfId="2946"/>
    <cellStyle name="Note 3 4 3 2 2" xfId="3609"/>
    <cellStyle name="Note 3 4 3 2 2 2" xfId="5525"/>
    <cellStyle name="Note 3 4 3 2 2 2 2" xfId="12445"/>
    <cellStyle name="Note 3 4 3 2 2 2 2 2" xfId="19172"/>
    <cellStyle name="Note 3 4 3 2 2 2 2 2 2" xfId="36836"/>
    <cellStyle name="Note 3 4 3 2 2 2 2 2 3" xfId="54016"/>
    <cellStyle name="Note 3 4 3 2 2 2 2 3" xfId="30109"/>
    <cellStyle name="Note 3 4 3 2 2 2 2 4" xfId="47339"/>
    <cellStyle name="Note 3 4 3 2 2 2 3" xfId="9161"/>
    <cellStyle name="Note 3 4 3 2 2 2 3 2" xfId="26826"/>
    <cellStyle name="Note 3 4 3 2 2 2 3 3" xfId="44082"/>
    <cellStyle name="Note 3 4 3 2 2 2 4" xfId="16105"/>
    <cellStyle name="Note 3 4 3 2 2 2 4 2" xfId="33769"/>
    <cellStyle name="Note 3 4 3 2 2 2 4 3" xfId="50975"/>
    <cellStyle name="Note 3 4 3 2 2 2 5" xfId="23190"/>
    <cellStyle name="Note 3 4 3 2 2 2 6" xfId="40471"/>
    <cellStyle name="Note 3 4 3 2 2 3" xfId="11069"/>
    <cellStyle name="Note 3 4 3 2 2 3 2" xfId="17904"/>
    <cellStyle name="Note 3 4 3 2 2 3 2 2" xfId="35568"/>
    <cellStyle name="Note 3 4 3 2 2 3 2 3" xfId="52760"/>
    <cellStyle name="Note 3 4 3 2 2 3 3" xfId="28733"/>
    <cellStyle name="Note 3 4 3 2 2 3 4" xfId="45975"/>
    <cellStyle name="Note 3 4 3 2 2 4" xfId="7306"/>
    <cellStyle name="Note 3 4 3 2 2 4 2" xfId="24971"/>
    <cellStyle name="Note 3 4 3 2 2 4 3" xfId="42239"/>
    <cellStyle name="Note 3 4 3 2 2 5" xfId="14358"/>
    <cellStyle name="Note 3 4 3 2 2 5 2" xfId="32022"/>
    <cellStyle name="Note 3 4 3 2 2 5 3" xfId="49240"/>
    <cellStyle name="Note 3 4 3 2 2 6" xfId="21328"/>
    <cellStyle name="Note 3 4 3 2 2 7" xfId="38628"/>
    <cellStyle name="Note 3 4 3 2 3" xfId="3979"/>
    <cellStyle name="Note 3 4 3 2 3 2" xfId="5895"/>
    <cellStyle name="Note 3 4 3 2 3 2 2" xfId="12815"/>
    <cellStyle name="Note 3 4 3 2 3 2 2 2" xfId="19542"/>
    <cellStyle name="Note 3 4 3 2 3 2 2 2 2" xfId="37206"/>
    <cellStyle name="Note 3 4 3 2 3 2 2 2 3" xfId="54383"/>
    <cellStyle name="Note 3 4 3 2 3 2 2 3" xfId="30479"/>
    <cellStyle name="Note 3 4 3 2 3 2 2 4" xfId="47706"/>
    <cellStyle name="Note 3 4 3 2 3 2 3" xfId="9531"/>
    <cellStyle name="Note 3 4 3 2 3 2 3 2" xfId="27196"/>
    <cellStyle name="Note 3 4 3 2 3 2 3 3" xfId="44449"/>
    <cellStyle name="Note 3 4 3 2 3 2 4" xfId="16475"/>
    <cellStyle name="Note 3 4 3 2 3 2 4 2" xfId="34139"/>
    <cellStyle name="Note 3 4 3 2 3 2 4 3" xfId="51342"/>
    <cellStyle name="Note 3 4 3 2 3 2 5" xfId="23560"/>
    <cellStyle name="Note 3 4 3 2 3 2 6" xfId="40838"/>
    <cellStyle name="Note 3 4 3 2 3 3" xfId="7676"/>
    <cellStyle name="Note 3 4 3 2 3 3 2" xfId="25341"/>
    <cellStyle name="Note 3 4 3 2 3 3 3" xfId="42606"/>
    <cellStyle name="Note 3 4 3 2 3 4" xfId="14728"/>
    <cellStyle name="Note 3 4 3 2 3 4 2" xfId="32392"/>
    <cellStyle name="Note 3 4 3 2 3 4 3" xfId="49607"/>
    <cellStyle name="Note 3 4 3 2 3 5" xfId="21698"/>
    <cellStyle name="Note 3 4 3 2 3 6" xfId="38995"/>
    <cellStyle name="Note 3 4 3 2 4" xfId="4862"/>
    <cellStyle name="Note 3 4 3 2 4 2" xfId="11782"/>
    <cellStyle name="Note 3 4 3 2 4 2 2" xfId="18563"/>
    <cellStyle name="Note 3 4 3 2 4 2 2 2" xfId="36227"/>
    <cellStyle name="Note 3 4 3 2 4 2 2 3" xfId="53413"/>
    <cellStyle name="Note 3 4 3 2 4 2 3" xfId="29446"/>
    <cellStyle name="Note 3 4 3 2 4 2 4" xfId="46682"/>
    <cellStyle name="Note 3 4 3 2 4 3" xfId="8498"/>
    <cellStyle name="Note 3 4 3 2 4 3 2" xfId="26163"/>
    <cellStyle name="Note 3 4 3 2 4 3 3" xfId="43425"/>
    <cellStyle name="Note 3 4 3 2 4 4" xfId="15496"/>
    <cellStyle name="Note 3 4 3 2 4 4 2" xfId="33160"/>
    <cellStyle name="Note 3 4 3 2 4 4 3" xfId="50372"/>
    <cellStyle name="Note 3 4 3 2 4 5" xfId="22527"/>
    <cellStyle name="Note 3 4 3 2 4 6" xfId="39814"/>
    <cellStyle name="Note 3 4 3 2 5" xfId="10468"/>
    <cellStyle name="Note 3 4 3 2 5 2" xfId="17357"/>
    <cellStyle name="Note 3 4 3 2 5 2 2" xfId="35021"/>
    <cellStyle name="Note 3 4 3 2 5 2 3" xfId="52219"/>
    <cellStyle name="Note 3 4 3 2 5 3" xfId="28132"/>
    <cellStyle name="Note 3 4 3 2 5 4" xfId="45380"/>
    <cellStyle name="Note 3 4 3 2 6" xfId="6718"/>
    <cellStyle name="Note 3 4 3 2 6 2" xfId="24383"/>
    <cellStyle name="Note 3 4 3 2 6 3" xfId="41657"/>
    <cellStyle name="Note 3 4 3 2 7" xfId="13749"/>
    <cellStyle name="Note 3 4 3 2 7 2" xfId="31413"/>
    <cellStyle name="Note 3 4 3 2 7 3" xfId="48637"/>
    <cellStyle name="Note 3 4 3 2 8" xfId="20665"/>
    <cellStyle name="Note 3 4 3 2 9" xfId="37971"/>
    <cellStyle name="Note 3 4 3 3" xfId="3042"/>
    <cellStyle name="Note 3 4 3 3 2" xfId="3705"/>
    <cellStyle name="Note 3 4 3 3 2 2" xfId="5621"/>
    <cellStyle name="Note 3 4 3 3 2 2 2" xfId="12541"/>
    <cellStyle name="Note 3 4 3 3 2 2 2 2" xfId="19268"/>
    <cellStyle name="Note 3 4 3 3 2 2 2 2 2" xfId="36932"/>
    <cellStyle name="Note 3 4 3 3 2 2 2 2 3" xfId="54109"/>
    <cellStyle name="Note 3 4 3 3 2 2 2 3" xfId="30205"/>
    <cellStyle name="Note 3 4 3 3 2 2 2 4" xfId="47432"/>
    <cellStyle name="Note 3 4 3 3 2 2 3" xfId="9257"/>
    <cellStyle name="Note 3 4 3 3 2 2 3 2" xfId="26922"/>
    <cellStyle name="Note 3 4 3 3 2 2 3 3" xfId="44175"/>
    <cellStyle name="Note 3 4 3 3 2 2 4" xfId="16201"/>
    <cellStyle name="Note 3 4 3 3 2 2 4 2" xfId="33865"/>
    <cellStyle name="Note 3 4 3 3 2 2 4 3" xfId="51068"/>
    <cellStyle name="Note 3 4 3 3 2 2 5" xfId="23286"/>
    <cellStyle name="Note 3 4 3 3 2 2 6" xfId="40564"/>
    <cellStyle name="Note 3 4 3 3 2 3" xfId="11165"/>
    <cellStyle name="Note 3 4 3 3 2 3 2" xfId="18000"/>
    <cellStyle name="Note 3 4 3 3 2 3 2 2" xfId="35664"/>
    <cellStyle name="Note 3 4 3 3 2 3 2 3" xfId="52853"/>
    <cellStyle name="Note 3 4 3 3 2 3 3" xfId="28829"/>
    <cellStyle name="Note 3 4 3 3 2 3 4" xfId="46068"/>
    <cellStyle name="Note 3 4 3 3 2 4" xfId="7402"/>
    <cellStyle name="Note 3 4 3 3 2 4 2" xfId="25067"/>
    <cellStyle name="Note 3 4 3 3 2 4 3" xfId="42332"/>
    <cellStyle name="Note 3 4 3 3 2 5" xfId="14454"/>
    <cellStyle name="Note 3 4 3 3 2 5 2" xfId="32118"/>
    <cellStyle name="Note 3 4 3 3 2 5 3" xfId="49333"/>
    <cellStyle name="Note 3 4 3 3 2 6" xfId="21424"/>
    <cellStyle name="Note 3 4 3 3 2 7" xfId="38721"/>
    <cellStyle name="Note 3 4 3 3 3" xfId="4072"/>
    <cellStyle name="Note 3 4 3 3 3 2" xfId="5988"/>
    <cellStyle name="Note 3 4 3 3 3 2 2" xfId="12908"/>
    <cellStyle name="Note 3 4 3 3 3 2 2 2" xfId="19635"/>
    <cellStyle name="Note 3 4 3 3 3 2 2 2 2" xfId="37299"/>
    <cellStyle name="Note 3 4 3 3 3 2 2 2 3" xfId="54476"/>
    <cellStyle name="Note 3 4 3 3 3 2 2 3" xfId="30572"/>
    <cellStyle name="Note 3 4 3 3 3 2 2 4" xfId="47799"/>
    <cellStyle name="Note 3 4 3 3 3 2 3" xfId="9624"/>
    <cellStyle name="Note 3 4 3 3 3 2 3 2" xfId="27289"/>
    <cellStyle name="Note 3 4 3 3 3 2 3 3" xfId="44542"/>
    <cellStyle name="Note 3 4 3 3 3 2 4" xfId="16568"/>
    <cellStyle name="Note 3 4 3 3 3 2 4 2" xfId="34232"/>
    <cellStyle name="Note 3 4 3 3 3 2 4 3" xfId="51435"/>
    <cellStyle name="Note 3 4 3 3 3 2 5" xfId="23653"/>
    <cellStyle name="Note 3 4 3 3 3 2 6" xfId="40931"/>
    <cellStyle name="Note 3 4 3 3 3 3" xfId="7769"/>
    <cellStyle name="Note 3 4 3 3 3 3 2" xfId="25434"/>
    <cellStyle name="Note 3 4 3 3 3 3 3" xfId="42699"/>
    <cellStyle name="Note 3 4 3 3 3 4" xfId="14821"/>
    <cellStyle name="Note 3 4 3 3 3 4 2" xfId="32485"/>
    <cellStyle name="Note 3 4 3 3 3 4 3" xfId="49700"/>
    <cellStyle name="Note 3 4 3 3 3 5" xfId="21791"/>
    <cellStyle name="Note 3 4 3 3 3 6" xfId="39088"/>
    <cellStyle name="Note 3 4 3 3 4" xfId="4958"/>
    <cellStyle name="Note 3 4 3 3 4 2" xfId="11878"/>
    <cellStyle name="Note 3 4 3 3 4 2 2" xfId="18659"/>
    <cellStyle name="Note 3 4 3 3 4 2 2 2" xfId="36323"/>
    <cellStyle name="Note 3 4 3 3 4 2 2 3" xfId="53506"/>
    <cellStyle name="Note 3 4 3 3 4 2 3" xfId="29542"/>
    <cellStyle name="Note 3 4 3 3 4 2 4" xfId="46775"/>
    <cellStyle name="Note 3 4 3 3 4 3" xfId="8594"/>
    <cellStyle name="Note 3 4 3 3 4 3 2" xfId="26259"/>
    <cellStyle name="Note 3 4 3 3 4 3 3" xfId="43518"/>
    <cellStyle name="Note 3 4 3 3 4 4" xfId="15592"/>
    <cellStyle name="Note 3 4 3 3 4 4 2" xfId="33256"/>
    <cellStyle name="Note 3 4 3 3 4 4 3" xfId="50465"/>
    <cellStyle name="Note 3 4 3 3 4 5" xfId="22623"/>
    <cellStyle name="Note 3 4 3 3 4 6" xfId="39907"/>
    <cellStyle name="Note 3 4 3 3 5" xfId="10564"/>
    <cellStyle name="Note 3 4 3 3 5 2" xfId="17453"/>
    <cellStyle name="Note 3 4 3 3 5 2 2" xfId="35117"/>
    <cellStyle name="Note 3 4 3 3 5 2 3" xfId="52312"/>
    <cellStyle name="Note 3 4 3 3 5 3" xfId="28228"/>
    <cellStyle name="Note 3 4 3 3 5 4" xfId="45473"/>
    <cellStyle name="Note 3 4 3 3 6" xfId="6814"/>
    <cellStyle name="Note 3 4 3 3 6 2" xfId="24479"/>
    <cellStyle name="Note 3 4 3 3 6 3" xfId="41750"/>
    <cellStyle name="Note 3 4 3 3 7" xfId="13845"/>
    <cellStyle name="Note 3 4 3 3 7 2" xfId="31509"/>
    <cellStyle name="Note 3 4 3 3 7 3" xfId="48730"/>
    <cellStyle name="Note 3 4 3 3 8" xfId="20761"/>
    <cellStyle name="Note 3 4 3 3 9" xfId="38064"/>
    <cellStyle name="Note 3 4 3 4" xfId="3154"/>
    <cellStyle name="Note 3 4 3 4 2" xfId="4184"/>
    <cellStyle name="Note 3 4 3 4 2 2" xfId="6100"/>
    <cellStyle name="Note 3 4 3 4 2 2 2" xfId="13020"/>
    <cellStyle name="Note 3 4 3 4 2 2 2 2" xfId="19747"/>
    <cellStyle name="Note 3 4 3 4 2 2 2 2 2" xfId="37411"/>
    <cellStyle name="Note 3 4 3 4 2 2 2 2 3" xfId="54588"/>
    <cellStyle name="Note 3 4 3 4 2 2 2 3" xfId="30684"/>
    <cellStyle name="Note 3 4 3 4 2 2 2 4" xfId="47911"/>
    <cellStyle name="Note 3 4 3 4 2 2 3" xfId="9736"/>
    <cellStyle name="Note 3 4 3 4 2 2 3 2" xfId="27401"/>
    <cellStyle name="Note 3 4 3 4 2 2 3 3" xfId="44654"/>
    <cellStyle name="Note 3 4 3 4 2 2 4" xfId="16680"/>
    <cellStyle name="Note 3 4 3 4 2 2 4 2" xfId="34344"/>
    <cellStyle name="Note 3 4 3 4 2 2 4 3" xfId="51547"/>
    <cellStyle name="Note 3 4 3 4 2 2 5" xfId="23765"/>
    <cellStyle name="Note 3 4 3 4 2 2 6" xfId="41043"/>
    <cellStyle name="Note 3 4 3 4 2 3" xfId="7881"/>
    <cellStyle name="Note 3 4 3 4 2 3 2" xfId="25546"/>
    <cellStyle name="Note 3 4 3 4 2 3 3" xfId="42811"/>
    <cellStyle name="Note 3 4 3 4 2 4" xfId="14933"/>
    <cellStyle name="Note 3 4 3 4 2 4 2" xfId="32597"/>
    <cellStyle name="Note 3 4 3 4 2 4 3" xfId="49812"/>
    <cellStyle name="Note 3 4 3 4 2 5" xfId="21903"/>
    <cellStyle name="Note 3 4 3 4 2 6" xfId="39200"/>
    <cellStyle name="Note 3 4 3 4 3" xfId="5070"/>
    <cellStyle name="Note 3 4 3 4 3 2" xfId="11990"/>
    <cellStyle name="Note 3 4 3 4 3 2 2" xfId="18771"/>
    <cellStyle name="Note 3 4 3 4 3 2 2 2" xfId="36435"/>
    <cellStyle name="Note 3 4 3 4 3 2 2 3" xfId="53618"/>
    <cellStyle name="Note 3 4 3 4 3 2 3" xfId="29654"/>
    <cellStyle name="Note 3 4 3 4 3 2 4" xfId="46887"/>
    <cellStyle name="Note 3 4 3 4 3 3" xfId="8706"/>
    <cellStyle name="Note 3 4 3 4 3 3 2" xfId="26371"/>
    <cellStyle name="Note 3 4 3 4 3 3 3" xfId="43630"/>
    <cellStyle name="Note 3 4 3 4 3 4" xfId="15704"/>
    <cellStyle name="Note 3 4 3 4 3 4 2" xfId="33368"/>
    <cellStyle name="Note 3 4 3 4 3 4 3" xfId="50577"/>
    <cellStyle name="Note 3 4 3 4 3 5" xfId="22735"/>
    <cellStyle name="Note 3 4 3 4 3 6" xfId="40019"/>
    <cellStyle name="Note 3 4 3 4 4" xfId="10676"/>
    <cellStyle name="Note 3 4 3 4 4 2" xfId="17565"/>
    <cellStyle name="Note 3 4 3 4 4 2 2" xfId="35229"/>
    <cellStyle name="Note 3 4 3 4 4 2 3" xfId="52424"/>
    <cellStyle name="Note 3 4 3 4 4 3" xfId="28340"/>
    <cellStyle name="Note 3 4 3 4 4 4" xfId="45585"/>
    <cellStyle name="Note 3 4 3 4 5" xfId="6926"/>
    <cellStyle name="Note 3 4 3 4 5 2" xfId="24591"/>
    <cellStyle name="Note 3 4 3 4 5 3" xfId="41862"/>
    <cellStyle name="Note 3 4 3 4 6" xfId="13957"/>
    <cellStyle name="Note 3 4 3 4 6 2" xfId="31621"/>
    <cellStyle name="Note 3 4 3 4 6 3" xfId="48842"/>
    <cellStyle name="Note 3 4 3 4 7" xfId="20873"/>
    <cellStyle name="Note 3 4 3 4 8" xfId="38176"/>
    <cellStyle name="Note 3 4 3 5" xfId="3382"/>
    <cellStyle name="Note 3 4 3 5 2" xfId="5298"/>
    <cellStyle name="Note 3 4 3 5 2 2" xfId="12218"/>
    <cellStyle name="Note 3 4 3 5 2 2 2" xfId="18945"/>
    <cellStyle name="Note 3 4 3 5 2 2 2 2" xfId="36609"/>
    <cellStyle name="Note 3 4 3 5 2 2 2 3" xfId="53792"/>
    <cellStyle name="Note 3 4 3 5 2 2 3" xfId="29882"/>
    <cellStyle name="Note 3 4 3 5 2 2 4" xfId="47115"/>
    <cellStyle name="Note 3 4 3 5 2 3" xfId="8934"/>
    <cellStyle name="Note 3 4 3 5 2 3 2" xfId="26599"/>
    <cellStyle name="Note 3 4 3 5 2 3 3" xfId="43858"/>
    <cellStyle name="Note 3 4 3 5 2 4" xfId="15878"/>
    <cellStyle name="Note 3 4 3 5 2 4 2" xfId="33542"/>
    <cellStyle name="Note 3 4 3 5 2 4 3" xfId="50751"/>
    <cellStyle name="Note 3 4 3 5 2 5" xfId="22963"/>
    <cellStyle name="Note 3 4 3 5 2 6" xfId="40247"/>
    <cellStyle name="Note 3 4 3 5 3" xfId="10842"/>
    <cellStyle name="Note 3 4 3 5 3 2" xfId="17677"/>
    <cellStyle name="Note 3 4 3 5 3 2 2" xfId="35341"/>
    <cellStyle name="Note 3 4 3 5 3 2 3" xfId="52536"/>
    <cellStyle name="Note 3 4 3 5 3 3" xfId="28506"/>
    <cellStyle name="Note 3 4 3 5 3 4" xfId="45751"/>
    <cellStyle name="Note 3 4 3 5 4" xfId="14131"/>
    <cellStyle name="Note 3 4 3 5 4 2" xfId="31795"/>
    <cellStyle name="Note 3 4 3 5 4 3" xfId="49016"/>
    <cellStyle name="Note 3 4 3 5 5" xfId="21101"/>
    <cellStyle name="Note 3 4 3 5 6" xfId="38404"/>
    <cellStyle name="Note 3 4 3 6" xfId="3237"/>
    <cellStyle name="Note 3 4 3 6 2" xfId="5153"/>
    <cellStyle name="Note 3 4 3 6 2 2" xfId="12073"/>
    <cellStyle name="Note 3 4 3 6 2 2 2" xfId="18854"/>
    <cellStyle name="Note 3 4 3 6 2 2 2 2" xfId="36518"/>
    <cellStyle name="Note 3 4 3 6 2 2 2 3" xfId="53701"/>
    <cellStyle name="Note 3 4 3 6 2 2 3" xfId="29737"/>
    <cellStyle name="Note 3 4 3 6 2 2 4" xfId="46970"/>
    <cellStyle name="Note 3 4 3 6 2 3" xfId="8789"/>
    <cellStyle name="Note 3 4 3 6 2 3 2" xfId="26454"/>
    <cellStyle name="Note 3 4 3 6 2 3 3" xfId="43713"/>
    <cellStyle name="Note 3 4 3 6 2 4" xfId="15787"/>
    <cellStyle name="Note 3 4 3 6 2 4 2" xfId="33451"/>
    <cellStyle name="Note 3 4 3 6 2 4 3" xfId="50660"/>
    <cellStyle name="Note 3 4 3 6 2 5" xfId="22818"/>
    <cellStyle name="Note 3 4 3 6 2 6" xfId="40102"/>
    <cellStyle name="Note 3 4 3 6 3" xfId="7009"/>
    <cellStyle name="Note 3 4 3 6 3 2" xfId="24674"/>
    <cellStyle name="Note 3 4 3 6 3 3" xfId="41945"/>
    <cellStyle name="Note 3 4 3 6 4" xfId="14040"/>
    <cellStyle name="Note 3 4 3 6 4 2" xfId="31704"/>
    <cellStyle name="Note 3 4 3 6 4 3" xfId="48925"/>
    <cellStyle name="Note 3 4 3 6 5" xfId="20956"/>
    <cellStyle name="Note 3 4 3 6 6" xfId="38259"/>
    <cellStyle name="Note 3 4 3 7" xfId="4635"/>
    <cellStyle name="Note 3 4 3 7 2" xfId="11555"/>
    <cellStyle name="Note 3 4 3 7 2 2" xfId="18336"/>
    <cellStyle name="Note 3 4 3 7 2 2 2" xfId="36000"/>
    <cellStyle name="Note 3 4 3 7 2 2 3" xfId="53189"/>
    <cellStyle name="Note 3 4 3 7 2 3" xfId="29219"/>
    <cellStyle name="Note 3 4 3 7 2 4" xfId="46458"/>
    <cellStyle name="Note 3 4 3 7 3" xfId="8271"/>
    <cellStyle name="Note 3 4 3 7 3 2" xfId="25936"/>
    <cellStyle name="Note 3 4 3 7 3 3" xfId="43201"/>
    <cellStyle name="Note 3 4 3 7 4" xfId="15269"/>
    <cellStyle name="Note 3 4 3 7 4 2" xfId="32933"/>
    <cellStyle name="Note 3 4 3 7 4 3" xfId="50148"/>
    <cellStyle name="Note 3 4 3 7 5" xfId="22300"/>
    <cellStyle name="Note 3 4 3 7 6" xfId="39590"/>
    <cellStyle name="Note 3 4 3 8" xfId="10241"/>
    <cellStyle name="Note 3 4 3 8 2" xfId="17130"/>
    <cellStyle name="Note 3 4 3 8 2 2" xfId="34794"/>
    <cellStyle name="Note 3 4 3 8 2 3" xfId="51995"/>
    <cellStyle name="Note 3 4 3 8 3" xfId="27905"/>
    <cellStyle name="Note 3 4 3 8 4" xfId="45156"/>
    <cellStyle name="Note 3 4 3 9" xfId="6491"/>
    <cellStyle name="Note 3 4 3 9 2" xfId="24156"/>
    <cellStyle name="Note 3 4 3 9 3" xfId="41433"/>
    <cellStyle name="Note 3 4 4" xfId="2856"/>
    <cellStyle name="Note 3 4 4 2" xfId="3519"/>
    <cellStyle name="Note 3 4 4 2 2" xfId="5435"/>
    <cellStyle name="Note 3 4 4 2 2 2" xfId="12355"/>
    <cellStyle name="Note 3 4 4 2 2 2 2" xfId="19082"/>
    <cellStyle name="Note 3 4 4 2 2 2 2 2" xfId="36746"/>
    <cellStyle name="Note 3 4 4 2 2 2 2 3" xfId="53926"/>
    <cellStyle name="Note 3 4 4 2 2 2 3" xfId="30019"/>
    <cellStyle name="Note 3 4 4 2 2 2 4" xfId="47249"/>
    <cellStyle name="Note 3 4 4 2 2 3" xfId="9071"/>
    <cellStyle name="Note 3 4 4 2 2 3 2" xfId="26736"/>
    <cellStyle name="Note 3 4 4 2 2 3 3" xfId="43992"/>
    <cellStyle name="Note 3 4 4 2 2 4" xfId="16015"/>
    <cellStyle name="Note 3 4 4 2 2 4 2" xfId="33679"/>
    <cellStyle name="Note 3 4 4 2 2 4 3" xfId="50885"/>
    <cellStyle name="Note 3 4 4 2 2 5" xfId="23100"/>
    <cellStyle name="Note 3 4 4 2 2 6" xfId="40381"/>
    <cellStyle name="Note 3 4 4 2 3" xfId="10979"/>
    <cellStyle name="Note 3 4 4 2 3 2" xfId="17814"/>
    <cellStyle name="Note 3 4 4 2 3 2 2" xfId="35478"/>
    <cellStyle name="Note 3 4 4 2 3 2 3" xfId="52670"/>
    <cellStyle name="Note 3 4 4 2 3 3" xfId="28643"/>
    <cellStyle name="Note 3 4 4 2 3 4" xfId="45885"/>
    <cellStyle name="Note 3 4 4 2 4" xfId="7216"/>
    <cellStyle name="Note 3 4 4 2 4 2" xfId="24881"/>
    <cellStyle name="Note 3 4 4 2 4 3" xfId="42149"/>
    <cellStyle name="Note 3 4 4 2 5" xfId="14268"/>
    <cellStyle name="Note 3 4 4 2 5 2" xfId="31932"/>
    <cellStyle name="Note 3 4 4 2 5 3" xfId="49150"/>
    <cellStyle name="Note 3 4 4 2 6" xfId="21238"/>
    <cellStyle name="Note 3 4 4 2 7" xfId="38538"/>
    <cellStyle name="Note 3 4 4 3" xfId="3889"/>
    <cellStyle name="Note 3 4 4 3 2" xfId="5805"/>
    <cellStyle name="Note 3 4 4 3 2 2" xfId="12725"/>
    <cellStyle name="Note 3 4 4 3 2 2 2" xfId="19452"/>
    <cellStyle name="Note 3 4 4 3 2 2 2 2" xfId="37116"/>
    <cellStyle name="Note 3 4 4 3 2 2 2 3" xfId="54293"/>
    <cellStyle name="Note 3 4 4 3 2 2 3" xfId="30389"/>
    <cellStyle name="Note 3 4 4 3 2 2 4" xfId="47616"/>
    <cellStyle name="Note 3 4 4 3 2 3" xfId="9441"/>
    <cellStyle name="Note 3 4 4 3 2 3 2" xfId="27106"/>
    <cellStyle name="Note 3 4 4 3 2 3 3" xfId="44359"/>
    <cellStyle name="Note 3 4 4 3 2 4" xfId="16385"/>
    <cellStyle name="Note 3 4 4 3 2 4 2" xfId="34049"/>
    <cellStyle name="Note 3 4 4 3 2 4 3" xfId="51252"/>
    <cellStyle name="Note 3 4 4 3 2 5" xfId="23470"/>
    <cellStyle name="Note 3 4 4 3 2 6" xfId="40748"/>
    <cellStyle name="Note 3 4 4 3 3" xfId="7586"/>
    <cellStyle name="Note 3 4 4 3 3 2" xfId="25251"/>
    <cellStyle name="Note 3 4 4 3 3 3" xfId="42516"/>
    <cellStyle name="Note 3 4 4 3 4" xfId="14638"/>
    <cellStyle name="Note 3 4 4 3 4 2" xfId="32302"/>
    <cellStyle name="Note 3 4 4 3 4 3" xfId="49517"/>
    <cellStyle name="Note 3 4 4 3 5" xfId="21608"/>
    <cellStyle name="Note 3 4 4 3 6" xfId="38905"/>
    <cellStyle name="Note 3 4 4 4" xfId="4772"/>
    <cellStyle name="Note 3 4 4 4 2" xfId="11692"/>
    <cellStyle name="Note 3 4 4 4 2 2" xfId="18473"/>
    <cellStyle name="Note 3 4 4 4 2 2 2" xfId="36137"/>
    <cellStyle name="Note 3 4 4 4 2 2 3" xfId="53323"/>
    <cellStyle name="Note 3 4 4 4 2 3" xfId="29356"/>
    <cellStyle name="Note 3 4 4 4 2 4" xfId="46592"/>
    <cellStyle name="Note 3 4 4 4 3" xfId="8408"/>
    <cellStyle name="Note 3 4 4 4 3 2" xfId="26073"/>
    <cellStyle name="Note 3 4 4 4 3 3" xfId="43335"/>
    <cellStyle name="Note 3 4 4 4 4" xfId="15406"/>
    <cellStyle name="Note 3 4 4 4 4 2" xfId="33070"/>
    <cellStyle name="Note 3 4 4 4 4 3" xfId="50282"/>
    <cellStyle name="Note 3 4 4 4 5" xfId="22437"/>
    <cellStyle name="Note 3 4 4 4 6" xfId="39724"/>
    <cellStyle name="Note 3 4 4 5" xfId="10378"/>
    <cellStyle name="Note 3 4 4 5 2" xfId="17267"/>
    <cellStyle name="Note 3 4 4 5 2 2" xfId="34931"/>
    <cellStyle name="Note 3 4 4 5 2 3" xfId="52129"/>
    <cellStyle name="Note 3 4 4 5 3" xfId="28042"/>
    <cellStyle name="Note 3 4 4 5 4" xfId="45290"/>
    <cellStyle name="Note 3 4 4 6" xfId="6628"/>
    <cellStyle name="Note 3 4 4 6 2" xfId="24293"/>
    <cellStyle name="Note 3 4 4 6 3" xfId="41567"/>
    <cellStyle name="Note 3 4 4 7" xfId="13659"/>
    <cellStyle name="Note 3 4 4 7 2" xfId="31323"/>
    <cellStyle name="Note 3 4 4 7 3" xfId="48547"/>
    <cellStyle name="Note 3 4 4 8" xfId="20575"/>
    <cellStyle name="Note 3 4 4 9" xfId="37881"/>
    <cellStyle name="Note 3 4 5" xfId="4508"/>
    <cellStyle name="Note 3 4 5 2" xfId="6372"/>
    <cellStyle name="Note 3 4 5 2 2" xfId="13291"/>
    <cellStyle name="Note 3 4 5 2 2 2" xfId="19964"/>
    <cellStyle name="Note 3 4 5 2 2 2 2" xfId="37628"/>
    <cellStyle name="Note 3 4 5 2 2 2 3" xfId="54805"/>
    <cellStyle name="Note 3 4 5 2 2 3" xfId="30955"/>
    <cellStyle name="Note 3 4 5 2 2 4" xfId="48182"/>
    <cellStyle name="Note 3 4 5 2 3" xfId="10007"/>
    <cellStyle name="Note 3 4 5 2 3 2" xfId="27672"/>
    <cellStyle name="Note 3 4 5 2 3 3" xfId="44925"/>
    <cellStyle name="Note 3 4 5 2 4" xfId="16897"/>
    <cellStyle name="Note 3 4 5 2 4 2" xfId="34561"/>
    <cellStyle name="Note 3 4 5 2 4 3" xfId="51764"/>
    <cellStyle name="Note 3 4 5 2 5" xfId="24037"/>
    <cellStyle name="Note 3 4 5 2 6" xfId="41314"/>
    <cellStyle name="Note 3 4 5 3" xfId="11436"/>
    <cellStyle name="Note 3 4 5 3 2" xfId="18217"/>
    <cellStyle name="Note 3 4 5 3 2 2" xfId="35881"/>
    <cellStyle name="Note 3 4 5 3 2 3" xfId="53070"/>
    <cellStyle name="Note 3 4 5 3 3" xfId="29100"/>
    <cellStyle name="Note 3 4 5 3 4" xfId="46339"/>
    <cellStyle name="Note 3 4 5 4" xfId="8152"/>
    <cellStyle name="Note 3 4 5 4 2" xfId="25817"/>
    <cellStyle name="Note 3 4 5 4 3" xfId="43082"/>
    <cellStyle name="Note 3 4 5 5" xfId="15150"/>
    <cellStyle name="Note 3 4 5 5 2" xfId="32814"/>
    <cellStyle name="Note 3 4 5 5 3" xfId="50029"/>
    <cellStyle name="Note 3 4 5 6" xfId="22181"/>
    <cellStyle name="Note 3 4 5 7" xfId="39471"/>
    <cellStyle name="Note 3 4 6" xfId="4365"/>
    <cellStyle name="Note 3 4 6 2" xfId="6230"/>
    <cellStyle name="Note 3 4 6 2 2" xfId="13149"/>
    <cellStyle name="Note 3 4 6 2 2 2" xfId="19822"/>
    <cellStyle name="Note 3 4 6 2 2 2 2" xfId="37486"/>
    <cellStyle name="Note 3 4 6 2 2 2 3" xfId="54663"/>
    <cellStyle name="Note 3 4 6 2 2 3" xfId="30813"/>
    <cellStyle name="Note 3 4 6 2 2 4" xfId="48040"/>
    <cellStyle name="Note 3 4 6 2 3" xfId="9865"/>
    <cellStyle name="Note 3 4 6 2 3 2" xfId="27530"/>
    <cellStyle name="Note 3 4 6 2 3 3" xfId="44783"/>
    <cellStyle name="Note 3 4 6 2 4" xfId="16755"/>
    <cellStyle name="Note 3 4 6 2 4 2" xfId="34419"/>
    <cellStyle name="Note 3 4 6 2 4 3" xfId="51622"/>
    <cellStyle name="Note 3 4 6 2 5" xfId="23895"/>
    <cellStyle name="Note 3 4 6 2 6" xfId="41172"/>
    <cellStyle name="Note 3 4 6 3" xfId="11294"/>
    <cellStyle name="Note 3 4 6 3 2" xfId="18075"/>
    <cellStyle name="Note 3 4 6 3 2 2" xfId="35739"/>
    <cellStyle name="Note 3 4 6 3 2 3" xfId="52928"/>
    <cellStyle name="Note 3 4 6 3 3" xfId="28958"/>
    <cellStyle name="Note 3 4 6 3 4" xfId="46197"/>
    <cellStyle name="Note 3 4 6 4" xfId="8010"/>
    <cellStyle name="Note 3 4 6 4 2" xfId="25675"/>
    <cellStyle name="Note 3 4 6 4 3" xfId="42940"/>
    <cellStyle name="Note 3 4 6 5" xfId="15008"/>
    <cellStyle name="Note 3 4 6 5 2" xfId="32672"/>
    <cellStyle name="Note 3 4 6 5 3" xfId="49887"/>
    <cellStyle name="Note 3 4 6 6" xfId="22039"/>
    <cellStyle name="Note 3 4 6 7" xfId="39329"/>
    <cellStyle name="Note 3 4 7" xfId="10151"/>
    <cellStyle name="Note 3 4 7 2" xfId="17040"/>
    <cellStyle name="Note 3 4 7 2 2" xfId="34704"/>
    <cellStyle name="Note 3 4 7 2 3" xfId="51905"/>
    <cellStyle name="Note 3 4 7 3" xfId="27815"/>
    <cellStyle name="Note 3 4 7 4" xfId="45066"/>
    <cellStyle name="Note 3 4 8" xfId="13432"/>
    <cellStyle name="Note 3 4 8 2" xfId="31096"/>
    <cellStyle name="Note 3 4 8 3" xfId="48323"/>
    <cellStyle name="Note 3 4 9" xfId="20258"/>
    <cellStyle name="Note 3 5" xfId="1865"/>
    <cellStyle name="Note 3 5 2" xfId="2715"/>
    <cellStyle name="Note 3 5 2 10" xfId="13520"/>
    <cellStyle name="Note 3 5 2 10 2" xfId="31184"/>
    <cellStyle name="Note 3 5 2 10 3" xfId="48411"/>
    <cellStyle name="Note 3 5 2 11" xfId="20436"/>
    <cellStyle name="Note 3 5 2 12" xfId="37745"/>
    <cellStyle name="Note 3 5 2 2" xfId="2944"/>
    <cellStyle name="Note 3 5 2 2 2" xfId="3607"/>
    <cellStyle name="Note 3 5 2 2 2 2" xfId="5523"/>
    <cellStyle name="Note 3 5 2 2 2 2 2" xfId="12443"/>
    <cellStyle name="Note 3 5 2 2 2 2 2 2" xfId="19170"/>
    <cellStyle name="Note 3 5 2 2 2 2 2 2 2" xfId="36834"/>
    <cellStyle name="Note 3 5 2 2 2 2 2 2 3" xfId="54014"/>
    <cellStyle name="Note 3 5 2 2 2 2 2 3" xfId="30107"/>
    <cellStyle name="Note 3 5 2 2 2 2 2 4" xfId="47337"/>
    <cellStyle name="Note 3 5 2 2 2 2 3" xfId="9159"/>
    <cellStyle name="Note 3 5 2 2 2 2 3 2" xfId="26824"/>
    <cellStyle name="Note 3 5 2 2 2 2 3 3" xfId="44080"/>
    <cellStyle name="Note 3 5 2 2 2 2 4" xfId="16103"/>
    <cellStyle name="Note 3 5 2 2 2 2 4 2" xfId="33767"/>
    <cellStyle name="Note 3 5 2 2 2 2 4 3" xfId="50973"/>
    <cellStyle name="Note 3 5 2 2 2 2 5" xfId="23188"/>
    <cellStyle name="Note 3 5 2 2 2 2 6" xfId="40469"/>
    <cellStyle name="Note 3 5 2 2 2 3" xfId="11067"/>
    <cellStyle name="Note 3 5 2 2 2 3 2" xfId="17902"/>
    <cellStyle name="Note 3 5 2 2 2 3 2 2" xfId="35566"/>
    <cellStyle name="Note 3 5 2 2 2 3 2 3" xfId="52758"/>
    <cellStyle name="Note 3 5 2 2 2 3 3" xfId="28731"/>
    <cellStyle name="Note 3 5 2 2 2 3 4" xfId="45973"/>
    <cellStyle name="Note 3 5 2 2 2 4" xfId="7304"/>
    <cellStyle name="Note 3 5 2 2 2 4 2" xfId="24969"/>
    <cellStyle name="Note 3 5 2 2 2 4 3" xfId="42237"/>
    <cellStyle name="Note 3 5 2 2 2 5" xfId="14356"/>
    <cellStyle name="Note 3 5 2 2 2 5 2" xfId="32020"/>
    <cellStyle name="Note 3 5 2 2 2 5 3" xfId="49238"/>
    <cellStyle name="Note 3 5 2 2 2 6" xfId="21326"/>
    <cellStyle name="Note 3 5 2 2 2 7" xfId="38626"/>
    <cellStyle name="Note 3 5 2 2 3" xfId="3977"/>
    <cellStyle name="Note 3 5 2 2 3 2" xfId="5893"/>
    <cellStyle name="Note 3 5 2 2 3 2 2" xfId="12813"/>
    <cellStyle name="Note 3 5 2 2 3 2 2 2" xfId="19540"/>
    <cellStyle name="Note 3 5 2 2 3 2 2 2 2" xfId="37204"/>
    <cellStyle name="Note 3 5 2 2 3 2 2 2 3" xfId="54381"/>
    <cellStyle name="Note 3 5 2 2 3 2 2 3" xfId="30477"/>
    <cellStyle name="Note 3 5 2 2 3 2 2 4" xfId="47704"/>
    <cellStyle name="Note 3 5 2 2 3 2 3" xfId="9529"/>
    <cellStyle name="Note 3 5 2 2 3 2 3 2" xfId="27194"/>
    <cellStyle name="Note 3 5 2 2 3 2 3 3" xfId="44447"/>
    <cellStyle name="Note 3 5 2 2 3 2 4" xfId="16473"/>
    <cellStyle name="Note 3 5 2 2 3 2 4 2" xfId="34137"/>
    <cellStyle name="Note 3 5 2 2 3 2 4 3" xfId="51340"/>
    <cellStyle name="Note 3 5 2 2 3 2 5" xfId="23558"/>
    <cellStyle name="Note 3 5 2 2 3 2 6" xfId="40836"/>
    <cellStyle name="Note 3 5 2 2 3 3" xfId="7674"/>
    <cellStyle name="Note 3 5 2 2 3 3 2" xfId="25339"/>
    <cellStyle name="Note 3 5 2 2 3 3 3" xfId="42604"/>
    <cellStyle name="Note 3 5 2 2 3 4" xfId="14726"/>
    <cellStyle name="Note 3 5 2 2 3 4 2" xfId="32390"/>
    <cellStyle name="Note 3 5 2 2 3 4 3" xfId="49605"/>
    <cellStyle name="Note 3 5 2 2 3 5" xfId="21696"/>
    <cellStyle name="Note 3 5 2 2 3 6" xfId="38993"/>
    <cellStyle name="Note 3 5 2 2 4" xfId="4860"/>
    <cellStyle name="Note 3 5 2 2 4 2" xfId="11780"/>
    <cellStyle name="Note 3 5 2 2 4 2 2" xfId="18561"/>
    <cellStyle name="Note 3 5 2 2 4 2 2 2" xfId="36225"/>
    <cellStyle name="Note 3 5 2 2 4 2 2 3" xfId="53411"/>
    <cellStyle name="Note 3 5 2 2 4 2 3" xfId="29444"/>
    <cellStyle name="Note 3 5 2 2 4 2 4" xfId="46680"/>
    <cellStyle name="Note 3 5 2 2 4 3" xfId="8496"/>
    <cellStyle name="Note 3 5 2 2 4 3 2" xfId="26161"/>
    <cellStyle name="Note 3 5 2 2 4 3 3" xfId="43423"/>
    <cellStyle name="Note 3 5 2 2 4 4" xfId="15494"/>
    <cellStyle name="Note 3 5 2 2 4 4 2" xfId="33158"/>
    <cellStyle name="Note 3 5 2 2 4 4 3" xfId="50370"/>
    <cellStyle name="Note 3 5 2 2 4 5" xfId="22525"/>
    <cellStyle name="Note 3 5 2 2 4 6" xfId="39812"/>
    <cellStyle name="Note 3 5 2 2 5" xfId="10466"/>
    <cellStyle name="Note 3 5 2 2 5 2" xfId="17355"/>
    <cellStyle name="Note 3 5 2 2 5 2 2" xfId="35019"/>
    <cellStyle name="Note 3 5 2 2 5 2 3" xfId="52217"/>
    <cellStyle name="Note 3 5 2 2 5 3" xfId="28130"/>
    <cellStyle name="Note 3 5 2 2 5 4" xfId="45378"/>
    <cellStyle name="Note 3 5 2 2 6" xfId="6716"/>
    <cellStyle name="Note 3 5 2 2 6 2" xfId="24381"/>
    <cellStyle name="Note 3 5 2 2 6 3" xfId="41655"/>
    <cellStyle name="Note 3 5 2 2 7" xfId="13747"/>
    <cellStyle name="Note 3 5 2 2 7 2" xfId="31411"/>
    <cellStyle name="Note 3 5 2 2 7 3" xfId="48635"/>
    <cellStyle name="Note 3 5 2 2 8" xfId="20663"/>
    <cellStyle name="Note 3 5 2 2 9" xfId="37969"/>
    <cellStyle name="Note 3 5 2 3" xfId="3040"/>
    <cellStyle name="Note 3 5 2 3 2" xfId="3703"/>
    <cellStyle name="Note 3 5 2 3 2 2" xfId="5619"/>
    <cellStyle name="Note 3 5 2 3 2 2 2" xfId="12539"/>
    <cellStyle name="Note 3 5 2 3 2 2 2 2" xfId="19266"/>
    <cellStyle name="Note 3 5 2 3 2 2 2 2 2" xfId="36930"/>
    <cellStyle name="Note 3 5 2 3 2 2 2 2 3" xfId="54107"/>
    <cellStyle name="Note 3 5 2 3 2 2 2 3" xfId="30203"/>
    <cellStyle name="Note 3 5 2 3 2 2 2 4" xfId="47430"/>
    <cellStyle name="Note 3 5 2 3 2 2 3" xfId="9255"/>
    <cellStyle name="Note 3 5 2 3 2 2 3 2" xfId="26920"/>
    <cellStyle name="Note 3 5 2 3 2 2 3 3" xfId="44173"/>
    <cellStyle name="Note 3 5 2 3 2 2 4" xfId="16199"/>
    <cellStyle name="Note 3 5 2 3 2 2 4 2" xfId="33863"/>
    <cellStyle name="Note 3 5 2 3 2 2 4 3" xfId="51066"/>
    <cellStyle name="Note 3 5 2 3 2 2 5" xfId="23284"/>
    <cellStyle name="Note 3 5 2 3 2 2 6" xfId="40562"/>
    <cellStyle name="Note 3 5 2 3 2 3" xfId="11163"/>
    <cellStyle name="Note 3 5 2 3 2 3 2" xfId="17998"/>
    <cellStyle name="Note 3 5 2 3 2 3 2 2" xfId="35662"/>
    <cellStyle name="Note 3 5 2 3 2 3 2 3" xfId="52851"/>
    <cellStyle name="Note 3 5 2 3 2 3 3" xfId="28827"/>
    <cellStyle name="Note 3 5 2 3 2 3 4" xfId="46066"/>
    <cellStyle name="Note 3 5 2 3 2 4" xfId="7400"/>
    <cellStyle name="Note 3 5 2 3 2 4 2" xfId="25065"/>
    <cellStyle name="Note 3 5 2 3 2 4 3" xfId="42330"/>
    <cellStyle name="Note 3 5 2 3 2 5" xfId="14452"/>
    <cellStyle name="Note 3 5 2 3 2 5 2" xfId="32116"/>
    <cellStyle name="Note 3 5 2 3 2 5 3" xfId="49331"/>
    <cellStyle name="Note 3 5 2 3 2 6" xfId="21422"/>
    <cellStyle name="Note 3 5 2 3 2 7" xfId="38719"/>
    <cellStyle name="Note 3 5 2 3 3" xfId="4070"/>
    <cellStyle name="Note 3 5 2 3 3 2" xfId="5986"/>
    <cellStyle name="Note 3 5 2 3 3 2 2" xfId="12906"/>
    <cellStyle name="Note 3 5 2 3 3 2 2 2" xfId="19633"/>
    <cellStyle name="Note 3 5 2 3 3 2 2 2 2" xfId="37297"/>
    <cellStyle name="Note 3 5 2 3 3 2 2 2 3" xfId="54474"/>
    <cellStyle name="Note 3 5 2 3 3 2 2 3" xfId="30570"/>
    <cellStyle name="Note 3 5 2 3 3 2 2 4" xfId="47797"/>
    <cellStyle name="Note 3 5 2 3 3 2 3" xfId="9622"/>
    <cellStyle name="Note 3 5 2 3 3 2 3 2" xfId="27287"/>
    <cellStyle name="Note 3 5 2 3 3 2 3 3" xfId="44540"/>
    <cellStyle name="Note 3 5 2 3 3 2 4" xfId="16566"/>
    <cellStyle name="Note 3 5 2 3 3 2 4 2" xfId="34230"/>
    <cellStyle name="Note 3 5 2 3 3 2 4 3" xfId="51433"/>
    <cellStyle name="Note 3 5 2 3 3 2 5" xfId="23651"/>
    <cellStyle name="Note 3 5 2 3 3 2 6" xfId="40929"/>
    <cellStyle name="Note 3 5 2 3 3 3" xfId="7767"/>
    <cellStyle name="Note 3 5 2 3 3 3 2" xfId="25432"/>
    <cellStyle name="Note 3 5 2 3 3 3 3" xfId="42697"/>
    <cellStyle name="Note 3 5 2 3 3 4" xfId="14819"/>
    <cellStyle name="Note 3 5 2 3 3 4 2" xfId="32483"/>
    <cellStyle name="Note 3 5 2 3 3 4 3" xfId="49698"/>
    <cellStyle name="Note 3 5 2 3 3 5" xfId="21789"/>
    <cellStyle name="Note 3 5 2 3 3 6" xfId="39086"/>
    <cellStyle name="Note 3 5 2 3 4" xfId="4956"/>
    <cellStyle name="Note 3 5 2 3 4 2" xfId="11876"/>
    <cellStyle name="Note 3 5 2 3 4 2 2" xfId="18657"/>
    <cellStyle name="Note 3 5 2 3 4 2 2 2" xfId="36321"/>
    <cellStyle name="Note 3 5 2 3 4 2 2 3" xfId="53504"/>
    <cellStyle name="Note 3 5 2 3 4 2 3" xfId="29540"/>
    <cellStyle name="Note 3 5 2 3 4 2 4" xfId="46773"/>
    <cellStyle name="Note 3 5 2 3 4 3" xfId="8592"/>
    <cellStyle name="Note 3 5 2 3 4 3 2" xfId="26257"/>
    <cellStyle name="Note 3 5 2 3 4 3 3" xfId="43516"/>
    <cellStyle name="Note 3 5 2 3 4 4" xfId="15590"/>
    <cellStyle name="Note 3 5 2 3 4 4 2" xfId="33254"/>
    <cellStyle name="Note 3 5 2 3 4 4 3" xfId="50463"/>
    <cellStyle name="Note 3 5 2 3 4 5" xfId="22621"/>
    <cellStyle name="Note 3 5 2 3 4 6" xfId="39905"/>
    <cellStyle name="Note 3 5 2 3 5" xfId="10562"/>
    <cellStyle name="Note 3 5 2 3 5 2" xfId="17451"/>
    <cellStyle name="Note 3 5 2 3 5 2 2" xfId="35115"/>
    <cellStyle name="Note 3 5 2 3 5 2 3" xfId="52310"/>
    <cellStyle name="Note 3 5 2 3 5 3" xfId="28226"/>
    <cellStyle name="Note 3 5 2 3 5 4" xfId="45471"/>
    <cellStyle name="Note 3 5 2 3 6" xfId="6812"/>
    <cellStyle name="Note 3 5 2 3 6 2" xfId="24477"/>
    <cellStyle name="Note 3 5 2 3 6 3" xfId="41748"/>
    <cellStyle name="Note 3 5 2 3 7" xfId="13843"/>
    <cellStyle name="Note 3 5 2 3 7 2" xfId="31507"/>
    <cellStyle name="Note 3 5 2 3 7 3" xfId="48728"/>
    <cellStyle name="Note 3 5 2 3 8" xfId="20759"/>
    <cellStyle name="Note 3 5 2 3 9" xfId="38062"/>
    <cellStyle name="Note 3 5 2 4" xfId="3152"/>
    <cellStyle name="Note 3 5 2 4 2" xfId="4182"/>
    <cellStyle name="Note 3 5 2 4 2 2" xfId="6098"/>
    <cellStyle name="Note 3 5 2 4 2 2 2" xfId="13018"/>
    <cellStyle name="Note 3 5 2 4 2 2 2 2" xfId="19745"/>
    <cellStyle name="Note 3 5 2 4 2 2 2 2 2" xfId="37409"/>
    <cellStyle name="Note 3 5 2 4 2 2 2 2 3" xfId="54586"/>
    <cellStyle name="Note 3 5 2 4 2 2 2 3" xfId="30682"/>
    <cellStyle name="Note 3 5 2 4 2 2 2 4" xfId="47909"/>
    <cellStyle name="Note 3 5 2 4 2 2 3" xfId="9734"/>
    <cellStyle name="Note 3 5 2 4 2 2 3 2" xfId="27399"/>
    <cellStyle name="Note 3 5 2 4 2 2 3 3" xfId="44652"/>
    <cellStyle name="Note 3 5 2 4 2 2 4" xfId="16678"/>
    <cellStyle name="Note 3 5 2 4 2 2 4 2" xfId="34342"/>
    <cellStyle name="Note 3 5 2 4 2 2 4 3" xfId="51545"/>
    <cellStyle name="Note 3 5 2 4 2 2 5" xfId="23763"/>
    <cellStyle name="Note 3 5 2 4 2 2 6" xfId="41041"/>
    <cellStyle name="Note 3 5 2 4 2 3" xfId="7879"/>
    <cellStyle name="Note 3 5 2 4 2 3 2" xfId="25544"/>
    <cellStyle name="Note 3 5 2 4 2 3 3" xfId="42809"/>
    <cellStyle name="Note 3 5 2 4 2 4" xfId="14931"/>
    <cellStyle name="Note 3 5 2 4 2 4 2" xfId="32595"/>
    <cellStyle name="Note 3 5 2 4 2 4 3" xfId="49810"/>
    <cellStyle name="Note 3 5 2 4 2 5" xfId="21901"/>
    <cellStyle name="Note 3 5 2 4 2 6" xfId="39198"/>
    <cellStyle name="Note 3 5 2 4 3" xfId="5068"/>
    <cellStyle name="Note 3 5 2 4 3 2" xfId="11988"/>
    <cellStyle name="Note 3 5 2 4 3 2 2" xfId="18769"/>
    <cellStyle name="Note 3 5 2 4 3 2 2 2" xfId="36433"/>
    <cellStyle name="Note 3 5 2 4 3 2 2 3" xfId="53616"/>
    <cellStyle name="Note 3 5 2 4 3 2 3" xfId="29652"/>
    <cellStyle name="Note 3 5 2 4 3 2 4" xfId="46885"/>
    <cellStyle name="Note 3 5 2 4 3 3" xfId="8704"/>
    <cellStyle name="Note 3 5 2 4 3 3 2" xfId="26369"/>
    <cellStyle name="Note 3 5 2 4 3 3 3" xfId="43628"/>
    <cellStyle name="Note 3 5 2 4 3 4" xfId="15702"/>
    <cellStyle name="Note 3 5 2 4 3 4 2" xfId="33366"/>
    <cellStyle name="Note 3 5 2 4 3 4 3" xfId="50575"/>
    <cellStyle name="Note 3 5 2 4 3 5" xfId="22733"/>
    <cellStyle name="Note 3 5 2 4 3 6" xfId="40017"/>
    <cellStyle name="Note 3 5 2 4 4" xfId="10674"/>
    <cellStyle name="Note 3 5 2 4 4 2" xfId="17563"/>
    <cellStyle name="Note 3 5 2 4 4 2 2" xfId="35227"/>
    <cellStyle name="Note 3 5 2 4 4 2 3" xfId="52422"/>
    <cellStyle name="Note 3 5 2 4 4 3" xfId="28338"/>
    <cellStyle name="Note 3 5 2 4 4 4" xfId="45583"/>
    <cellStyle name="Note 3 5 2 4 5" xfId="6924"/>
    <cellStyle name="Note 3 5 2 4 5 2" xfId="24589"/>
    <cellStyle name="Note 3 5 2 4 5 3" xfId="41860"/>
    <cellStyle name="Note 3 5 2 4 6" xfId="13955"/>
    <cellStyle name="Note 3 5 2 4 6 2" xfId="31619"/>
    <cellStyle name="Note 3 5 2 4 6 3" xfId="48840"/>
    <cellStyle name="Note 3 5 2 4 7" xfId="20871"/>
    <cellStyle name="Note 3 5 2 4 8" xfId="38174"/>
    <cellStyle name="Note 3 5 2 5" xfId="3380"/>
    <cellStyle name="Note 3 5 2 5 2" xfId="5296"/>
    <cellStyle name="Note 3 5 2 5 2 2" xfId="12216"/>
    <cellStyle name="Note 3 5 2 5 2 2 2" xfId="18943"/>
    <cellStyle name="Note 3 5 2 5 2 2 2 2" xfId="36607"/>
    <cellStyle name="Note 3 5 2 5 2 2 2 3" xfId="53790"/>
    <cellStyle name="Note 3 5 2 5 2 2 3" xfId="29880"/>
    <cellStyle name="Note 3 5 2 5 2 2 4" xfId="47113"/>
    <cellStyle name="Note 3 5 2 5 2 3" xfId="8932"/>
    <cellStyle name="Note 3 5 2 5 2 3 2" xfId="26597"/>
    <cellStyle name="Note 3 5 2 5 2 3 3" xfId="43856"/>
    <cellStyle name="Note 3 5 2 5 2 4" xfId="15876"/>
    <cellStyle name="Note 3 5 2 5 2 4 2" xfId="33540"/>
    <cellStyle name="Note 3 5 2 5 2 4 3" xfId="50749"/>
    <cellStyle name="Note 3 5 2 5 2 5" xfId="22961"/>
    <cellStyle name="Note 3 5 2 5 2 6" xfId="40245"/>
    <cellStyle name="Note 3 5 2 5 3" xfId="10840"/>
    <cellStyle name="Note 3 5 2 5 3 2" xfId="17675"/>
    <cellStyle name="Note 3 5 2 5 3 2 2" xfId="35339"/>
    <cellStyle name="Note 3 5 2 5 3 2 3" xfId="52534"/>
    <cellStyle name="Note 3 5 2 5 3 3" xfId="28504"/>
    <cellStyle name="Note 3 5 2 5 3 4" xfId="45749"/>
    <cellStyle name="Note 3 5 2 5 4" xfId="14129"/>
    <cellStyle name="Note 3 5 2 5 4 2" xfId="31793"/>
    <cellStyle name="Note 3 5 2 5 4 3" xfId="49014"/>
    <cellStyle name="Note 3 5 2 5 5" xfId="21099"/>
    <cellStyle name="Note 3 5 2 5 6" xfId="38402"/>
    <cellStyle name="Note 3 5 2 6" xfId="3239"/>
    <cellStyle name="Note 3 5 2 6 2" xfId="5155"/>
    <cellStyle name="Note 3 5 2 6 2 2" xfId="12075"/>
    <cellStyle name="Note 3 5 2 6 2 2 2" xfId="18856"/>
    <cellStyle name="Note 3 5 2 6 2 2 2 2" xfId="36520"/>
    <cellStyle name="Note 3 5 2 6 2 2 2 3" xfId="53703"/>
    <cellStyle name="Note 3 5 2 6 2 2 3" xfId="29739"/>
    <cellStyle name="Note 3 5 2 6 2 2 4" xfId="46972"/>
    <cellStyle name="Note 3 5 2 6 2 3" xfId="8791"/>
    <cellStyle name="Note 3 5 2 6 2 3 2" xfId="26456"/>
    <cellStyle name="Note 3 5 2 6 2 3 3" xfId="43715"/>
    <cellStyle name="Note 3 5 2 6 2 4" xfId="15789"/>
    <cellStyle name="Note 3 5 2 6 2 4 2" xfId="33453"/>
    <cellStyle name="Note 3 5 2 6 2 4 3" xfId="50662"/>
    <cellStyle name="Note 3 5 2 6 2 5" xfId="22820"/>
    <cellStyle name="Note 3 5 2 6 2 6" xfId="40104"/>
    <cellStyle name="Note 3 5 2 6 3" xfId="7011"/>
    <cellStyle name="Note 3 5 2 6 3 2" xfId="24676"/>
    <cellStyle name="Note 3 5 2 6 3 3" xfId="41947"/>
    <cellStyle name="Note 3 5 2 6 4" xfId="14042"/>
    <cellStyle name="Note 3 5 2 6 4 2" xfId="31706"/>
    <cellStyle name="Note 3 5 2 6 4 3" xfId="48927"/>
    <cellStyle name="Note 3 5 2 6 5" xfId="20958"/>
    <cellStyle name="Note 3 5 2 6 6" xfId="38261"/>
    <cellStyle name="Note 3 5 2 7" xfId="4633"/>
    <cellStyle name="Note 3 5 2 7 2" xfId="11553"/>
    <cellStyle name="Note 3 5 2 7 2 2" xfId="18334"/>
    <cellStyle name="Note 3 5 2 7 2 2 2" xfId="35998"/>
    <cellStyle name="Note 3 5 2 7 2 2 3" xfId="53187"/>
    <cellStyle name="Note 3 5 2 7 2 3" xfId="29217"/>
    <cellStyle name="Note 3 5 2 7 2 4" xfId="46456"/>
    <cellStyle name="Note 3 5 2 7 3" xfId="8269"/>
    <cellStyle name="Note 3 5 2 7 3 2" xfId="25934"/>
    <cellStyle name="Note 3 5 2 7 3 3" xfId="43199"/>
    <cellStyle name="Note 3 5 2 7 4" xfId="15267"/>
    <cellStyle name="Note 3 5 2 7 4 2" xfId="32931"/>
    <cellStyle name="Note 3 5 2 7 4 3" xfId="50146"/>
    <cellStyle name="Note 3 5 2 7 5" xfId="22298"/>
    <cellStyle name="Note 3 5 2 7 6" xfId="39588"/>
    <cellStyle name="Note 3 5 2 8" xfId="10239"/>
    <cellStyle name="Note 3 5 2 8 2" xfId="17128"/>
    <cellStyle name="Note 3 5 2 8 2 2" xfId="34792"/>
    <cellStyle name="Note 3 5 2 8 2 3" xfId="51993"/>
    <cellStyle name="Note 3 5 2 8 3" xfId="27903"/>
    <cellStyle name="Note 3 5 2 8 4" xfId="45154"/>
    <cellStyle name="Note 3 5 2 9" xfId="6489"/>
    <cellStyle name="Note 3 5 2 9 2" xfId="24154"/>
    <cellStyle name="Note 3 5 2 9 3" xfId="41431"/>
    <cellStyle name="Note 3 5 3" xfId="2858"/>
    <cellStyle name="Note 3 5 3 2" xfId="3521"/>
    <cellStyle name="Note 3 5 3 2 2" xfId="5437"/>
    <cellStyle name="Note 3 5 3 2 2 2" xfId="12357"/>
    <cellStyle name="Note 3 5 3 2 2 2 2" xfId="19084"/>
    <cellStyle name="Note 3 5 3 2 2 2 2 2" xfId="36748"/>
    <cellStyle name="Note 3 5 3 2 2 2 2 3" xfId="53928"/>
    <cellStyle name="Note 3 5 3 2 2 2 3" xfId="30021"/>
    <cellStyle name="Note 3 5 3 2 2 2 4" xfId="47251"/>
    <cellStyle name="Note 3 5 3 2 2 3" xfId="9073"/>
    <cellStyle name="Note 3 5 3 2 2 3 2" xfId="26738"/>
    <cellStyle name="Note 3 5 3 2 2 3 3" xfId="43994"/>
    <cellStyle name="Note 3 5 3 2 2 4" xfId="16017"/>
    <cellStyle name="Note 3 5 3 2 2 4 2" xfId="33681"/>
    <cellStyle name="Note 3 5 3 2 2 4 3" xfId="50887"/>
    <cellStyle name="Note 3 5 3 2 2 5" xfId="23102"/>
    <cellStyle name="Note 3 5 3 2 2 6" xfId="40383"/>
    <cellStyle name="Note 3 5 3 2 3" xfId="10981"/>
    <cellStyle name="Note 3 5 3 2 3 2" xfId="17816"/>
    <cellStyle name="Note 3 5 3 2 3 2 2" xfId="35480"/>
    <cellStyle name="Note 3 5 3 2 3 2 3" xfId="52672"/>
    <cellStyle name="Note 3 5 3 2 3 3" xfId="28645"/>
    <cellStyle name="Note 3 5 3 2 3 4" xfId="45887"/>
    <cellStyle name="Note 3 5 3 2 4" xfId="7218"/>
    <cellStyle name="Note 3 5 3 2 4 2" xfId="24883"/>
    <cellStyle name="Note 3 5 3 2 4 3" xfId="42151"/>
    <cellStyle name="Note 3 5 3 2 5" xfId="14270"/>
    <cellStyle name="Note 3 5 3 2 5 2" xfId="31934"/>
    <cellStyle name="Note 3 5 3 2 5 3" xfId="49152"/>
    <cellStyle name="Note 3 5 3 2 6" xfId="21240"/>
    <cellStyle name="Note 3 5 3 2 7" xfId="38540"/>
    <cellStyle name="Note 3 5 3 3" xfId="3891"/>
    <cellStyle name="Note 3 5 3 3 2" xfId="5807"/>
    <cellStyle name="Note 3 5 3 3 2 2" xfId="12727"/>
    <cellStyle name="Note 3 5 3 3 2 2 2" xfId="19454"/>
    <cellStyle name="Note 3 5 3 3 2 2 2 2" xfId="37118"/>
    <cellStyle name="Note 3 5 3 3 2 2 2 3" xfId="54295"/>
    <cellStyle name="Note 3 5 3 3 2 2 3" xfId="30391"/>
    <cellStyle name="Note 3 5 3 3 2 2 4" xfId="47618"/>
    <cellStyle name="Note 3 5 3 3 2 3" xfId="9443"/>
    <cellStyle name="Note 3 5 3 3 2 3 2" xfId="27108"/>
    <cellStyle name="Note 3 5 3 3 2 3 3" xfId="44361"/>
    <cellStyle name="Note 3 5 3 3 2 4" xfId="16387"/>
    <cellStyle name="Note 3 5 3 3 2 4 2" xfId="34051"/>
    <cellStyle name="Note 3 5 3 3 2 4 3" xfId="51254"/>
    <cellStyle name="Note 3 5 3 3 2 5" xfId="23472"/>
    <cellStyle name="Note 3 5 3 3 2 6" xfId="40750"/>
    <cellStyle name="Note 3 5 3 3 3" xfId="7588"/>
    <cellStyle name="Note 3 5 3 3 3 2" xfId="25253"/>
    <cellStyle name="Note 3 5 3 3 3 3" xfId="42518"/>
    <cellStyle name="Note 3 5 3 3 4" xfId="14640"/>
    <cellStyle name="Note 3 5 3 3 4 2" xfId="32304"/>
    <cellStyle name="Note 3 5 3 3 4 3" xfId="49519"/>
    <cellStyle name="Note 3 5 3 3 5" xfId="21610"/>
    <cellStyle name="Note 3 5 3 3 6" xfId="38907"/>
    <cellStyle name="Note 3 5 3 4" xfId="4774"/>
    <cellStyle name="Note 3 5 3 4 2" xfId="11694"/>
    <cellStyle name="Note 3 5 3 4 2 2" xfId="18475"/>
    <cellStyle name="Note 3 5 3 4 2 2 2" xfId="36139"/>
    <cellStyle name="Note 3 5 3 4 2 2 3" xfId="53325"/>
    <cellStyle name="Note 3 5 3 4 2 3" xfId="29358"/>
    <cellStyle name="Note 3 5 3 4 2 4" xfId="46594"/>
    <cellStyle name="Note 3 5 3 4 3" xfId="8410"/>
    <cellStyle name="Note 3 5 3 4 3 2" xfId="26075"/>
    <cellStyle name="Note 3 5 3 4 3 3" xfId="43337"/>
    <cellStyle name="Note 3 5 3 4 4" xfId="15408"/>
    <cellStyle name="Note 3 5 3 4 4 2" xfId="33072"/>
    <cellStyle name="Note 3 5 3 4 4 3" xfId="50284"/>
    <cellStyle name="Note 3 5 3 4 5" xfId="22439"/>
    <cellStyle name="Note 3 5 3 4 6" xfId="39726"/>
    <cellStyle name="Note 3 5 3 5" xfId="10380"/>
    <cellStyle name="Note 3 5 3 5 2" xfId="17269"/>
    <cellStyle name="Note 3 5 3 5 2 2" xfId="34933"/>
    <cellStyle name="Note 3 5 3 5 2 3" xfId="52131"/>
    <cellStyle name="Note 3 5 3 5 3" xfId="28044"/>
    <cellStyle name="Note 3 5 3 5 4" xfId="45292"/>
    <cellStyle name="Note 3 5 3 6" xfId="6630"/>
    <cellStyle name="Note 3 5 3 6 2" xfId="24295"/>
    <cellStyle name="Note 3 5 3 6 3" xfId="41569"/>
    <cellStyle name="Note 3 5 3 7" xfId="13661"/>
    <cellStyle name="Note 3 5 3 7 2" xfId="31325"/>
    <cellStyle name="Note 3 5 3 7 3" xfId="48549"/>
    <cellStyle name="Note 3 5 3 8" xfId="20577"/>
    <cellStyle name="Note 3 5 3 9" xfId="37883"/>
    <cellStyle name="Note 3 5 4" xfId="4510"/>
    <cellStyle name="Note 3 5 4 2" xfId="6374"/>
    <cellStyle name="Note 3 5 4 2 2" xfId="13293"/>
    <cellStyle name="Note 3 5 4 2 2 2" xfId="19966"/>
    <cellStyle name="Note 3 5 4 2 2 2 2" xfId="37630"/>
    <cellStyle name="Note 3 5 4 2 2 2 3" xfId="54807"/>
    <cellStyle name="Note 3 5 4 2 2 3" xfId="30957"/>
    <cellStyle name="Note 3 5 4 2 2 4" xfId="48184"/>
    <cellStyle name="Note 3 5 4 2 3" xfId="10009"/>
    <cellStyle name="Note 3 5 4 2 3 2" xfId="27674"/>
    <cellStyle name="Note 3 5 4 2 3 3" xfId="44927"/>
    <cellStyle name="Note 3 5 4 2 4" xfId="16899"/>
    <cellStyle name="Note 3 5 4 2 4 2" xfId="34563"/>
    <cellStyle name="Note 3 5 4 2 4 3" xfId="51766"/>
    <cellStyle name="Note 3 5 4 2 5" xfId="24039"/>
    <cellStyle name="Note 3 5 4 2 6" xfId="41316"/>
    <cellStyle name="Note 3 5 4 3" xfId="11438"/>
    <cellStyle name="Note 3 5 4 3 2" xfId="18219"/>
    <cellStyle name="Note 3 5 4 3 2 2" xfId="35883"/>
    <cellStyle name="Note 3 5 4 3 2 3" xfId="53072"/>
    <cellStyle name="Note 3 5 4 3 3" xfId="29102"/>
    <cellStyle name="Note 3 5 4 3 4" xfId="46341"/>
    <cellStyle name="Note 3 5 4 4" xfId="8154"/>
    <cellStyle name="Note 3 5 4 4 2" xfId="25819"/>
    <cellStyle name="Note 3 5 4 4 3" xfId="43084"/>
    <cellStyle name="Note 3 5 4 5" xfId="15152"/>
    <cellStyle name="Note 3 5 4 5 2" xfId="32816"/>
    <cellStyle name="Note 3 5 4 5 3" xfId="50031"/>
    <cellStyle name="Note 3 5 4 6" xfId="22183"/>
    <cellStyle name="Note 3 5 4 7" xfId="39473"/>
    <cellStyle name="Note 3 5 5" xfId="4546"/>
    <cellStyle name="Note 3 5 5 2" xfId="6410"/>
    <cellStyle name="Note 3 5 5 2 2" xfId="13329"/>
    <cellStyle name="Note 3 5 5 2 2 2" xfId="20002"/>
    <cellStyle name="Note 3 5 5 2 2 2 2" xfId="37666"/>
    <cellStyle name="Note 3 5 5 2 2 2 3" xfId="54843"/>
    <cellStyle name="Note 3 5 5 2 2 3" xfId="30993"/>
    <cellStyle name="Note 3 5 5 2 2 4" xfId="48220"/>
    <cellStyle name="Note 3 5 5 2 3" xfId="10045"/>
    <cellStyle name="Note 3 5 5 2 3 2" xfId="27710"/>
    <cellStyle name="Note 3 5 5 2 3 3" xfId="44963"/>
    <cellStyle name="Note 3 5 5 2 4" xfId="16935"/>
    <cellStyle name="Note 3 5 5 2 4 2" xfId="34599"/>
    <cellStyle name="Note 3 5 5 2 4 3" xfId="51802"/>
    <cellStyle name="Note 3 5 5 2 5" xfId="24075"/>
    <cellStyle name="Note 3 5 5 2 6" xfId="41352"/>
    <cellStyle name="Note 3 5 5 3" xfId="11474"/>
    <cellStyle name="Note 3 5 5 3 2" xfId="18255"/>
    <cellStyle name="Note 3 5 5 3 2 2" xfId="35919"/>
    <cellStyle name="Note 3 5 5 3 2 3" xfId="53108"/>
    <cellStyle name="Note 3 5 5 3 3" xfId="29138"/>
    <cellStyle name="Note 3 5 5 3 4" xfId="46377"/>
    <cellStyle name="Note 3 5 5 4" xfId="8190"/>
    <cellStyle name="Note 3 5 5 4 2" xfId="25855"/>
    <cellStyle name="Note 3 5 5 4 3" xfId="43120"/>
    <cellStyle name="Note 3 5 5 5" xfId="15188"/>
    <cellStyle name="Note 3 5 5 5 2" xfId="32852"/>
    <cellStyle name="Note 3 5 5 5 3" xfId="50067"/>
    <cellStyle name="Note 3 5 5 6" xfId="22219"/>
    <cellStyle name="Note 3 5 5 7" xfId="39509"/>
    <cellStyle name="Note 3 5 6" xfId="10153"/>
    <cellStyle name="Note 3 5 6 2" xfId="17042"/>
    <cellStyle name="Note 3 5 6 2 2" xfId="34706"/>
    <cellStyle name="Note 3 5 6 2 3" xfId="51907"/>
    <cellStyle name="Note 3 5 6 3" xfId="27817"/>
    <cellStyle name="Note 3 5 6 4" xfId="45068"/>
    <cellStyle name="Note 3 5 7" xfId="13434"/>
    <cellStyle name="Note 3 5 7 2" xfId="31098"/>
    <cellStyle name="Note 3 5 7 3" xfId="48325"/>
    <cellStyle name="Note 3 5 8" xfId="20260"/>
    <cellStyle name="Note 3 5 9" xfId="20381"/>
    <cellStyle name="Note 3 6" xfId="2726"/>
    <cellStyle name="Note 3 6 10" xfId="13531"/>
    <cellStyle name="Note 3 6 10 2" xfId="31195"/>
    <cellStyle name="Note 3 6 10 3" xfId="48422"/>
    <cellStyle name="Note 3 6 11" xfId="20447"/>
    <cellStyle name="Note 3 6 12" xfId="37756"/>
    <cellStyle name="Note 3 6 2" xfId="2955"/>
    <cellStyle name="Note 3 6 2 2" xfId="3618"/>
    <cellStyle name="Note 3 6 2 2 2" xfId="5534"/>
    <cellStyle name="Note 3 6 2 2 2 2" xfId="12454"/>
    <cellStyle name="Note 3 6 2 2 2 2 2" xfId="19181"/>
    <cellStyle name="Note 3 6 2 2 2 2 2 2" xfId="36845"/>
    <cellStyle name="Note 3 6 2 2 2 2 2 3" xfId="54025"/>
    <cellStyle name="Note 3 6 2 2 2 2 3" xfId="30118"/>
    <cellStyle name="Note 3 6 2 2 2 2 4" xfId="47348"/>
    <cellStyle name="Note 3 6 2 2 2 3" xfId="9170"/>
    <cellStyle name="Note 3 6 2 2 2 3 2" xfId="26835"/>
    <cellStyle name="Note 3 6 2 2 2 3 3" xfId="44091"/>
    <cellStyle name="Note 3 6 2 2 2 4" xfId="16114"/>
    <cellStyle name="Note 3 6 2 2 2 4 2" xfId="33778"/>
    <cellStyle name="Note 3 6 2 2 2 4 3" xfId="50984"/>
    <cellStyle name="Note 3 6 2 2 2 5" xfId="23199"/>
    <cellStyle name="Note 3 6 2 2 2 6" xfId="40480"/>
    <cellStyle name="Note 3 6 2 2 3" xfId="11078"/>
    <cellStyle name="Note 3 6 2 2 3 2" xfId="17913"/>
    <cellStyle name="Note 3 6 2 2 3 2 2" xfId="35577"/>
    <cellStyle name="Note 3 6 2 2 3 2 3" xfId="52769"/>
    <cellStyle name="Note 3 6 2 2 3 3" xfId="28742"/>
    <cellStyle name="Note 3 6 2 2 3 4" xfId="45984"/>
    <cellStyle name="Note 3 6 2 2 4" xfId="7315"/>
    <cellStyle name="Note 3 6 2 2 4 2" xfId="24980"/>
    <cellStyle name="Note 3 6 2 2 4 3" xfId="42248"/>
    <cellStyle name="Note 3 6 2 2 5" xfId="14367"/>
    <cellStyle name="Note 3 6 2 2 5 2" xfId="32031"/>
    <cellStyle name="Note 3 6 2 2 5 3" xfId="49249"/>
    <cellStyle name="Note 3 6 2 2 6" xfId="21337"/>
    <cellStyle name="Note 3 6 2 2 7" xfId="38637"/>
    <cellStyle name="Note 3 6 2 3" xfId="3988"/>
    <cellStyle name="Note 3 6 2 3 2" xfId="5904"/>
    <cellStyle name="Note 3 6 2 3 2 2" xfId="12824"/>
    <cellStyle name="Note 3 6 2 3 2 2 2" xfId="19551"/>
    <cellStyle name="Note 3 6 2 3 2 2 2 2" xfId="37215"/>
    <cellStyle name="Note 3 6 2 3 2 2 2 3" xfId="54392"/>
    <cellStyle name="Note 3 6 2 3 2 2 3" xfId="30488"/>
    <cellStyle name="Note 3 6 2 3 2 2 4" xfId="47715"/>
    <cellStyle name="Note 3 6 2 3 2 3" xfId="9540"/>
    <cellStyle name="Note 3 6 2 3 2 3 2" xfId="27205"/>
    <cellStyle name="Note 3 6 2 3 2 3 3" xfId="44458"/>
    <cellStyle name="Note 3 6 2 3 2 4" xfId="16484"/>
    <cellStyle name="Note 3 6 2 3 2 4 2" xfId="34148"/>
    <cellStyle name="Note 3 6 2 3 2 4 3" xfId="51351"/>
    <cellStyle name="Note 3 6 2 3 2 5" xfId="23569"/>
    <cellStyle name="Note 3 6 2 3 2 6" xfId="40847"/>
    <cellStyle name="Note 3 6 2 3 3" xfId="7685"/>
    <cellStyle name="Note 3 6 2 3 3 2" xfId="25350"/>
    <cellStyle name="Note 3 6 2 3 3 3" xfId="42615"/>
    <cellStyle name="Note 3 6 2 3 4" xfId="14737"/>
    <cellStyle name="Note 3 6 2 3 4 2" xfId="32401"/>
    <cellStyle name="Note 3 6 2 3 4 3" xfId="49616"/>
    <cellStyle name="Note 3 6 2 3 5" xfId="21707"/>
    <cellStyle name="Note 3 6 2 3 6" xfId="39004"/>
    <cellStyle name="Note 3 6 2 4" xfId="4871"/>
    <cellStyle name="Note 3 6 2 4 2" xfId="11791"/>
    <cellStyle name="Note 3 6 2 4 2 2" xfId="18572"/>
    <cellStyle name="Note 3 6 2 4 2 2 2" xfId="36236"/>
    <cellStyle name="Note 3 6 2 4 2 2 3" xfId="53422"/>
    <cellStyle name="Note 3 6 2 4 2 3" xfId="29455"/>
    <cellStyle name="Note 3 6 2 4 2 4" xfId="46691"/>
    <cellStyle name="Note 3 6 2 4 3" xfId="8507"/>
    <cellStyle name="Note 3 6 2 4 3 2" xfId="26172"/>
    <cellStyle name="Note 3 6 2 4 3 3" xfId="43434"/>
    <cellStyle name="Note 3 6 2 4 4" xfId="15505"/>
    <cellStyle name="Note 3 6 2 4 4 2" xfId="33169"/>
    <cellStyle name="Note 3 6 2 4 4 3" xfId="50381"/>
    <cellStyle name="Note 3 6 2 4 5" xfId="22536"/>
    <cellStyle name="Note 3 6 2 4 6" xfId="39823"/>
    <cellStyle name="Note 3 6 2 5" xfId="10477"/>
    <cellStyle name="Note 3 6 2 5 2" xfId="17366"/>
    <cellStyle name="Note 3 6 2 5 2 2" xfId="35030"/>
    <cellStyle name="Note 3 6 2 5 2 3" xfId="52228"/>
    <cellStyle name="Note 3 6 2 5 3" xfId="28141"/>
    <cellStyle name="Note 3 6 2 5 4" xfId="45389"/>
    <cellStyle name="Note 3 6 2 6" xfId="6727"/>
    <cellStyle name="Note 3 6 2 6 2" xfId="24392"/>
    <cellStyle name="Note 3 6 2 6 3" xfId="41666"/>
    <cellStyle name="Note 3 6 2 7" xfId="13758"/>
    <cellStyle name="Note 3 6 2 7 2" xfId="31422"/>
    <cellStyle name="Note 3 6 2 7 3" xfId="48646"/>
    <cellStyle name="Note 3 6 2 8" xfId="20674"/>
    <cellStyle name="Note 3 6 2 9" xfId="37980"/>
    <cellStyle name="Note 3 6 3" xfId="3051"/>
    <cellStyle name="Note 3 6 3 2" xfId="3714"/>
    <cellStyle name="Note 3 6 3 2 2" xfId="5630"/>
    <cellStyle name="Note 3 6 3 2 2 2" xfId="12550"/>
    <cellStyle name="Note 3 6 3 2 2 2 2" xfId="19277"/>
    <cellStyle name="Note 3 6 3 2 2 2 2 2" xfId="36941"/>
    <cellStyle name="Note 3 6 3 2 2 2 2 3" xfId="54118"/>
    <cellStyle name="Note 3 6 3 2 2 2 3" xfId="30214"/>
    <cellStyle name="Note 3 6 3 2 2 2 4" xfId="47441"/>
    <cellStyle name="Note 3 6 3 2 2 3" xfId="9266"/>
    <cellStyle name="Note 3 6 3 2 2 3 2" xfId="26931"/>
    <cellStyle name="Note 3 6 3 2 2 3 3" xfId="44184"/>
    <cellStyle name="Note 3 6 3 2 2 4" xfId="16210"/>
    <cellStyle name="Note 3 6 3 2 2 4 2" xfId="33874"/>
    <cellStyle name="Note 3 6 3 2 2 4 3" xfId="51077"/>
    <cellStyle name="Note 3 6 3 2 2 5" xfId="23295"/>
    <cellStyle name="Note 3 6 3 2 2 6" xfId="40573"/>
    <cellStyle name="Note 3 6 3 2 3" xfId="11174"/>
    <cellStyle name="Note 3 6 3 2 3 2" xfId="18009"/>
    <cellStyle name="Note 3 6 3 2 3 2 2" xfId="35673"/>
    <cellStyle name="Note 3 6 3 2 3 2 3" xfId="52862"/>
    <cellStyle name="Note 3 6 3 2 3 3" xfId="28838"/>
    <cellStyle name="Note 3 6 3 2 3 4" xfId="46077"/>
    <cellStyle name="Note 3 6 3 2 4" xfId="7411"/>
    <cellStyle name="Note 3 6 3 2 4 2" xfId="25076"/>
    <cellStyle name="Note 3 6 3 2 4 3" xfId="42341"/>
    <cellStyle name="Note 3 6 3 2 5" xfId="14463"/>
    <cellStyle name="Note 3 6 3 2 5 2" xfId="32127"/>
    <cellStyle name="Note 3 6 3 2 5 3" xfId="49342"/>
    <cellStyle name="Note 3 6 3 2 6" xfId="21433"/>
    <cellStyle name="Note 3 6 3 2 7" xfId="38730"/>
    <cellStyle name="Note 3 6 3 3" xfId="4081"/>
    <cellStyle name="Note 3 6 3 3 2" xfId="5997"/>
    <cellStyle name="Note 3 6 3 3 2 2" xfId="12917"/>
    <cellStyle name="Note 3 6 3 3 2 2 2" xfId="19644"/>
    <cellStyle name="Note 3 6 3 3 2 2 2 2" xfId="37308"/>
    <cellStyle name="Note 3 6 3 3 2 2 2 3" xfId="54485"/>
    <cellStyle name="Note 3 6 3 3 2 2 3" xfId="30581"/>
    <cellStyle name="Note 3 6 3 3 2 2 4" xfId="47808"/>
    <cellStyle name="Note 3 6 3 3 2 3" xfId="9633"/>
    <cellStyle name="Note 3 6 3 3 2 3 2" xfId="27298"/>
    <cellStyle name="Note 3 6 3 3 2 3 3" xfId="44551"/>
    <cellStyle name="Note 3 6 3 3 2 4" xfId="16577"/>
    <cellStyle name="Note 3 6 3 3 2 4 2" xfId="34241"/>
    <cellStyle name="Note 3 6 3 3 2 4 3" xfId="51444"/>
    <cellStyle name="Note 3 6 3 3 2 5" xfId="23662"/>
    <cellStyle name="Note 3 6 3 3 2 6" xfId="40940"/>
    <cellStyle name="Note 3 6 3 3 3" xfId="7778"/>
    <cellStyle name="Note 3 6 3 3 3 2" xfId="25443"/>
    <cellStyle name="Note 3 6 3 3 3 3" xfId="42708"/>
    <cellStyle name="Note 3 6 3 3 4" xfId="14830"/>
    <cellStyle name="Note 3 6 3 3 4 2" xfId="32494"/>
    <cellStyle name="Note 3 6 3 3 4 3" xfId="49709"/>
    <cellStyle name="Note 3 6 3 3 5" xfId="21800"/>
    <cellStyle name="Note 3 6 3 3 6" xfId="39097"/>
    <cellStyle name="Note 3 6 3 4" xfId="4967"/>
    <cellStyle name="Note 3 6 3 4 2" xfId="11887"/>
    <cellStyle name="Note 3 6 3 4 2 2" xfId="18668"/>
    <cellStyle name="Note 3 6 3 4 2 2 2" xfId="36332"/>
    <cellStyle name="Note 3 6 3 4 2 2 3" xfId="53515"/>
    <cellStyle name="Note 3 6 3 4 2 3" xfId="29551"/>
    <cellStyle name="Note 3 6 3 4 2 4" xfId="46784"/>
    <cellStyle name="Note 3 6 3 4 3" xfId="8603"/>
    <cellStyle name="Note 3 6 3 4 3 2" xfId="26268"/>
    <cellStyle name="Note 3 6 3 4 3 3" xfId="43527"/>
    <cellStyle name="Note 3 6 3 4 4" xfId="15601"/>
    <cellStyle name="Note 3 6 3 4 4 2" xfId="33265"/>
    <cellStyle name="Note 3 6 3 4 4 3" xfId="50474"/>
    <cellStyle name="Note 3 6 3 4 5" xfId="22632"/>
    <cellStyle name="Note 3 6 3 4 6" xfId="39916"/>
    <cellStyle name="Note 3 6 3 5" xfId="10573"/>
    <cellStyle name="Note 3 6 3 5 2" xfId="17462"/>
    <cellStyle name="Note 3 6 3 5 2 2" xfId="35126"/>
    <cellStyle name="Note 3 6 3 5 2 3" xfId="52321"/>
    <cellStyle name="Note 3 6 3 5 3" xfId="28237"/>
    <cellStyle name="Note 3 6 3 5 4" xfId="45482"/>
    <cellStyle name="Note 3 6 3 6" xfId="6823"/>
    <cellStyle name="Note 3 6 3 6 2" xfId="24488"/>
    <cellStyle name="Note 3 6 3 6 3" xfId="41759"/>
    <cellStyle name="Note 3 6 3 7" xfId="13854"/>
    <cellStyle name="Note 3 6 3 7 2" xfId="31518"/>
    <cellStyle name="Note 3 6 3 7 3" xfId="48739"/>
    <cellStyle name="Note 3 6 3 8" xfId="20770"/>
    <cellStyle name="Note 3 6 3 9" xfId="38073"/>
    <cellStyle name="Note 3 6 4" xfId="3163"/>
    <cellStyle name="Note 3 6 4 2" xfId="4193"/>
    <cellStyle name="Note 3 6 4 2 2" xfId="6109"/>
    <cellStyle name="Note 3 6 4 2 2 2" xfId="13029"/>
    <cellStyle name="Note 3 6 4 2 2 2 2" xfId="19756"/>
    <cellStyle name="Note 3 6 4 2 2 2 2 2" xfId="37420"/>
    <cellStyle name="Note 3 6 4 2 2 2 2 3" xfId="54597"/>
    <cellStyle name="Note 3 6 4 2 2 2 3" xfId="30693"/>
    <cellStyle name="Note 3 6 4 2 2 2 4" xfId="47920"/>
    <cellStyle name="Note 3 6 4 2 2 3" xfId="9745"/>
    <cellStyle name="Note 3 6 4 2 2 3 2" xfId="27410"/>
    <cellStyle name="Note 3 6 4 2 2 3 3" xfId="44663"/>
    <cellStyle name="Note 3 6 4 2 2 4" xfId="16689"/>
    <cellStyle name="Note 3 6 4 2 2 4 2" xfId="34353"/>
    <cellStyle name="Note 3 6 4 2 2 4 3" xfId="51556"/>
    <cellStyle name="Note 3 6 4 2 2 5" xfId="23774"/>
    <cellStyle name="Note 3 6 4 2 2 6" xfId="41052"/>
    <cellStyle name="Note 3 6 4 2 3" xfId="7890"/>
    <cellStyle name="Note 3 6 4 2 3 2" xfId="25555"/>
    <cellStyle name="Note 3 6 4 2 3 3" xfId="42820"/>
    <cellStyle name="Note 3 6 4 2 4" xfId="14942"/>
    <cellStyle name="Note 3 6 4 2 4 2" xfId="32606"/>
    <cellStyle name="Note 3 6 4 2 4 3" xfId="49821"/>
    <cellStyle name="Note 3 6 4 2 5" xfId="21912"/>
    <cellStyle name="Note 3 6 4 2 6" xfId="39209"/>
    <cellStyle name="Note 3 6 4 3" xfId="5079"/>
    <cellStyle name="Note 3 6 4 3 2" xfId="11999"/>
    <cellStyle name="Note 3 6 4 3 2 2" xfId="18780"/>
    <cellStyle name="Note 3 6 4 3 2 2 2" xfId="36444"/>
    <cellStyle name="Note 3 6 4 3 2 2 3" xfId="53627"/>
    <cellStyle name="Note 3 6 4 3 2 3" xfId="29663"/>
    <cellStyle name="Note 3 6 4 3 2 4" xfId="46896"/>
    <cellStyle name="Note 3 6 4 3 3" xfId="8715"/>
    <cellStyle name="Note 3 6 4 3 3 2" xfId="26380"/>
    <cellStyle name="Note 3 6 4 3 3 3" xfId="43639"/>
    <cellStyle name="Note 3 6 4 3 4" xfId="15713"/>
    <cellStyle name="Note 3 6 4 3 4 2" xfId="33377"/>
    <cellStyle name="Note 3 6 4 3 4 3" xfId="50586"/>
    <cellStyle name="Note 3 6 4 3 5" xfId="22744"/>
    <cellStyle name="Note 3 6 4 3 6" xfId="40028"/>
    <cellStyle name="Note 3 6 4 4" xfId="10685"/>
    <cellStyle name="Note 3 6 4 4 2" xfId="17574"/>
    <cellStyle name="Note 3 6 4 4 2 2" xfId="35238"/>
    <cellStyle name="Note 3 6 4 4 2 3" xfId="52433"/>
    <cellStyle name="Note 3 6 4 4 3" xfId="28349"/>
    <cellStyle name="Note 3 6 4 4 4" xfId="45594"/>
    <cellStyle name="Note 3 6 4 5" xfId="6935"/>
    <cellStyle name="Note 3 6 4 5 2" xfId="24600"/>
    <cellStyle name="Note 3 6 4 5 3" xfId="41871"/>
    <cellStyle name="Note 3 6 4 6" xfId="13966"/>
    <cellStyle name="Note 3 6 4 6 2" xfId="31630"/>
    <cellStyle name="Note 3 6 4 6 3" xfId="48851"/>
    <cellStyle name="Note 3 6 4 7" xfId="20882"/>
    <cellStyle name="Note 3 6 4 8" xfId="38185"/>
    <cellStyle name="Note 3 6 5" xfId="3391"/>
    <cellStyle name="Note 3 6 5 2" xfId="5307"/>
    <cellStyle name="Note 3 6 5 2 2" xfId="12227"/>
    <cellStyle name="Note 3 6 5 2 2 2" xfId="18954"/>
    <cellStyle name="Note 3 6 5 2 2 2 2" xfId="36618"/>
    <cellStyle name="Note 3 6 5 2 2 2 3" xfId="53801"/>
    <cellStyle name="Note 3 6 5 2 2 3" xfId="29891"/>
    <cellStyle name="Note 3 6 5 2 2 4" xfId="47124"/>
    <cellStyle name="Note 3 6 5 2 3" xfId="8943"/>
    <cellStyle name="Note 3 6 5 2 3 2" xfId="26608"/>
    <cellStyle name="Note 3 6 5 2 3 3" xfId="43867"/>
    <cellStyle name="Note 3 6 5 2 4" xfId="15887"/>
    <cellStyle name="Note 3 6 5 2 4 2" xfId="33551"/>
    <cellStyle name="Note 3 6 5 2 4 3" xfId="50760"/>
    <cellStyle name="Note 3 6 5 2 5" xfId="22972"/>
    <cellStyle name="Note 3 6 5 2 6" xfId="40256"/>
    <cellStyle name="Note 3 6 5 3" xfId="10851"/>
    <cellStyle name="Note 3 6 5 3 2" xfId="17686"/>
    <cellStyle name="Note 3 6 5 3 2 2" xfId="35350"/>
    <cellStyle name="Note 3 6 5 3 2 3" xfId="52545"/>
    <cellStyle name="Note 3 6 5 3 3" xfId="28515"/>
    <cellStyle name="Note 3 6 5 3 4" xfId="45760"/>
    <cellStyle name="Note 3 6 5 4" xfId="14140"/>
    <cellStyle name="Note 3 6 5 4 2" xfId="31804"/>
    <cellStyle name="Note 3 6 5 4 3" xfId="49025"/>
    <cellStyle name="Note 3 6 5 5" xfId="21110"/>
    <cellStyle name="Note 3 6 5 6" xfId="38413"/>
    <cellStyle name="Note 3 6 6" xfId="3228"/>
    <cellStyle name="Note 3 6 6 2" xfId="5144"/>
    <cellStyle name="Note 3 6 6 2 2" xfId="12064"/>
    <cellStyle name="Note 3 6 6 2 2 2" xfId="18845"/>
    <cellStyle name="Note 3 6 6 2 2 2 2" xfId="36509"/>
    <cellStyle name="Note 3 6 6 2 2 2 3" xfId="53692"/>
    <cellStyle name="Note 3 6 6 2 2 3" xfId="29728"/>
    <cellStyle name="Note 3 6 6 2 2 4" xfId="46961"/>
    <cellStyle name="Note 3 6 6 2 3" xfId="8780"/>
    <cellStyle name="Note 3 6 6 2 3 2" xfId="26445"/>
    <cellStyle name="Note 3 6 6 2 3 3" xfId="43704"/>
    <cellStyle name="Note 3 6 6 2 4" xfId="15778"/>
    <cellStyle name="Note 3 6 6 2 4 2" xfId="33442"/>
    <cellStyle name="Note 3 6 6 2 4 3" xfId="50651"/>
    <cellStyle name="Note 3 6 6 2 5" xfId="22809"/>
    <cellStyle name="Note 3 6 6 2 6" xfId="40093"/>
    <cellStyle name="Note 3 6 6 3" xfId="7000"/>
    <cellStyle name="Note 3 6 6 3 2" xfId="24665"/>
    <cellStyle name="Note 3 6 6 3 3" xfId="41936"/>
    <cellStyle name="Note 3 6 6 4" xfId="14031"/>
    <cellStyle name="Note 3 6 6 4 2" xfId="31695"/>
    <cellStyle name="Note 3 6 6 4 3" xfId="48916"/>
    <cellStyle name="Note 3 6 6 5" xfId="20947"/>
    <cellStyle name="Note 3 6 6 6" xfId="38250"/>
    <cellStyle name="Note 3 6 7" xfId="4644"/>
    <cellStyle name="Note 3 6 7 2" xfId="11564"/>
    <cellStyle name="Note 3 6 7 2 2" xfId="18345"/>
    <cellStyle name="Note 3 6 7 2 2 2" xfId="36009"/>
    <cellStyle name="Note 3 6 7 2 2 3" xfId="53198"/>
    <cellStyle name="Note 3 6 7 2 3" xfId="29228"/>
    <cellStyle name="Note 3 6 7 2 4" xfId="46467"/>
    <cellStyle name="Note 3 6 7 3" xfId="8280"/>
    <cellStyle name="Note 3 6 7 3 2" xfId="25945"/>
    <cellStyle name="Note 3 6 7 3 3" xfId="43210"/>
    <cellStyle name="Note 3 6 7 4" xfId="15278"/>
    <cellStyle name="Note 3 6 7 4 2" xfId="32942"/>
    <cellStyle name="Note 3 6 7 4 3" xfId="50157"/>
    <cellStyle name="Note 3 6 7 5" xfId="22309"/>
    <cellStyle name="Note 3 6 7 6" xfId="39599"/>
    <cellStyle name="Note 3 6 8" xfId="10250"/>
    <cellStyle name="Note 3 6 8 2" xfId="17139"/>
    <cellStyle name="Note 3 6 8 2 2" xfId="34803"/>
    <cellStyle name="Note 3 6 8 2 3" xfId="52004"/>
    <cellStyle name="Note 3 6 8 3" xfId="27914"/>
    <cellStyle name="Note 3 6 8 4" xfId="45165"/>
    <cellStyle name="Note 3 6 9" xfId="6500"/>
    <cellStyle name="Note 3 6 9 2" xfId="24165"/>
    <cellStyle name="Note 3 6 9 3" xfId="41442"/>
    <cellStyle name="Note 3 7" xfId="2847"/>
    <cellStyle name="Note 3 7 2" xfId="3510"/>
    <cellStyle name="Note 3 7 2 2" xfId="5426"/>
    <cellStyle name="Note 3 7 2 2 2" xfId="12346"/>
    <cellStyle name="Note 3 7 2 2 2 2" xfId="19073"/>
    <cellStyle name="Note 3 7 2 2 2 2 2" xfId="36737"/>
    <cellStyle name="Note 3 7 2 2 2 2 3" xfId="53917"/>
    <cellStyle name="Note 3 7 2 2 2 3" xfId="30010"/>
    <cellStyle name="Note 3 7 2 2 2 4" xfId="47240"/>
    <cellStyle name="Note 3 7 2 2 3" xfId="9062"/>
    <cellStyle name="Note 3 7 2 2 3 2" xfId="26727"/>
    <cellStyle name="Note 3 7 2 2 3 3" xfId="43983"/>
    <cellStyle name="Note 3 7 2 2 4" xfId="16006"/>
    <cellStyle name="Note 3 7 2 2 4 2" xfId="33670"/>
    <cellStyle name="Note 3 7 2 2 4 3" xfId="50876"/>
    <cellStyle name="Note 3 7 2 2 5" xfId="23091"/>
    <cellStyle name="Note 3 7 2 2 6" xfId="40372"/>
    <cellStyle name="Note 3 7 2 3" xfId="10970"/>
    <cellStyle name="Note 3 7 2 3 2" xfId="17805"/>
    <cellStyle name="Note 3 7 2 3 2 2" xfId="35469"/>
    <cellStyle name="Note 3 7 2 3 2 3" xfId="52661"/>
    <cellStyle name="Note 3 7 2 3 3" xfId="28634"/>
    <cellStyle name="Note 3 7 2 3 4" xfId="45876"/>
    <cellStyle name="Note 3 7 2 4" xfId="7207"/>
    <cellStyle name="Note 3 7 2 4 2" xfId="24872"/>
    <cellStyle name="Note 3 7 2 4 3" xfId="42140"/>
    <cellStyle name="Note 3 7 2 5" xfId="14259"/>
    <cellStyle name="Note 3 7 2 5 2" xfId="31923"/>
    <cellStyle name="Note 3 7 2 5 3" xfId="49141"/>
    <cellStyle name="Note 3 7 2 6" xfId="21229"/>
    <cellStyle name="Note 3 7 2 7" xfId="38529"/>
    <cellStyle name="Note 3 7 3" xfId="3880"/>
    <cellStyle name="Note 3 7 3 2" xfId="5796"/>
    <cellStyle name="Note 3 7 3 2 2" xfId="12716"/>
    <cellStyle name="Note 3 7 3 2 2 2" xfId="19443"/>
    <cellStyle name="Note 3 7 3 2 2 2 2" xfId="37107"/>
    <cellStyle name="Note 3 7 3 2 2 2 3" xfId="54284"/>
    <cellStyle name="Note 3 7 3 2 2 3" xfId="30380"/>
    <cellStyle name="Note 3 7 3 2 2 4" xfId="47607"/>
    <cellStyle name="Note 3 7 3 2 3" xfId="9432"/>
    <cellStyle name="Note 3 7 3 2 3 2" xfId="27097"/>
    <cellStyle name="Note 3 7 3 2 3 3" xfId="44350"/>
    <cellStyle name="Note 3 7 3 2 4" xfId="16376"/>
    <cellStyle name="Note 3 7 3 2 4 2" xfId="34040"/>
    <cellStyle name="Note 3 7 3 2 4 3" xfId="51243"/>
    <cellStyle name="Note 3 7 3 2 5" xfId="23461"/>
    <cellStyle name="Note 3 7 3 2 6" xfId="40739"/>
    <cellStyle name="Note 3 7 3 3" xfId="7577"/>
    <cellStyle name="Note 3 7 3 3 2" xfId="25242"/>
    <cellStyle name="Note 3 7 3 3 3" xfId="42507"/>
    <cellStyle name="Note 3 7 3 4" xfId="14629"/>
    <cellStyle name="Note 3 7 3 4 2" xfId="32293"/>
    <cellStyle name="Note 3 7 3 4 3" xfId="49508"/>
    <cellStyle name="Note 3 7 3 5" xfId="21599"/>
    <cellStyle name="Note 3 7 3 6" xfId="38896"/>
    <cellStyle name="Note 3 7 4" xfId="4763"/>
    <cellStyle name="Note 3 7 4 2" xfId="11683"/>
    <cellStyle name="Note 3 7 4 2 2" xfId="18464"/>
    <cellStyle name="Note 3 7 4 2 2 2" xfId="36128"/>
    <cellStyle name="Note 3 7 4 2 2 3" xfId="53314"/>
    <cellStyle name="Note 3 7 4 2 3" xfId="29347"/>
    <cellStyle name="Note 3 7 4 2 4" xfId="46583"/>
    <cellStyle name="Note 3 7 4 3" xfId="8399"/>
    <cellStyle name="Note 3 7 4 3 2" xfId="26064"/>
    <cellStyle name="Note 3 7 4 3 3" xfId="43326"/>
    <cellStyle name="Note 3 7 4 4" xfId="15397"/>
    <cellStyle name="Note 3 7 4 4 2" xfId="33061"/>
    <cellStyle name="Note 3 7 4 4 3" xfId="50273"/>
    <cellStyle name="Note 3 7 4 5" xfId="22428"/>
    <cellStyle name="Note 3 7 4 6" xfId="39715"/>
    <cellStyle name="Note 3 7 5" xfId="10369"/>
    <cellStyle name="Note 3 7 5 2" xfId="17258"/>
    <cellStyle name="Note 3 7 5 2 2" xfId="34922"/>
    <cellStyle name="Note 3 7 5 2 3" xfId="52120"/>
    <cellStyle name="Note 3 7 5 3" xfId="28033"/>
    <cellStyle name="Note 3 7 5 4" xfId="45281"/>
    <cellStyle name="Note 3 7 6" xfId="6619"/>
    <cellStyle name="Note 3 7 6 2" xfId="24284"/>
    <cellStyle name="Note 3 7 6 3" xfId="41558"/>
    <cellStyle name="Note 3 7 7" xfId="13650"/>
    <cellStyle name="Note 3 7 7 2" xfId="31314"/>
    <cellStyle name="Note 3 7 7 3" xfId="48538"/>
    <cellStyle name="Note 3 7 8" xfId="20566"/>
    <cellStyle name="Note 3 7 9" xfId="37872"/>
    <cellStyle name="Note 3 8" xfId="4499"/>
    <cellStyle name="Note 3 8 2" xfId="6363"/>
    <cellStyle name="Note 3 8 2 2" xfId="13282"/>
    <cellStyle name="Note 3 8 2 2 2" xfId="19955"/>
    <cellStyle name="Note 3 8 2 2 2 2" xfId="37619"/>
    <cellStyle name="Note 3 8 2 2 2 3" xfId="54796"/>
    <cellStyle name="Note 3 8 2 2 3" xfId="30946"/>
    <cellStyle name="Note 3 8 2 2 4" xfId="48173"/>
    <cellStyle name="Note 3 8 2 3" xfId="9998"/>
    <cellStyle name="Note 3 8 2 3 2" xfId="27663"/>
    <cellStyle name="Note 3 8 2 3 3" xfId="44916"/>
    <cellStyle name="Note 3 8 2 4" xfId="16888"/>
    <cellStyle name="Note 3 8 2 4 2" xfId="34552"/>
    <cellStyle name="Note 3 8 2 4 3" xfId="51755"/>
    <cellStyle name="Note 3 8 2 5" xfId="24028"/>
    <cellStyle name="Note 3 8 2 6" xfId="41305"/>
    <cellStyle name="Note 3 8 3" xfId="11427"/>
    <cellStyle name="Note 3 8 3 2" xfId="18208"/>
    <cellStyle name="Note 3 8 3 2 2" xfId="35872"/>
    <cellStyle name="Note 3 8 3 2 3" xfId="53061"/>
    <cellStyle name="Note 3 8 3 3" xfId="29091"/>
    <cellStyle name="Note 3 8 3 4" xfId="46330"/>
    <cellStyle name="Note 3 8 4" xfId="8143"/>
    <cellStyle name="Note 3 8 4 2" xfId="25808"/>
    <cellStyle name="Note 3 8 4 3" xfId="43073"/>
    <cellStyle name="Note 3 8 5" xfId="15141"/>
    <cellStyle name="Note 3 8 5 2" xfId="32805"/>
    <cellStyle name="Note 3 8 5 3" xfId="50020"/>
    <cellStyle name="Note 3 8 6" xfId="22172"/>
    <cellStyle name="Note 3 8 7" xfId="39462"/>
    <cellStyle name="Note 3 9" xfId="4362"/>
    <cellStyle name="Note 3 9 2" xfId="6227"/>
    <cellStyle name="Note 3 9 2 2" xfId="13146"/>
    <cellStyle name="Note 3 9 2 2 2" xfId="19819"/>
    <cellStyle name="Note 3 9 2 2 2 2" xfId="37483"/>
    <cellStyle name="Note 3 9 2 2 2 3" xfId="54660"/>
    <cellStyle name="Note 3 9 2 2 3" xfId="30810"/>
    <cellStyle name="Note 3 9 2 2 4" xfId="48037"/>
    <cellStyle name="Note 3 9 2 3" xfId="9862"/>
    <cellStyle name="Note 3 9 2 3 2" xfId="27527"/>
    <cellStyle name="Note 3 9 2 3 3" xfId="44780"/>
    <cellStyle name="Note 3 9 2 4" xfId="16752"/>
    <cellStyle name="Note 3 9 2 4 2" xfId="34416"/>
    <cellStyle name="Note 3 9 2 4 3" xfId="51619"/>
    <cellStyle name="Note 3 9 2 5" xfId="23892"/>
    <cellStyle name="Note 3 9 2 6" xfId="41169"/>
    <cellStyle name="Note 3 9 3" xfId="11291"/>
    <cellStyle name="Note 3 9 3 2" xfId="18072"/>
    <cellStyle name="Note 3 9 3 2 2" xfId="35736"/>
    <cellStyle name="Note 3 9 3 2 3" xfId="52925"/>
    <cellStyle name="Note 3 9 3 3" xfId="28955"/>
    <cellStyle name="Note 3 9 3 4" xfId="46194"/>
    <cellStyle name="Note 3 9 4" xfId="8007"/>
    <cellStyle name="Note 3 9 4 2" xfId="25672"/>
    <cellStyle name="Note 3 9 4 3" xfId="42937"/>
    <cellStyle name="Note 3 9 5" xfId="15005"/>
    <cellStyle name="Note 3 9 5 2" xfId="32669"/>
    <cellStyle name="Note 3 9 5 3" xfId="49884"/>
    <cellStyle name="Note 3 9 6" xfId="22036"/>
    <cellStyle name="Note 3 9 7" xfId="39326"/>
    <cellStyle name="Note 4" xfId="1866"/>
    <cellStyle name="Note 4 10" xfId="13435"/>
    <cellStyle name="Note 4 10 2" xfId="31099"/>
    <cellStyle name="Note 4 10 3" xfId="48326"/>
    <cellStyle name="Note 4 11" xfId="20261"/>
    <cellStyle name="Note 4 12" xfId="20392"/>
    <cellStyle name="Note 4 2" xfId="1867"/>
    <cellStyle name="Note 4 2 10" xfId="20262"/>
    <cellStyle name="Note 4 2 11" xfId="20382"/>
    <cellStyle name="Note 4 2 2" xfId="1868"/>
    <cellStyle name="Note 4 2 2 10" xfId="20371"/>
    <cellStyle name="Note 4 2 2 2" xfId="1869"/>
    <cellStyle name="Note 4 2 2 2 2" xfId="2712"/>
    <cellStyle name="Note 4 2 2 2 2 10" xfId="13517"/>
    <cellStyle name="Note 4 2 2 2 2 10 2" xfId="31181"/>
    <cellStyle name="Note 4 2 2 2 2 10 3" xfId="48408"/>
    <cellStyle name="Note 4 2 2 2 2 11" xfId="20433"/>
    <cellStyle name="Note 4 2 2 2 2 12" xfId="37742"/>
    <cellStyle name="Note 4 2 2 2 2 2" xfId="2941"/>
    <cellStyle name="Note 4 2 2 2 2 2 2" xfId="3604"/>
    <cellStyle name="Note 4 2 2 2 2 2 2 2" xfId="5520"/>
    <cellStyle name="Note 4 2 2 2 2 2 2 2 2" xfId="12440"/>
    <cellStyle name="Note 4 2 2 2 2 2 2 2 2 2" xfId="19167"/>
    <cellStyle name="Note 4 2 2 2 2 2 2 2 2 2 2" xfId="36831"/>
    <cellStyle name="Note 4 2 2 2 2 2 2 2 2 2 3" xfId="54011"/>
    <cellStyle name="Note 4 2 2 2 2 2 2 2 2 3" xfId="30104"/>
    <cellStyle name="Note 4 2 2 2 2 2 2 2 2 4" xfId="47334"/>
    <cellStyle name="Note 4 2 2 2 2 2 2 2 3" xfId="9156"/>
    <cellStyle name="Note 4 2 2 2 2 2 2 2 3 2" xfId="26821"/>
    <cellStyle name="Note 4 2 2 2 2 2 2 2 3 3" xfId="44077"/>
    <cellStyle name="Note 4 2 2 2 2 2 2 2 4" xfId="16100"/>
    <cellStyle name="Note 4 2 2 2 2 2 2 2 4 2" xfId="33764"/>
    <cellStyle name="Note 4 2 2 2 2 2 2 2 4 3" xfId="50970"/>
    <cellStyle name="Note 4 2 2 2 2 2 2 2 5" xfId="23185"/>
    <cellStyle name="Note 4 2 2 2 2 2 2 2 6" xfId="40466"/>
    <cellStyle name="Note 4 2 2 2 2 2 2 3" xfId="11064"/>
    <cellStyle name="Note 4 2 2 2 2 2 2 3 2" xfId="17899"/>
    <cellStyle name="Note 4 2 2 2 2 2 2 3 2 2" xfId="35563"/>
    <cellStyle name="Note 4 2 2 2 2 2 2 3 2 3" xfId="52755"/>
    <cellStyle name="Note 4 2 2 2 2 2 2 3 3" xfId="28728"/>
    <cellStyle name="Note 4 2 2 2 2 2 2 3 4" xfId="45970"/>
    <cellStyle name="Note 4 2 2 2 2 2 2 4" xfId="7301"/>
    <cellStyle name="Note 4 2 2 2 2 2 2 4 2" xfId="24966"/>
    <cellStyle name="Note 4 2 2 2 2 2 2 4 3" xfId="42234"/>
    <cellStyle name="Note 4 2 2 2 2 2 2 5" xfId="14353"/>
    <cellStyle name="Note 4 2 2 2 2 2 2 5 2" xfId="32017"/>
    <cellStyle name="Note 4 2 2 2 2 2 2 5 3" xfId="49235"/>
    <cellStyle name="Note 4 2 2 2 2 2 2 6" xfId="21323"/>
    <cellStyle name="Note 4 2 2 2 2 2 2 7" xfId="38623"/>
    <cellStyle name="Note 4 2 2 2 2 2 3" xfId="3974"/>
    <cellStyle name="Note 4 2 2 2 2 2 3 2" xfId="5890"/>
    <cellStyle name="Note 4 2 2 2 2 2 3 2 2" xfId="12810"/>
    <cellStyle name="Note 4 2 2 2 2 2 3 2 2 2" xfId="19537"/>
    <cellStyle name="Note 4 2 2 2 2 2 3 2 2 2 2" xfId="37201"/>
    <cellStyle name="Note 4 2 2 2 2 2 3 2 2 2 3" xfId="54378"/>
    <cellStyle name="Note 4 2 2 2 2 2 3 2 2 3" xfId="30474"/>
    <cellStyle name="Note 4 2 2 2 2 2 3 2 2 4" xfId="47701"/>
    <cellStyle name="Note 4 2 2 2 2 2 3 2 3" xfId="9526"/>
    <cellStyle name="Note 4 2 2 2 2 2 3 2 3 2" xfId="27191"/>
    <cellStyle name="Note 4 2 2 2 2 2 3 2 3 3" xfId="44444"/>
    <cellStyle name="Note 4 2 2 2 2 2 3 2 4" xfId="16470"/>
    <cellStyle name="Note 4 2 2 2 2 2 3 2 4 2" xfId="34134"/>
    <cellStyle name="Note 4 2 2 2 2 2 3 2 4 3" xfId="51337"/>
    <cellStyle name="Note 4 2 2 2 2 2 3 2 5" xfId="23555"/>
    <cellStyle name="Note 4 2 2 2 2 2 3 2 6" xfId="40833"/>
    <cellStyle name="Note 4 2 2 2 2 2 3 3" xfId="7671"/>
    <cellStyle name="Note 4 2 2 2 2 2 3 3 2" xfId="25336"/>
    <cellStyle name="Note 4 2 2 2 2 2 3 3 3" xfId="42601"/>
    <cellStyle name="Note 4 2 2 2 2 2 3 4" xfId="14723"/>
    <cellStyle name="Note 4 2 2 2 2 2 3 4 2" xfId="32387"/>
    <cellStyle name="Note 4 2 2 2 2 2 3 4 3" xfId="49602"/>
    <cellStyle name="Note 4 2 2 2 2 2 3 5" xfId="21693"/>
    <cellStyle name="Note 4 2 2 2 2 2 3 6" xfId="38990"/>
    <cellStyle name="Note 4 2 2 2 2 2 4" xfId="4857"/>
    <cellStyle name="Note 4 2 2 2 2 2 4 2" xfId="11777"/>
    <cellStyle name="Note 4 2 2 2 2 2 4 2 2" xfId="18558"/>
    <cellStyle name="Note 4 2 2 2 2 2 4 2 2 2" xfId="36222"/>
    <cellStyle name="Note 4 2 2 2 2 2 4 2 2 3" xfId="53408"/>
    <cellStyle name="Note 4 2 2 2 2 2 4 2 3" xfId="29441"/>
    <cellStyle name="Note 4 2 2 2 2 2 4 2 4" xfId="46677"/>
    <cellStyle name="Note 4 2 2 2 2 2 4 3" xfId="8493"/>
    <cellStyle name="Note 4 2 2 2 2 2 4 3 2" xfId="26158"/>
    <cellStyle name="Note 4 2 2 2 2 2 4 3 3" xfId="43420"/>
    <cellStyle name="Note 4 2 2 2 2 2 4 4" xfId="15491"/>
    <cellStyle name="Note 4 2 2 2 2 2 4 4 2" xfId="33155"/>
    <cellStyle name="Note 4 2 2 2 2 2 4 4 3" xfId="50367"/>
    <cellStyle name="Note 4 2 2 2 2 2 4 5" xfId="22522"/>
    <cellStyle name="Note 4 2 2 2 2 2 4 6" xfId="39809"/>
    <cellStyle name="Note 4 2 2 2 2 2 5" xfId="10463"/>
    <cellStyle name="Note 4 2 2 2 2 2 5 2" xfId="17352"/>
    <cellStyle name="Note 4 2 2 2 2 2 5 2 2" xfId="35016"/>
    <cellStyle name="Note 4 2 2 2 2 2 5 2 3" xfId="52214"/>
    <cellStyle name="Note 4 2 2 2 2 2 5 3" xfId="28127"/>
    <cellStyle name="Note 4 2 2 2 2 2 5 4" xfId="45375"/>
    <cellStyle name="Note 4 2 2 2 2 2 6" xfId="6713"/>
    <cellStyle name="Note 4 2 2 2 2 2 6 2" xfId="24378"/>
    <cellStyle name="Note 4 2 2 2 2 2 6 3" xfId="41652"/>
    <cellStyle name="Note 4 2 2 2 2 2 7" xfId="13744"/>
    <cellStyle name="Note 4 2 2 2 2 2 7 2" xfId="31408"/>
    <cellStyle name="Note 4 2 2 2 2 2 7 3" xfId="48632"/>
    <cellStyle name="Note 4 2 2 2 2 2 8" xfId="20660"/>
    <cellStyle name="Note 4 2 2 2 2 2 9" xfId="37966"/>
    <cellStyle name="Note 4 2 2 2 2 3" xfId="3037"/>
    <cellStyle name="Note 4 2 2 2 2 3 2" xfId="3700"/>
    <cellStyle name="Note 4 2 2 2 2 3 2 2" xfId="5616"/>
    <cellStyle name="Note 4 2 2 2 2 3 2 2 2" xfId="12536"/>
    <cellStyle name="Note 4 2 2 2 2 3 2 2 2 2" xfId="19263"/>
    <cellStyle name="Note 4 2 2 2 2 3 2 2 2 2 2" xfId="36927"/>
    <cellStyle name="Note 4 2 2 2 2 3 2 2 2 2 3" xfId="54104"/>
    <cellStyle name="Note 4 2 2 2 2 3 2 2 2 3" xfId="30200"/>
    <cellStyle name="Note 4 2 2 2 2 3 2 2 2 4" xfId="47427"/>
    <cellStyle name="Note 4 2 2 2 2 3 2 2 3" xfId="9252"/>
    <cellStyle name="Note 4 2 2 2 2 3 2 2 3 2" xfId="26917"/>
    <cellStyle name="Note 4 2 2 2 2 3 2 2 3 3" xfId="44170"/>
    <cellStyle name="Note 4 2 2 2 2 3 2 2 4" xfId="16196"/>
    <cellStyle name="Note 4 2 2 2 2 3 2 2 4 2" xfId="33860"/>
    <cellStyle name="Note 4 2 2 2 2 3 2 2 4 3" xfId="51063"/>
    <cellStyle name="Note 4 2 2 2 2 3 2 2 5" xfId="23281"/>
    <cellStyle name="Note 4 2 2 2 2 3 2 2 6" xfId="40559"/>
    <cellStyle name="Note 4 2 2 2 2 3 2 3" xfId="11160"/>
    <cellStyle name="Note 4 2 2 2 2 3 2 3 2" xfId="17995"/>
    <cellStyle name="Note 4 2 2 2 2 3 2 3 2 2" xfId="35659"/>
    <cellStyle name="Note 4 2 2 2 2 3 2 3 2 3" xfId="52848"/>
    <cellStyle name="Note 4 2 2 2 2 3 2 3 3" xfId="28824"/>
    <cellStyle name="Note 4 2 2 2 2 3 2 3 4" xfId="46063"/>
    <cellStyle name="Note 4 2 2 2 2 3 2 4" xfId="7397"/>
    <cellStyle name="Note 4 2 2 2 2 3 2 4 2" xfId="25062"/>
    <cellStyle name="Note 4 2 2 2 2 3 2 4 3" xfId="42327"/>
    <cellStyle name="Note 4 2 2 2 2 3 2 5" xfId="14449"/>
    <cellStyle name="Note 4 2 2 2 2 3 2 5 2" xfId="32113"/>
    <cellStyle name="Note 4 2 2 2 2 3 2 5 3" xfId="49328"/>
    <cellStyle name="Note 4 2 2 2 2 3 2 6" xfId="21419"/>
    <cellStyle name="Note 4 2 2 2 2 3 2 7" xfId="38716"/>
    <cellStyle name="Note 4 2 2 2 2 3 3" xfId="4067"/>
    <cellStyle name="Note 4 2 2 2 2 3 3 2" xfId="5983"/>
    <cellStyle name="Note 4 2 2 2 2 3 3 2 2" xfId="12903"/>
    <cellStyle name="Note 4 2 2 2 2 3 3 2 2 2" xfId="19630"/>
    <cellStyle name="Note 4 2 2 2 2 3 3 2 2 2 2" xfId="37294"/>
    <cellStyle name="Note 4 2 2 2 2 3 3 2 2 2 3" xfId="54471"/>
    <cellStyle name="Note 4 2 2 2 2 3 3 2 2 3" xfId="30567"/>
    <cellStyle name="Note 4 2 2 2 2 3 3 2 2 4" xfId="47794"/>
    <cellStyle name="Note 4 2 2 2 2 3 3 2 3" xfId="9619"/>
    <cellStyle name="Note 4 2 2 2 2 3 3 2 3 2" xfId="27284"/>
    <cellStyle name="Note 4 2 2 2 2 3 3 2 3 3" xfId="44537"/>
    <cellStyle name="Note 4 2 2 2 2 3 3 2 4" xfId="16563"/>
    <cellStyle name="Note 4 2 2 2 2 3 3 2 4 2" xfId="34227"/>
    <cellStyle name="Note 4 2 2 2 2 3 3 2 4 3" xfId="51430"/>
    <cellStyle name="Note 4 2 2 2 2 3 3 2 5" xfId="23648"/>
    <cellStyle name="Note 4 2 2 2 2 3 3 2 6" xfId="40926"/>
    <cellStyle name="Note 4 2 2 2 2 3 3 3" xfId="7764"/>
    <cellStyle name="Note 4 2 2 2 2 3 3 3 2" xfId="25429"/>
    <cellStyle name="Note 4 2 2 2 2 3 3 3 3" xfId="42694"/>
    <cellStyle name="Note 4 2 2 2 2 3 3 4" xfId="14816"/>
    <cellStyle name="Note 4 2 2 2 2 3 3 4 2" xfId="32480"/>
    <cellStyle name="Note 4 2 2 2 2 3 3 4 3" xfId="49695"/>
    <cellStyle name="Note 4 2 2 2 2 3 3 5" xfId="21786"/>
    <cellStyle name="Note 4 2 2 2 2 3 3 6" xfId="39083"/>
    <cellStyle name="Note 4 2 2 2 2 3 4" xfId="4953"/>
    <cellStyle name="Note 4 2 2 2 2 3 4 2" xfId="11873"/>
    <cellStyle name="Note 4 2 2 2 2 3 4 2 2" xfId="18654"/>
    <cellStyle name="Note 4 2 2 2 2 3 4 2 2 2" xfId="36318"/>
    <cellStyle name="Note 4 2 2 2 2 3 4 2 2 3" xfId="53501"/>
    <cellStyle name="Note 4 2 2 2 2 3 4 2 3" xfId="29537"/>
    <cellStyle name="Note 4 2 2 2 2 3 4 2 4" xfId="46770"/>
    <cellStyle name="Note 4 2 2 2 2 3 4 3" xfId="8589"/>
    <cellStyle name="Note 4 2 2 2 2 3 4 3 2" xfId="26254"/>
    <cellStyle name="Note 4 2 2 2 2 3 4 3 3" xfId="43513"/>
    <cellStyle name="Note 4 2 2 2 2 3 4 4" xfId="15587"/>
    <cellStyle name="Note 4 2 2 2 2 3 4 4 2" xfId="33251"/>
    <cellStyle name="Note 4 2 2 2 2 3 4 4 3" xfId="50460"/>
    <cellStyle name="Note 4 2 2 2 2 3 4 5" xfId="22618"/>
    <cellStyle name="Note 4 2 2 2 2 3 4 6" xfId="39902"/>
    <cellStyle name="Note 4 2 2 2 2 3 5" xfId="10559"/>
    <cellStyle name="Note 4 2 2 2 2 3 5 2" xfId="17448"/>
    <cellStyle name="Note 4 2 2 2 2 3 5 2 2" xfId="35112"/>
    <cellStyle name="Note 4 2 2 2 2 3 5 2 3" xfId="52307"/>
    <cellStyle name="Note 4 2 2 2 2 3 5 3" xfId="28223"/>
    <cellStyle name="Note 4 2 2 2 2 3 5 4" xfId="45468"/>
    <cellStyle name="Note 4 2 2 2 2 3 6" xfId="6809"/>
    <cellStyle name="Note 4 2 2 2 2 3 6 2" xfId="24474"/>
    <cellStyle name="Note 4 2 2 2 2 3 6 3" xfId="41745"/>
    <cellStyle name="Note 4 2 2 2 2 3 7" xfId="13840"/>
    <cellStyle name="Note 4 2 2 2 2 3 7 2" xfId="31504"/>
    <cellStyle name="Note 4 2 2 2 2 3 7 3" xfId="48725"/>
    <cellStyle name="Note 4 2 2 2 2 3 8" xfId="20756"/>
    <cellStyle name="Note 4 2 2 2 2 3 9" xfId="38059"/>
    <cellStyle name="Note 4 2 2 2 2 4" xfId="3149"/>
    <cellStyle name="Note 4 2 2 2 2 4 2" xfId="4179"/>
    <cellStyle name="Note 4 2 2 2 2 4 2 2" xfId="6095"/>
    <cellStyle name="Note 4 2 2 2 2 4 2 2 2" xfId="13015"/>
    <cellStyle name="Note 4 2 2 2 2 4 2 2 2 2" xfId="19742"/>
    <cellStyle name="Note 4 2 2 2 2 4 2 2 2 2 2" xfId="37406"/>
    <cellStyle name="Note 4 2 2 2 2 4 2 2 2 2 3" xfId="54583"/>
    <cellStyle name="Note 4 2 2 2 2 4 2 2 2 3" xfId="30679"/>
    <cellStyle name="Note 4 2 2 2 2 4 2 2 2 4" xfId="47906"/>
    <cellStyle name="Note 4 2 2 2 2 4 2 2 3" xfId="9731"/>
    <cellStyle name="Note 4 2 2 2 2 4 2 2 3 2" xfId="27396"/>
    <cellStyle name="Note 4 2 2 2 2 4 2 2 3 3" xfId="44649"/>
    <cellStyle name="Note 4 2 2 2 2 4 2 2 4" xfId="16675"/>
    <cellStyle name="Note 4 2 2 2 2 4 2 2 4 2" xfId="34339"/>
    <cellStyle name="Note 4 2 2 2 2 4 2 2 4 3" xfId="51542"/>
    <cellStyle name="Note 4 2 2 2 2 4 2 2 5" xfId="23760"/>
    <cellStyle name="Note 4 2 2 2 2 4 2 2 6" xfId="41038"/>
    <cellStyle name="Note 4 2 2 2 2 4 2 3" xfId="7876"/>
    <cellStyle name="Note 4 2 2 2 2 4 2 3 2" xfId="25541"/>
    <cellStyle name="Note 4 2 2 2 2 4 2 3 3" xfId="42806"/>
    <cellStyle name="Note 4 2 2 2 2 4 2 4" xfId="14928"/>
    <cellStyle name="Note 4 2 2 2 2 4 2 4 2" xfId="32592"/>
    <cellStyle name="Note 4 2 2 2 2 4 2 4 3" xfId="49807"/>
    <cellStyle name="Note 4 2 2 2 2 4 2 5" xfId="21898"/>
    <cellStyle name="Note 4 2 2 2 2 4 2 6" xfId="39195"/>
    <cellStyle name="Note 4 2 2 2 2 4 3" xfId="5065"/>
    <cellStyle name="Note 4 2 2 2 2 4 3 2" xfId="11985"/>
    <cellStyle name="Note 4 2 2 2 2 4 3 2 2" xfId="18766"/>
    <cellStyle name="Note 4 2 2 2 2 4 3 2 2 2" xfId="36430"/>
    <cellStyle name="Note 4 2 2 2 2 4 3 2 2 3" xfId="53613"/>
    <cellStyle name="Note 4 2 2 2 2 4 3 2 3" xfId="29649"/>
    <cellStyle name="Note 4 2 2 2 2 4 3 2 4" xfId="46882"/>
    <cellStyle name="Note 4 2 2 2 2 4 3 3" xfId="8701"/>
    <cellStyle name="Note 4 2 2 2 2 4 3 3 2" xfId="26366"/>
    <cellStyle name="Note 4 2 2 2 2 4 3 3 3" xfId="43625"/>
    <cellStyle name="Note 4 2 2 2 2 4 3 4" xfId="15699"/>
    <cellStyle name="Note 4 2 2 2 2 4 3 4 2" xfId="33363"/>
    <cellStyle name="Note 4 2 2 2 2 4 3 4 3" xfId="50572"/>
    <cellStyle name="Note 4 2 2 2 2 4 3 5" xfId="22730"/>
    <cellStyle name="Note 4 2 2 2 2 4 3 6" xfId="40014"/>
    <cellStyle name="Note 4 2 2 2 2 4 4" xfId="10671"/>
    <cellStyle name="Note 4 2 2 2 2 4 4 2" xfId="17560"/>
    <cellStyle name="Note 4 2 2 2 2 4 4 2 2" xfId="35224"/>
    <cellStyle name="Note 4 2 2 2 2 4 4 2 3" xfId="52419"/>
    <cellStyle name="Note 4 2 2 2 2 4 4 3" xfId="28335"/>
    <cellStyle name="Note 4 2 2 2 2 4 4 4" xfId="45580"/>
    <cellStyle name="Note 4 2 2 2 2 4 5" xfId="6921"/>
    <cellStyle name="Note 4 2 2 2 2 4 5 2" xfId="24586"/>
    <cellStyle name="Note 4 2 2 2 2 4 5 3" xfId="41857"/>
    <cellStyle name="Note 4 2 2 2 2 4 6" xfId="13952"/>
    <cellStyle name="Note 4 2 2 2 2 4 6 2" xfId="31616"/>
    <cellStyle name="Note 4 2 2 2 2 4 6 3" xfId="48837"/>
    <cellStyle name="Note 4 2 2 2 2 4 7" xfId="20868"/>
    <cellStyle name="Note 4 2 2 2 2 4 8" xfId="38171"/>
    <cellStyle name="Note 4 2 2 2 2 5" xfId="3377"/>
    <cellStyle name="Note 4 2 2 2 2 5 2" xfId="5293"/>
    <cellStyle name="Note 4 2 2 2 2 5 2 2" xfId="12213"/>
    <cellStyle name="Note 4 2 2 2 2 5 2 2 2" xfId="18940"/>
    <cellStyle name="Note 4 2 2 2 2 5 2 2 2 2" xfId="36604"/>
    <cellStyle name="Note 4 2 2 2 2 5 2 2 2 3" xfId="53787"/>
    <cellStyle name="Note 4 2 2 2 2 5 2 2 3" xfId="29877"/>
    <cellStyle name="Note 4 2 2 2 2 5 2 2 4" xfId="47110"/>
    <cellStyle name="Note 4 2 2 2 2 5 2 3" xfId="8929"/>
    <cellStyle name="Note 4 2 2 2 2 5 2 3 2" xfId="26594"/>
    <cellStyle name="Note 4 2 2 2 2 5 2 3 3" xfId="43853"/>
    <cellStyle name="Note 4 2 2 2 2 5 2 4" xfId="15873"/>
    <cellStyle name="Note 4 2 2 2 2 5 2 4 2" xfId="33537"/>
    <cellStyle name="Note 4 2 2 2 2 5 2 4 3" xfId="50746"/>
    <cellStyle name="Note 4 2 2 2 2 5 2 5" xfId="22958"/>
    <cellStyle name="Note 4 2 2 2 2 5 2 6" xfId="40242"/>
    <cellStyle name="Note 4 2 2 2 2 5 3" xfId="10837"/>
    <cellStyle name="Note 4 2 2 2 2 5 3 2" xfId="17672"/>
    <cellStyle name="Note 4 2 2 2 2 5 3 2 2" xfId="35336"/>
    <cellStyle name="Note 4 2 2 2 2 5 3 2 3" xfId="52531"/>
    <cellStyle name="Note 4 2 2 2 2 5 3 3" xfId="28501"/>
    <cellStyle name="Note 4 2 2 2 2 5 3 4" xfId="45746"/>
    <cellStyle name="Note 4 2 2 2 2 5 4" xfId="14126"/>
    <cellStyle name="Note 4 2 2 2 2 5 4 2" xfId="31790"/>
    <cellStyle name="Note 4 2 2 2 2 5 4 3" xfId="49011"/>
    <cellStyle name="Note 4 2 2 2 2 5 5" xfId="21096"/>
    <cellStyle name="Note 4 2 2 2 2 5 6" xfId="38399"/>
    <cellStyle name="Note 4 2 2 2 2 6" xfId="3242"/>
    <cellStyle name="Note 4 2 2 2 2 6 2" xfId="5158"/>
    <cellStyle name="Note 4 2 2 2 2 6 2 2" xfId="12078"/>
    <cellStyle name="Note 4 2 2 2 2 6 2 2 2" xfId="18859"/>
    <cellStyle name="Note 4 2 2 2 2 6 2 2 2 2" xfId="36523"/>
    <cellStyle name="Note 4 2 2 2 2 6 2 2 2 3" xfId="53706"/>
    <cellStyle name="Note 4 2 2 2 2 6 2 2 3" xfId="29742"/>
    <cellStyle name="Note 4 2 2 2 2 6 2 2 4" xfId="46975"/>
    <cellStyle name="Note 4 2 2 2 2 6 2 3" xfId="8794"/>
    <cellStyle name="Note 4 2 2 2 2 6 2 3 2" xfId="26459"/>
    <cellStyle name="Note 4 2 2 2 2 6 2 3 3" xfId="43718"/>
    <cellStyle name="Note 4 2 2 2 2 6 2 4" xfId="15792"/>
    <cellStyle name="Note 4 2 2 2 2 6 2 4 2" xfId="33456"/>
    <cellStyle name="Note 4 2 2 2 2 6 2 4 3" xfId="50665"/>
    <cellStyle name="Note 4 2 2 2 2 6 2 5" xfId="22823"/>
    <cellStyle name="Note 4 2 2 2 2 6 2 6" xfId="40107"/>
    <cellStyle name="Note 4 2 2 2 2 6 3" xfId="7014"/>
    <cellStyle name="Note 4 2 2 2 2 6 3 2" xfId="24679"/>
    <cellStyle name="Note 4 2 2 2 2 6 3 3" xfId="41950"/>
    <cellStyle name="Note 4 2 2 2 2 6 4" xfId="14045"/>
    <cellStyle name="Note 4 2 2 2 2 6 4 2" xfId="31709"/>
    <cellStyle name="Note 4 2 2 2 2 6 4 3" xfId="48930"/>
    <cellStyle name="Note 4 2 2 2 2 6 5" xfId="20961"/>
    <cellStyle name="Note 4 2 2 2 2 6 6" xfId="38264"/>
    <cellStyle name="Note 4 2 2 2 2 7" xfId="4630"/>
    <cellStyle name="Note 4 2 2 2 2 7 2" xfId="11550"/>
    <cellStyle name="Note 4 2 2 2 2 7 2 2" xfId="18331"/>
    <cellStyle name="Note 4 2 2 2 2 7 2 2 2" xfId="35995"/>
    <cellStyle name="Note 4 2 2 2 2 7 2 2 3" xfId="53184"/>
    <cellStyle name="Note 4 2 2 2 2 7 2 3" xfId="29214"/>
    <cellStyle name="Note 4 2 2 2 2 7 2 4" xfId="46453"/>
    <cellStyle name="Note 4 2 2 2 2 7 3" xfId="8266"/>
    <cellStyle name="Note 4 2 2 2 2 7 3 2" xfId="25931"/>
    <cellStyle name="Note 4 2 2 2 2 7 3 3" xfId="43196"/>
    <cellStyle name="Note 4 2 2 2 2 7 4" xfId="15264"/>
    <cellStyle name="Note 4 2 2 2 2 7 4 2" xfId="32928"/>
    <cellStyle name="Note 4 2 2 2 2 7 4 3" xfId="50143"/>
    <cellStyle name="Note 4 2 2 2 2 7 5" xfId="22295"/>
    <cellStyle name="Note 4 2 2 2 2 7 6" xfId="39585"/>
    <cellStyle name="Note 4 2 2 2 2 8" xfId="10236"/>
    <cellStyle name="Note 4 2 2 2 2 8 2" xfId="17125"/>
    <cellStyle name="Note 4 2 2 2 2 8 2 2" xfId="34789"/>
    <cellStyle name="Note 4 2 2 2 2 8 2 3" xfId="51990"/>
    <cellStyle name="Note 4 2 2 2 2 8 3" xfId="27900"/>
    <cellStyle name="Note 4 2 2 2 2 8 4" xfId="45151"/>
    <cellStyle name="Note 4 2 2 2 2 9" xfId="6486"/>
    <cellStyle name="Note 4 2 2 2 2 9 2" xfId="24151"/>
    <cellStyle name="Note 4 2 2 2 2 9 3" xfId="41428"/>
    <cellStyle name="Note 4 2 2 2 3" xfId="2862"/>
    <cellStyle name="Note 4 2 2 2 3 2" xfId="3525"/>
    <cellStyle name="Note 4 2 2 2 3 2 2" xfId="5441"/>
    <cellStyle name="Note 4 2 2 2 3 2 2 2" xfId="12361"/>
    <cellStyle name="Note 4 2 2 2 3 2 2 2 2" xfId="19088"/>
    <cellStyle name="Note 4 2 2 2 3 2 2 2 2 2" xfId="36752"/>
    <cellStyle name="Note 4 2 2 2 3 2 2 2 2 3" xfId="53932"/>
    <cellStyle name="Note 4 2 2 2 3 2 2 2 3" xfId="30025"/>
    <cellStyle name="Note 4 2 2 2 3 2 2 2 4" xfId="47255"/>
    <cellStyle name="Note 4 2 2 2 3 2 2 3" xfId="9077"/>
    <cellStyle name="Note 4 2 2 2 3 2 2 3 2" xfId="26742"/>
    <cellStyle name="Note 4 2 2 2 3 2 2 3 3" xfId="43998"/>
    <cellStyle name="Note 4 2 2 2 3 2 2 4" xfId="16021"/>
    <cellStyle name="Note 4 2 2 2 3 2 2 4 2" xfId="33685"/>
    <cellStyle name="Note 4 2 2 2 3 2 2 4 3" xfId="50891"/>
    <cellStyle name="Note 4 2 2 2 3 2 2 5" xfId="23106"/>
    <cellStyle name="Note 4 2 2 2 3 2 2 6" xfId="40387"/>
    <cellStyle name="Note 4 2 2 2 3 2 3" xfId="10985"/>
    <cellStyle name="Note 4 2 2 2 3 2 3 2" xfId="17820"/>
    <cellStyle name="Note 4 2 2 2 3 2 3 2 2" xfId="35484"/>
    <cellStyle name="Note 4 2 2 2 3 2 3 2 3" xfId="52676"/>
    <cellStyle name="Note 4 2 2 2 3 2 3 3" xfId="28649"/>
    <cellStyle name="Note 4 2 2 2 3 2 3 4" xfId="45891"/>
    <cellStyle name="Note 4 2 2 2 3 2 4" xfId="7222"/>
    <cellStyle name="Note 4 2 2 2 3 2 4 2" xfId="24887"/>
    <cellStyle name="Note 4 2 2 2 3 2 4 3" xfId="42155"/>
    <cellStyle name="Note 4 2 2 2 3 2 5" xfId="14274"/>
    <cellStyle name="Note 4 2 2 2 3 2 5 2" xfId="31938"/>
    <cellStyle name="Note 4 2 2 2 3 2 5 3" xfId="49156"/>
    <cellStyle name="Note 4 2 2 2 3 2 6" xfId="21244"/>
    <cellStyle name="Note 4 2 2 2 3 2 7" xfId="38544"/>
    <cellStyle name="Note 4 2 2 2 3 3" xfId="3895"/>
    <cellStyle name="Note 4 2 2 2 3 3 2" xfId="5811"/>
    <cellStyle name="Note 4 2 2 2 3 3 2 2" xfId="12731"/>
    <cellStyle name="Note 4 2 2 2 3 3 2 2 2" xfId="19458"/>
    <cellStyle name="Note 4 2 2 2 3 3 2 2 2 2" xfId="37122"/>
    <cellStyle name="Note 4 2 2 2 3 3 2 2 2 3" xfId="54299"/>
    <cellStyle name="Note 4 2 2 2 3 3 2 2 3" xfId="30395"/>
    <cellStyle name="Note 4 2 2 2 3 3 2 2 4" xfId="47622"/>
    <cellStyle name="Note 4 2 2 2 3 3 2 3" xfId="9447"/>
    <cellStyle name="Note 4 2 2 2 3 3 2 3 2" xfId="27112"/>
    <cellStyle name="Note 4 2 2 2 3 3 2 3 3" xfId="44365"/>
    <cellStyle name="Note 4 2 2 2 3 3 2 4" xfId="16391"/>
    <cellStyle name="Note 4 2 2 2 3 3 2 4 2" xfId="34055"/>
    <cellStyle name="Note 4 2 2 2 3 3 2 4 3" xfId="51258"/>
    <cellStyle name="Note 4 2 2 2 3 3 2 5" xfId="23476"/>
    <cellStyle name="Note 4 2 2 2 3 3 2 6" xfId="40754"/>
    <cellStyle name="Note 4 2 2 2 3 3 3" xfId="7592"/>
    <cellStyle name="Note 4 2 2 2 3 3 3 2" xfId="25257"/>
    <cellStyle name="Note 4 2 2 2 3 3 3 3" xfId="42522"/>
    <cellStyle name="Note 4 2 2 2 3 3 4" xfId="14644"/>
    <cellStyle name="Note 4 2 2 2 3 3 4 2" xfId="32308"/>
    <cellStyle name="Note 4 2 2 2 3 3 4 3" xfId="49523"/>
    <cellStyle name="Note 4 2 2 2 3 3 5" xfId="21614"/>
    <cellStyle name="Note 4 2 2 2 3 3 6" xfId="38911"/>
    <cellStyle name="Note 4 2 2 2 3 4" xfId="4778"/>
    <cellStyle name="Note 4 2 2 2 3 4 2" xfId="11698"/>
    <cellStyle name="Note 4 2 2 2 3 4 2 2" xfId="18479"/>
    <cellStyle name="Note 4 2 2 2 3 4 2 2 2" xfId="36143"/>
    <cellStyle name="Note 4 2 2 2 3 4 2 2 3" xfId="53329"/>
    <cellStyle name="Note 4 2 2 2 3 4 2 3" xfId="29362"/>
    <cellStyle name="Note 4 2 2 2 3 4 2 4" xfId="46598"/>
    <cellStyle name="Note 4 2 2 2 3 4 3" xfId="8414"/>
    <cellStyle name="Note 4 2 2 2 3 4 3 2" xfId="26079"/>
    <cellStyle name="Note 4 2 2 2 3 4 3 3" xfId="43341"/>
    <cellStyle name="Note 4 2 2 2 3 4 4" xfId="15412"/>
    <cellStyle name="Note 4 2 2 2 3 4 4 2" xfId="33076"/>
    <cellStyle name="Note 4 2 2 2 3 4 4 3" xfId="50288"/>
    <cellStyle name="Note 4 2 2 2 3 4 5" xfId="22443"/>
    <cellStyle name="Note 4 2 2 2 3 4 6" xfId="39730"/>
    <cellStyle name="Note 4 2 2 2 3 5" xfId="10384"/>
    <cellStyle name="Note 4 2 2 2 3 5 2" xfId="17273"/>
    <cellStyle name="Note 4 2 2 2 3 5 2 2" xfId="34937"/>
    <cellStyle name="Note 4 2 2 2 3 5 2 3" xfId="52135"/>
    <cellStyle name="Note 4 2 2 2 3 5 3" xfId="28048"/>
    <cellStyle name="Note 4 2 2 2 3 5 4" xfId="45296"/>
    <cellStyle name="Note 4 2 2 2 3 6" xfId="6634"/>
    <cellStyle name="Note 4 2 2 2 3 6 2" xfId="24299"/>
    <cellStyle name="Note 4 2 2 2 3 6 3" xfId="41573"/>
    <cellStyle name="Note 4 2 2 2 3 7" xfId="13665"/>
    <cellStyle name="Note 4 2 2 2 3 7 2" xfId="31329"/>
    <cellStyle name="Note 4 2 2 2 3 7 3" xfId="48553"/>
    <cellStyle name="Note 4 2 2 2 3 8" xfId="20581"/>
    <cellStyle name="Note 4 2 2 2 3 9" xfId="37887"/>
    <cellStyle name="Note 4 2 2 2 4" xfId="4514"/>
    <cellStyle name="Note 4 2 2 2 4 2" xfId="6378"/>
    <cellStyle name="Note 4 2 2 2 4 2 2" xfId="13297"/>
    <cellStyle name="Note 4 2 2 2 4 2 2 2" xfId="19970"/>
    <cellStyle name="Note 4 2 2 2 4 2 2 2 2" xfId="37634"/>
    <cellStyle name="Note 4 2 2 2 4 2 2 2 3" xfId="54811"/>
    <cellStyle name="Note 4 2 2 2 4 2 2 3" xfId="30961"/>
    <cellStyle name="Note 4 2 2 2 4 2 2 4" xfId="48188"/>
    <cellStyle name="Note 4 2 2 2 4 2 3" xfId="10013"/>
    <cellStyle name="Note 4 2 2 2 4 2 3 2" xfId="27678"/>
    <cellStyle name="Note 4 2 2 2 4 2 3 3" xfId="44931"/>
    <cellStyle name="Note 4 2 2 2 4 2 4" xfId="16903"/>
    <cellStyle name="Note 4 2 2 2 4 2 4 2" xfId="34567"/>
    <cellStyle name="Note 4 2 2 2 4 2 4 3" xfId="51770"/>
    <cellStyle name="Note 4 2 2 2 4 2 5" xfId="24043"/>
    <cellStyle name="Note 4 2 2 2 4 2 6" xfId="41320"/>
    <cellStyle name="Note 4 2 2 2 4 3" xfId="11442"/>
    <cellStyle name="Note 4 2 2 2 4 3 2" xfId="18223"/>
    <cellStyle name="Note 4 2 2 2 4 3 2 2" xfId="35887"/>
    <cellStyle name="Note 4 2 2 2 4 3 2 3" xfId="53076"/>
    <cellStyle name="Note 4 2 2 2 4 3 3" xfId="29106"/>
    <cellStyle name="Note 4 2 2 2 4 3 4" xfId="46345"/>
    <cellStyle name="Note 4 2 2 2 4 4" xfId="8158"/>
    <cellStyle name="Note 4 2 2 2 4 4 2" xfId="25823"/>
    <cellStyle name="Note 4 2 2 2 4 4 3" xfId="43088"/>
    <cellStyle name="Note 4 2 2 2 4 5" xfId="15156"/>
    <cellStyle name="Note 4 2 2 2 4 5 2" xfId="32820"/>
    <cellStyle name="Note 4 2 2 2 4 5 3" xfId="50035"/>
    <cellStyle name="Note 4 2 2 2 4 6" xfId="22187"/>
    <cellStyle name="Note 4 2 2 2 4 7" xfId="39477"/>
    <cellStyle name="Note 4 2 2 2 5" xfId="4556"/>
    <cellStyle name="Note 4 2 2 2 5 2" xfId="6420"/>
    <cellStyle name="Note 4 2 2 2 5 2 2" xfId="13339"/>
    <cellStyle name="Note 4 2 2 2 5 2 2 2" xfId="20012"/>
    <cellStyle name="Note 4 2 2 2 5 2 2 2 2" xfId="37676"/>
    <cellStyle name="Note 4 2 2 2 5 2 2 2 3" xfId="54853"/>
    <cellStyle name="Note 4 2 2 2 5 2 2 3" xfId="31003"/>
    <cellStyle name="Note 4 2 2 2 5 2 2 4" xfId="48230"/>
    <cellStyle name="Note 4 2 2 2 5 2 3" xfId="10055"/>
    <cellStyle name="Note 4 2 2 2 5 2 3 2" xfId="27720"/>
    <cellStyle name="Note 4 2 2 2 5 2 3 3" xfId="44973"/>
    <cellStyle name="Note 4 2 2 2 5 2 4" xfId="16945"/>
    <cellStyle name="Note 4 2 2 2 5 2 4 2" xfId="34609"/>
    <cellStyle name="Note 4 2 2 2 5 2 4 3" xfId="51812"/>
    <cellStyle name="Note 4 2 2 2 5 2 5" xfId="24085"/>
    <cellStyle name="Note 4 2 2 2 5 2 6" xfId="41362"/>
    <cellStyle name="Note 4 2 2 2 5 3" xfId="11484"/>
    <cellStyle name="Note 4 2 2 2 5 3 2" xfId="18265"/>
    <cellStyle name="Note 4 2 2 2 5 3 2 2" xfId="35929"/>
    <cellStyle name="Note 4 2 2 2 5 3 2 3" xfId="53118"/>
    <cellStyle name="Note 4 2 2 2 5 3 3" xfId="29148"/>
    <cellStyle name="Note 4 2 2 2 5 3 4" xfId="46387"/>
    <cellStyle name="Note 4 2 2 2 5 4" xfId="8200"/>
    <cellStyle name="Note 4 2 2 2 5 4 2" xfId="25865"/>
    <cellStyle name="Note 4 2 2 2 5 4 3" xfId="43130"/>
    <cellStyle name="Note 4 2 2 2 5 5" xfId="15198"/>
    <cellStyle name="Note 4 2 2 2 5 5 2" xfId="32862"/>
    <cellStyle name="Note 4 2 2 2 5 5 3" xfId="50077"/>
    <cellStyle name="Note 4 2 2 2 5 6" xfId="22229"/>
    <cellStyle name="Note 4 2 2 2 5 7" xfId="39519"/>
    <cellStyle name="Note 4 2 2 2 6" xfId="10157"/>
    <cellStyle name="Note 4 2 2 2 6 2" xfId="17046"/>
    <cellStyle name="Note 4 2 2 2 6 2 2" xfId="34710"/>
    <cellStyle name="Note 4 2 2 2 6 2 3" xfId="51911"/>
    <cellStyle name="Note 4 2 2 2 6 3" xfId="27821"/>
    <cellStyle name="Note 4 2 2 2 6 4" xfId="45072"/>
    <cellStyle name="Note 4 2 2 2 7" xfId="13438"/>
    <cellStyle name="Note 4 2 2 2 7 2" xfId="31102"/>
    <cellStyle name="Note 4 2 2 2 7 3" xfId="48329"/>
    <cellStyle name="Note 4 2 2 2 8" xfId="20264"/>
    <cellStyle name="Note 4 2 2 2 9" xfId="20038"/>
    <cellStyle name="Note 4 2 2 3" xfId="2713"/>
    <cellStyle name="Note 4 2 2 3 10" xfId="13518"/>
    <cellStyle name="Note 4 2 2 3 10 2" xfId="31182"/>
    <cellStyle name="Note 4 2 2 3 10 3" xfId="48409"/>
    <cellStyle name="Note 4 2 2 3 11" xfId="20434"/>
    <cellStyle name="Note 4 2 2 3 12" xfId="37743"/>
    <cellStyle name="Note 4 2 2 3 2" xfId="2942"/>
    <cellStyle name="Note 4 2 2 3 2 2" xfId="3605"/>
    <cellStyle name="Note 4 2 2 3 2 2 2" xfId="5521"/>
    <cellStyle name="Note 4 2 2 3 2 2 2 2" xfId="12441"/>
    <cellStyle name="Note 4 2 2 3 2 2 2 2 2" xfId="19168"/>
    <cellStyle name="Note 4 2 2 3 2 2 2 2 2 2" xfId="36832"/>
    <cellStyle name="Note 4 2 2 3 2 2 2 2 2 3" xfId="54012"/>
    <cellStyle name="Note 4 2 2 3 2 2 2 2 3" xfId="30105"/>
    <cellStyle name="Note 4 2 2 3 2 2 2 2 4" xfId="47335"/>
    <cellStyle name="Note 4 2 2 3 2 2 2 3" xfId="9157"/>
    <cellStyle name="Note 4 2 2 3 2 2 2 3 2" xfId="26822"/>
    <cellStyle name="Note 4 2 2 3 2 2 2 3 3" xfId="44078"/>
    <cellStyle name="Note 4 2 2 3 2 2 2 4" xfId="16101"/>
    <cellStyle name="Note 4 2 2 3 2 2 2 4 2" xfId="33765"/>
    <cellStyle name="Note 4 2 2 3 2 2 2 4 3" xfId="50971"/>
    <cellStyle name="Note 4 2 2 3 2 2 2 5" xfId="23186"/>
    <cellStyle name="Note 4 2 2 3 2 2 2 6" xfId="40467"/>
    <cellStyle name="Note 4 2 2 3 2 2 3" xfId="11065"/>
    <cellStyle name="Note 4 2 2 3 2 2 3 2" xfId="17900"/>
    <cellStyle name="Note 4 2 2 3 2 2 3 2 2" xfId="35564"/>
    <cellStyle name="Note 4 2 2 3 2 2 3 2 3" xfId="52756"/>
    <cellStyle name="Note 4 2 2 3 2 2 3 3" xfId="28729"/>
    <cellStyle name="Note 4 2 2 3 2 2 3 4" xfId="45971"/>
    <cellStyle name="Note 4 2 2 3 2 2 4" xfId="7302"/>
    <cellStyle name="Note 4 2 2 3 2 2 4 2" xfId="24967"/>
    <cellStyle name="Note 4 2 2 3 2 2 4 3" xfId="42235"/>
    <cellStyle name="Note 4 2 2 3 2 2 5" xfId="14354"/>
    <cellStyle name="Note 4 2 2 3 2 2 5 2" xfId="32018"/>
    <cellStyle name="Note 4 2 2 3 2 2 5 3" xfId="49236"/>
    <cellStyle name="Note 4 2 2 3 2 2 6" xfId="21324"/>
    <cellStyle name="Note 4 2 2 3 2 2 7" xfId="38624"/>
    <cellStyle name="Note 4 2 2 3 2 3" xfId="3975"/>
    <cellStyle name="Note 4 2 2 3 2 3 2" xfId="5891"/>
    <cellStyle name="Note 4 2 2 3 2 3 2 2" xfId="12811"/>
    <cellStyle name="Note 4 2 2 3 2 3 2 2 2" xfId="19538"/>
    <cellStyle name="Note 4 2 2 3 2 3 2 2 2 2" xfId="37202"/>
    <cellStyle name="Note 4 2 2 3 2 3 2 2 2 3" xfId="54379"/>
    <cellStyle name="Note 4 2 2 3 2 3 2 2 3" xfId="30475"/>
    <cellStyle name="Note 4 2 2 3 2 3 2 2 4" xfId="47702"/>
    <cellStyle name="Note 4 2 2 3 2 3 2 3" xfId="9527"/>
    <cellStyle name="Note 4 2 2 3 2 3 2 3 2" xfId="27192"/>
    <cellStyle name="Note 4 2 2 3 2 3 2 3 3" xfId="44445"/>
    <cellStyle name="Note 4 2 2 3 2 3 2 4" xfId="16471"/>
    <cellStyle name="Note 4 2 2 3 2 3 2 4 2" xfId="34135"/>
    <cellStyle name="Note 4 2 2 3 2 3 2 4 3" xfId="51338"/>
    <cellStyle name="Note 4 2 2 3 2 3 2 5" xfId="23556"/>
    <cellStyle name="Note 4 2 2 3 2 3 2 6" xfId="40834"/>
    <cellStyle name="Note 4 2 2 3 2 3 3" xfId="7672"/>
    <cellStyle name="Note 4 2 2 3 2 3 3 2" xfId="25337"/>
    <cellStyle name="Note 4 2 2 3 2 3 3 3" xfId="42602"/>
    <cellStyle name="Note 4 2 2 3 2 3 4" xfId="14724"/>
    <cellStyle name="Note 4 2 2 3 2 3 4 2" xfId="32388"/>
    <cellStyle name="Note 4 2 2 3 2 3 4 3" xfId="49603"/>
    <cellStyle name="Note 4 2 2 3 2 3 5" xfId="21694"/>
    <cellStyle name="Note 4 2 2 3 2 3 6" xfId="38991"/>
    <cellStyle name="Note 4 2 2 3 2 4" xfId="4858"/>
    <cellStyle name="Note 4 2 2 3 2 4 2" xfId="11778"/>
    <cellStyle name="Note 4 2 2 3 2 4 2 2" xfId="18559"/>
    <cellStyle name="Note 4 2 2 3 2 4 2 2 2" xfId="36223"/>
    <cellStyle name="Note 4 2 2 3 2 4 2 2 3" xfId="53409"/>
    <cellStyle name="Note 4 2 2 3 2 4 2 3" xfId="29442"/>
    <cellStyle name="Note 4 2 2 3 2 4 2 4" xfId="46678"/>
    <cellStyle name="Note 4 2 2 3 2 4 3" xfId="8494"/>
    <cellStyle name="Note 4 2 2 3 2 4 3 2" xfId="26159"/>
    <cellStyle name="Note 4 2 2 3 2 4 3 3" xfId="43421"/>
    <cellStyle name="Note 4 2 2 3 2 4 4" xfId="15492"/>
    <cellStyle name="Note 4 2 2 3 2 4 4 2" xfId="33156"/>
    <cellStyle name="Note 4 2 2 3 2 4 4 3" xfId="50368"/>
    <cellStyle name="Note 4 2 2 3 2 4 5" xfId="22523"/>
    <cellStyle name="Note 4 2 2 3 2 4 6" xfId="39810"/>
    <cellStyle name="Note 4 2 2 3 2 5" xfId="10464"/>
    <cellStyle name="Note 4 2 2 3 2 5 2" xfId="17353"/>
    <cellStyle name="Note 4 2 2 3 2 5 2 2" xfId="35017"/>
    <cellStyle name="Note 4 2 2 3 2 5 2 3" xfId="52215"/>
    <cellStyle name="Note 4 2 2 3 2 5 3" xfId="28128"/>
    <cellStyle name="Note 4 2 2 3 2 5 4" xfId="45376"/>
    <cellStyle name="Note 4 2 2 3 2 6" xfId="6714"/>
    <cellStyle name="Note 4 2 2 3 2 6 2" xfId="24379"/>
    <cellStyle name="Note 4 2 2 3 2 6 3" xfId="41653"/>
    <cellStyle name="Note 4 2 2 3 2 7" xfId="13745"/>
    <cellStyle name="Note 4 2 2 3 2 7 2" xfId="31409"/>
    <cellStyle name="Note 4 2 2 3 2 7 3" xfId="48633"/>
    <cellStyle name="Note 4 2 2 3 2 8" xfId="20661"/>
    <cellStyle name="Note 4 2 2 3 2 9" xfId="37967"/>
    <cellStyle name="Note 4 2 2 3 3" xfId="3038"/>
    <cellStyle name="Note 4 2 2 3 3 2" xfId="3701"/>
    <cellStyle name="Note 4 2 2 3 3 2 2" xfId="5617"/>
    <cellStyle name="Note 4 2 2 3 3 2 2 2" xfId="12537"/>
    <cellStyle name="Note 4 2 2 3 3 2 2 2 2" xfId="19264"/>
    <cellStyle name="Note 4 2 2 3 3 2 2 2 2 2" xfId="36928"/>
    <cellStyle name="Note 4 2 2 3 3 2 2 2 2 3" xfId="54105"/>
    <cellStyle name="Note 4 2 2 3 3 2 2 2 3" xfId="30201"/>
    <cellStyle name="Note 4 2 2 3 3 2 2 2 4" xfId="47428"/>
    <cellStyle name="Note 4 2 2 3 3 2 2 3" xfId="9253"/>
    <cellStyle name="Note 4 2 2 3 3 2 2 3 2" xfId="26918"/>
    <cellStyle name="Note 4 2 2 3 3 2 2 3 3" xfId="44171"/>
    <cellStyle name="Note 4 2 2 3 3 2 2 4" xfId="16197"/>
    <cellStyle name="Note 4 2 2 3 3 2 2 4 2" xfId="33861"/>
    <cellStyle name="Note 4 2 2 3 3 2 2 4 3" xfId="51064"/>
    <cellStyle name="Note 4 2 2 3 3 2 2 5" xfId="23282"/>
    <cellStyle name="Note 4 2 2 3 3 2 2 6" xfId="40560"/>
    <cellStyle name="Note 4 2 2 3 3 2 3" xfId="11161"/>
    <cellStyle name="Note 4 2 2 3 3 2 3 2" xfId="17996"/>
    <cellStyle name="Note 4 2 2 3 3 2 3 2 2" xfId="35660"/>
    <cellStyle name="Note 4 2 2 3 3 2 3 2 3" xfId="52849"/>
    <cellStyle name="Note 4 2 2 3 3 2 3 3" xfId="28825"/>
    <cellStyle name="Note 4 2 2 3 3 2 3 4" xfId="46064"/>
    <cellStyle name="Note 4 2 2 3 3 2 4" xfId="7398"/>
    <cellStyle name="Note 4 2 2 3 3 2 4 2" xfId="25063"/>
    <cellStyle name="Note 4 2 2 3 3 2 4 3" xfId="42328"/>
    <cellStyle name="Note 4 2 2 3 3 2 5" xfId="14450"/>
    <cellStyle name="Note 4 2 2 3 3 2 5 2" xfId="32114"/>
    <cellStyle name="Note 4 2 2 3 3 2 5 3" xfId="49329"/>
    <cellStyle name="Note 4 2 2 3 3 2 6" xfId="21420"/>
    <cellStyle name="Note 4 2 2 3 3 2 7" xfId="38717"/>
    <cellStyle name="Note 4 2 2 3 3 3" xfId="4068"/>
    <cellStyle name="Note 4 2 2 3 3 3 2" xfId="5984"/>
    <cellStyle name="Note 4 2 2 3 3 3 2 2" xfId="12904"/>
    <cellStyle name="Note 4 2 2 3 3 3 2 2 2" xfId="19631"/>
    <cellStyle name="Note 4 2 2 3 3 3 2 2 2 2" xfId="37295"/>
    <cellStyle name="Note 4 2 2 3 3 3 2 2 2 3" xfId="54472"/>
    <cellStyle name="Note 4 2 2 3 3 3 2 2 3" xfId="30568"/>
    <cellStyle name="Note 4 2 2 3 3 3 2 2 4" xfId="47795"/>
    <cellStyle name="Note 4 2 2 3 3 3 2 3" xfId="9620"/>
    <cellStyle name="Note 4 2 2 3 3 3 2 3 2" xfId="27285"/>
    <cellStyle name="Note 4 2 2 3 3 3 2 3 3" xfId="44538"/>
    <cellStyle name="Note 4 2 2 3 3 3 2 4" xfId="16564"/>
    <cellStyle name="Note 4 2 2 3 3 3 2 4 2" xfId="34228"/>
    <cellStyle name="Note 4 2 2 3 3 3 2 4 3" xfId="51431"/>
    <cellStyle name="Note 4 2 2 3 3 3 2 5" xfId="23649"/>
    <cellStyle name="Note 4 2 2 3 3 3 2 6" xfId="40927"/>
    <cellStyle name="Note 4 2 2 3 3 3 3" xfId="7765"/>
    <cellStyle name="Note 4 2 2 3 3 3 3 2" xfId="25430"/>
    <cellStyle name="Note 4 2 2 3 3 3 3 3" xfId="42695"/>
    <cellStyle name="Note 4 2 2 3 3 3 4" xfId="14817"/>
    <cellStyle name="Note 4 2 2 3 3 3 4 2" xfId="32481"/>
    <cellStyle name="Note 4 2 2 3 3 3 4 3" xfId="49696"/>
    <cellStyle name="Note 4 2 2 3 3 3 5" xfId="21787"/>
    <cellStyle name="Note 4 2 2 3 3 3 6" xfId="39084"/>
    <cellStyle name="Note 4 2 2 3 3 4" xfId="4954"/>
    <cellStyle name="Note 4 2 2 3 3 4 2" xfId="11874"/>
    <cellStyle name="Note 4 2 2 3 3 4 2 2" xfId="18655"/>
    <cellStyle name="Note 4 2 2 3 3 4 2 2 2" xfId="36319"/>
    <cellStyle name="Note 4 2 2 3 3 4 2 2 3" xfId="53502"/>
    <cellStyle name="Note 4 2 2 3 3 4 2 3" xfId="29538"/>
    <cellStyle name="Note 4 2 2 3 3 4 2 4" xfId="46771"/>
    <cellStyle name="Note 4 2 2 3 3 4 3" xfId="8590"/>
    <cellStyle name="Note 4 2 2 3 3 4 3 2" xfId="26255"/>
    <cellStyle name="Note 4 2 2 3 3 4 3 3" xfId="43514"/>
    <cellStyle name="Note 4 2 2 3 3 4 4" xfId="15588"/>
    <cellStyle name="Note 4 2 2 3 3 4 4 2" xfId="33252"/>
    <cellStyle name="Note 4 2 2 3 3 4 4 3" xfId="50461"/>
    <cellStyle name="Note 4 2 2 3 3 4 5" xfId="22619"/>
    <cellStyle name="Note 4 2 2 3 3 4 6" xfId="39903"/>
    <cellStyle name="Note 4 2 2 3 3 5" xfId="10560"/>
    <cellStyle name="Note 4 2 2 3 3 5 2" xfId="17449"/>
    <cellStyle name="Note 4 2 2 3 3 5 2 2" xfId="35113"/>
    <cellStyle name="Note 4 2 2 3 3 5 2 3" xfId="52308"/>
    <cellStyle name="Note 4 2 2 3 3 5 3" xfId="28224"/>
    <cellStyle name="Note 4 2 2 3 3 5 4" xfId="45469"/>
    <cellStyle name="Note 4 2 2 3 3 6" xfId="6810"/>
    <cellStyle name="Note 4 2 2 3 3 6 2" xfId="24475"/>
    <cellStyle name="Note 4 2 2 3 3 6 3" xfId="41746"/>
    <cellStyle name="Note 4 2 2 3 3 7" xfId="13841"/>
    <cellStyle name="Note 4 2 2 3 3 7 2" xfId="31505"/>
    <cellStyle name="Note 4 2 2 3 3 7 3" xfId="48726"/>
    <cellStyle name="Note 4 2 2 3 3 8" xfId="20757"/>
    <cellStyle name="Note 4 2 2 3 3 9" xfId="38060"/>
    <cellStyle name="Note 4 2 2 3 4" xfId="3150"/>
    <cellStyle name="Note 4 2 2 3 4 2" xfId="4180"/>
    <cellStyle name="Note 4 2 2 3 4 2 2" xfId="6096"/>
    <cellStyle name="Note 4 2 2 3 4 2 2 2" xfId="13016"/>
    <cellStyle name="Note 4 2 2 3 4 2 2 2 2" xfId="19743"/>
    <cellStyle name="Note 4 2 2 3 4 2 2 2 2 2" xfId="37407"/>
    <cellStyle name="Note 4 2 2 3 4 2 2 2 2 3" xfId="54584"/>
    <cellStyle name="Note 4 2 2 3 4 2 2 2 3" xfId="30680"/>
    <cellStyle name="Note 4 2 2 3 4 2 2 2 4" xfId="47907"/>
    <cellStyle name="Note 4 2 2 3 4 2 2 3" xfId="9732"/>
    <cellStyle name="Note 4 2 2 3 4 2 2 3 2" xfId="27397"/>
    <cellStyle name="Note 4 2 2 3 4 2 2 3 3" xfId="44650"/>
    <cellStyle name="Note 4 2 2 3 4 2 2 4" xfId="16676"/>
    <cellStyle name="Note 4 2 2 3 4 2 2 4 2" xfId="34340"/>
    <cellStyle name="Note 4 2 2 3 4 2 2 4 3" xfId="51543"/>
    <cellStyle name="Note 4 2 2 3 4 2 2 5" xfId="23761"/>
    <cellStyle name="Note 4 2 2 3 4 2 2 6" xfId="41039"/>
    <cellStyle name="Note 4 2 2 3 4 2 3" xfId="7877"/>
    <cellStyle name="Note 4 2 2 3 4 2 3 2" xfId="25542"/>
    <cellStyle name="Note 4 2 2 3 4 2 3 3" xfId="42807"/>
    <cellStyle name="Note 4 2 2 3 4 2 4" xfId="14929"/>
    <cellStyle name="Note 4 2 2 3 4 2 4 2" xfId="32593"/>
    <cellStyle name="Note 4 2 2 3 4 2 4 3" xfId="49808"/>
    <cellStyle name="Note 4 2 2 3 4 2 5" xfId="21899"/>
    <cellStyle name="Note 4 2 2 3 4 2 6" xfId="39196"/>
    <cellStyle name="Note 4 2 2 3 4 3" xfId="5066"/>
    <cellStyle name="Note 4 2 2 3 4 3 2" xfId="11986"/>
    <cellStyle name="Note 4 2 2 3 4 3 2 2" xfId="18767"/>
    <cellStyle name="Note 4 2 2 3 4 3 2 2 2" xfId="36431"/>
    <cellStyle name="Note 4 2 2 3 4 3 2 2 3" xfId="53614"/>
    <cellStyle name="Note 4 2 2 3 4 3 2 3" xfId="29650"/>
    <cellStyle name="Note 4 2 2 3 4 3 2 4" xfId="46883"/>
    <cellStyle name="Note 4 2 2 3 4 3 3" xfId="8702"/>
    <cellStyle name="Note 4 2 2 3 4 3 3 2" xfId="26367"/>
    <cellStyle name="Note 4 2 2 3 4 3 3 3" xfId="43626"/>
    <cellStyle name="Note 4 2 2 3 4 3 4" xfId="15700"/>
    <cellStyle name="Note 4 2 2 3 4 3 4 2" xfId="33364"/>
    <cellStyle name="Note 4 2 2 3 4 3 4 3" xfId="50573"/>
    <cellStyle name="Note 4 2 2 3 4 3 5" xfId="22731"/>
    <cellStyle name="Note 4 2 2 3 4 3 6" xfId="40015"/>
    <cellStyle name="Note 4 2 2 3 4 4" xfId="10672"/>
    <cellStyle name="Note 4 2 2 3 4 4 2" xfId="17561"/>
    <cellStyle name="Note 4 2 2 3 4 4 2 2" xfId="35225"/>
    <cellStyle name="Note 4 2 2 3 4 4 2 3" xfId="52420"/>
    <cellStyle name="Note 4 2 2 3 4 4 3" xfId="28336"/>
    <cellStyle name="Note 4 2 2 3 4 4 4" xfId="45581"/>
    <cellStyle name="Note 4 2 2 3 4 5" xfId="6922"/>
    <cellStyle name="Note 4 2 2 3 4 5 2" xfId="24587"/>
    <cellStyle name="Note 4 2 2 3 4 5 3" xfId="41858"/>
    <cellStyle name="Note 4 2 2 3 4 6" xfId="13953"/>
    <cellStyle name="Note 4 2 2 3 4 6 2" xfId="31617"/>
    <cellStyle name="Note 4 2 2 3 4 6 3" xfId="48838"/>
    <cellStyle name="Note 4 2 2 3 4 7" xfId="20869"/>
    <cellStyle name="Note 4 2 2 3 4 8" xfId="38172"/>
    <cellStyle name="Note 4 2 2 3 5" xfId="3378"/>
    <cellStyle name="Note 4 2 2 3 5 2" xfId="5294"/>
    <cellStyle name="Note 4 2 2 3 5 2 2" xfId="12214"/>
    <cellStyle name="Note 4 2 2 3 5 2 2 2" xfId="18941"/>
    <cellStyle name="Note 4 2 2 3 5 2 2 2 2" xfId="36605"/>
    <cellStyle name="Note 4 2 2 3 5 2 2 2 3" xfId="53788"/>
    <cellStyle name="Note 4 2 2 3 5 2 2 3" xfId="29878"/>
    <cellStyle name="Note 4 2 2 3 5 2 2 4" xfId="47111"/>
    <cellStyle name="Note 4 2 2 3 5 2 3" xfId="8930"/>
    <cellStyle name="Note 4 2 2 3 5 2 3 2" xfId="26595"/>
    <cellStyle name="Note 4 2 2 3 5 2 3 3" xfId="43854"/>
    <cellStyle name="Note 4 2 2 3 5 2 4" xfId="15874"/>
    <cellStyle name="Note 4 2 2 3 5 2 4 2" xfId="33538"/>
    <cellStyle name="Note 4 2 2 3 5 2 4 3" xfId="50747"/>
    <cellStyle name="Note 4 2 2 3 5 2 5" xfId="22959"/>
    <cellStyle name="Note 4 2 2 3 5 2 6" xfId="40243"/>
    <cellStyle name="Note 4 2 2 3 5 3" xfId="10838"/>
    <cellStyle name="Note 4 2 2 3 5 3 2" xfId="17673"/>
    <cellStyle name="Note 4 2 2 3 5 3 2 2" xfId="35337"/>
    <cellStyle name="Note 4 2 2 3 5 3 2 3" xfId="52532"/>
    <cellStyle name="Note 4 2 2 3 5 3 3" xfId="28502"/>
    <cellStyle name="Note 4 2 2 3 5 3 4" xfId="45747"/>
    <cellStyle name="Note 4 2 2 3 5 4" xfId="14127"/>
    <cellStyle name="Note 4 2 2 3 5 4 2" xfId="31791"/>
    <cellStyle name="Note 4 2 2 3 5 4 3" xfId="49012"/>
    <cellStyle name="Note 4 2 2 3 5 5" xfId="21097"/>
    <cellStyle name="Note 4 2 2 3 5 6" xfId="38400"/>
    <cellStyle name="Note 4 2 2 3 6" xfId="3241"/>
    <cellStyle name="Note 4 2 2 3 6 2" xfId="5157"/>
    <cellStyle name="Note 4 2 2 3 6 2 2" xfId="12077"/>
    <cellStyle name="Note 4 2 2 3 6 2 2 2" xfId="18858"/>
    <cellStyle name="Note 4 2 2 3 6 2 2 2 2" xfId="36522"/>
    <cellStyle name="Note 4 2 2 3 6 2 2 2 3" xfId="53705"/>
    <cellStyle name="Note 4 2 2 3 6 2 2 3" xfId="29741"/>
    <cellStyle name="Note 4 2 2 3 6 2 2 4" xfId="46974"/>
    <cellStyle name="Note 4 2 2 3 6 2 3" xfId="8793"/>
    <cellStyle name="Note 4 2 2 3 6 2 3 2" xfId="26458"/>
    <cellStyle name="Note 4 2 2 3 6 2 3 3" xfId="43717"/>
    <cellStyle name="Note 4 2 2 3 6 2 4" xfId="15791"/>
    <cellStyle name="Note 4 2 2 3 6 2 4 2" xfId="33455"/>
    <cellStyle name="Note 4 2 2 3 6 2 4 3" xfId="50664"/>
    <cellStyle name="Note 4 2 2 3 6 2 5" xfId="22822"/>
    <cellStyle name="Note 4 2 2 3 6 2 6" xfId="40106"/>
    <cellStyle name="Note 4 2 2 3 6 3" xfId="7013"/>
    <cellStyle name="Note 4 2 2 3 6 3 2" xfId="24678"/>
    <cellStyle name="Note 4 2 2 3 6 3 3" xfId="41949"/>
    <cellStyle name="Note 4 2 2 3 6 4" xfId="14044"/>
    <cellStyle name="Note 4 2 2 3 6 4 2" xfId="31708"/>
    <cellStyle name="Note 4 2 2 3 6 4 3" xfId="48929"/>
    <cellStyle name="Note 4 2 2 3 6 5" xfId="20960"/>
    <cellStyle name="Note 4 2 2 3 6 6" xfId="38263"/>
    <cellStyle name="Note 4 2 2 3 7" xfId="4631"/>
    <cellStyle name="Note 4 2 2 3 7 2" xfId="11551"/>
    <cellStyle name="Note 4 2 2 3 7 2 2" xfId="18332"/>
    <cellStyle name="Note 4 2 2 3 7 2 2 2" xfId="35996"/>
    <cellStyle name="Note 4 2 2 3 7 2 2 3" xfId="53185"/>
    <cellStyle name="Note 4 2 2 3 7 2 3" xfId="29215"/>
    <cellStyle name="Note 4 2 2 3 7 2 4" xfId="46454"/>
    <cellStyle name="Note 4 2 2 3 7 3" xfId="8267"/>
    <cellStyle name="Note 4 2 2 3 7 3 2" xfId="25932"/>
    <cellStyle name="Note 4 2 2 3 7 3 3" xfId="43197"/>
    <cellStyle name="Note 4 2 2 3 7 4" xfId="15265"/>
    <cellStyle name="Note 4 2 2 3 7 4 2" xfId="32929"/>
    <cellStyle name="Note 4 2 2 3 7 4 3" xfId="50144"/>
    <cellStyle name="Note 4 2 2 3 7 5" xfId="22296"/>
    <cellStyle name="Note 4 2 2 3 7 6" xfId="39586"/>
    <cellStyle name="Note 4 2 2 3 8" xfId="10237"/>
    <cellStyle name="Note 4 2 2 3 8 2" xfId="17126"/>
    <cellStyle name="Note 4 2 2 3 8 2 2" xfId="34790"/>
    <cellStyle name="Note 4 2 2 3 8 2 3" xfId="51991"/>
    <cellStyle name="Note 4 2 2 3 8 3" xfId="27901"/>
    <cellStyle name="Note 4 2 2 3 8 4" xfId="45152"/>
    <cellStyle name="Note 4 2 2 3 9" xfId="6487"/>
    <cellStyle name="Note 4 2 2 3 9 2" xfId="24152"/>
    <cellStyle name="Note 4 2 2 3 9 3" xfId="41429"/>
    <cellStyle name="Note 4 2 2 4" xfId="2861"/>
    <cellStyle name="Note 4 2 2 4 2" xfId="3524"/>
    <cellStyle name="Note 4 2 2 4 2 2" xfId="5440"/>
    <cellStyle name="Note 4 2 2 4 2 2 2" xfId="12360"/>
    <cellStyle name="Note 4 2 2 4 2 2 2 2" xfId="19087"/>
    <cellStyle name="Note 4 2 2 4 2 2 2 2 2" xfId="36751"/>
    <cellStyle name="Note 4 2 2 4 2 2 2 2 3" xfId="53931"/>
    <cellStyle name="Note 4 2 2 4 2 2 2 3" xfId="30024"/>
    <cellStyle name="Note 4 2 2 4 2 2 2 4" xfId="47254"/>
    <cellStyle name="Note 4 2 2 4 2 2 3" xfId="9076"/>
    <cellStyle name="Note 4 2 2 4 2 2 3 2" xfId="26741"/>
    <cellStyle name="Note 4 2 2 4 2 2 3 3" xfId="43997"/>
    <cellStyle name="Note 4 2 2 4 2 2 4" xfId="16020"/>
    <cellStyle name="Note 4 2 2 4 2 2 4 2" xfId="33684"/>
    <cellStyle name="Note 4 2 2 4 2 2 4 3" xfId="50890"/>
    <cellStyle name="Note 4 2 2 4 2 2 5" xfId="23105"/>
    <cellStyle name="Note 4 2 2 4 2 2 6" xfId="40386"/>
    <cellStyle name="Note 4 2 2 4 2 3" xfId="10984"/>
    <cellStyle name="Note 4 2 2 4 2 3 2" xfId="17819"/>
    <cellStyle name="Note 4 2 2 4 2 3 2 2" xfId="35483"/>
    <cellStyle name="Note 4 2 2 4 2 3 2 3" xfId="52675"/>
    <cellStyle name="Note 4 2 2 4 2 3 3" xfId="28648"/>
    <cellStyle name="Note 4 2 2 4 2 3 4" xfId="45890"/>
    <cellStyle name="Note 4 2 2 4 2 4" xfId="7221"/>
    <cellStyle name="Note 4 2 2 4 2 4 2" xfId="24886"/>
    <cellStyle name="Note 4 2 2 4 2 4 3" xfId="42154"/>
    <cellStyle name="Note 4 2 2 4 2 5" xfId="14273"/>
    <cellStyle name="Note 4 2 2 4 2 5 2" xfId="31937"/>
    <cellStyle name="Note 4 2 2 4 2 5 3" xfId="49155"/>
    <cellStyle name="Note 4 2 2 4 2 6" xfId="21243"/>
    <cellStyle name="Note 4 2 2 4 2 7" xfId="38543"/>
    <cellStyle name="Note 4 2 2 4 3" xfId="3894"/>
    <cellStyle name="Note 4 2 2 4 3 2" xfId="5810"/>
    <cellStyle name="Note 4 2 2 4 3 2 2" xfId="12730"/>
    <cellStyle name="Note 4 2 2 4 3 2 2 2" xfId="19457"/>
    <cellStyle name="Note 4 2 2 4 3 2 2 2 2" xfId="37121"/>
    <cellStyle name="Note 4 2 2 4 3 2 2 2 3" xfId="54298"/>
    <cellStyle name="Note 4 2 2 4 3 2 2 3" xfId="30394"/>
    <cellStyle name="Note 4 2 2 4 3 2 2 4" xfId="47621"/>
    <cellStyle name="Note 4 2 2 4 3 2 3" xfId="9446"/>
    <cellStyle name="Note 4 2 2 4 3 2 3 2" xfId="27111"/>
    <cellStyle name="Note 4 2 2 4 3 2 3 3" xfId="44364"/>
    <cellStyle name="Note 4 2 2 4 3 2 4" xfId="16390"/>
    <cellStyle name="Note 4 2 2 4 3 2 4 2" xfId="34054"/>
    <cellStyle name="Note 4 2 2 4 3 2 4 3" xfId="51257"/>
    <cellStyle name="Note 4 2 2 4 3 2 5" xfId="23475"/>
    <cellStyle name="Note 4 2 2 4 3 2 6" xfId="40753"/>
    <cellStyle name="Note 4 2 2 4 3 3" xfId="7591"/>
    <cellStyle name="Note 4 2 2 4 3 3 2" xfId="25256"/>
    <cellStyle name="Note 4 2 2 4 3 3 3" xfId="42521"/>
    <cellStyle name="Note 4 2 2 4 3 4" xfId="14643"/>
    <cellStyle name="Note 4 2 2 4 3 4 2" xfId="32307"/>
    <cellStyle name="Note 4 2 2 4 3 4 3" xfId="49522"/>
    <cellStyle name="Note 4 2 2 4 3 5" xfId="21613"/>
    <cellStyle name="Note 4 2 2 4 3 6" xfId="38910"/>
    <cellStyle name="Note 4 2 2 4 4" xfId="4777"/>
    <cellStyle name="Note 4 2 2 4 4 2" xfId="11697"/>
    <cellStyle name="Note 4 2 2 4 4 2 2" xfId="18478"/>
    <cellStyle name="Note 4 2 2 4 4 2 2 2" xfId="36142"/>
    <cellStyle name="Note 4 2 2 4 4 2 2 3" xfId="53328"/>
    <cellStyle name="Note 4 2 2 4 4 2 3" xfId="29361"/>
    <cellStyle name="Note 4 2 2 4 4 2 4" xfId="46597"/>
    <cellStyle name="Note 4 2 2 4 4 3" xfId="8413"/>
    <cellStyle name="Note 4 2 2 4 4 3 2" xfId="26078"/>
    <cellStyle name="Note 4 2 2 4 4 3 3" xfId="43340"/>
    <cellStyle name="Note 4 2 2 4 4 4" xfId="15411"/>
    <cellStyle name="Note 4 2 2 4 4 4 2" xfId="33075"/>
    <cellStyle name="Note 4 2 2 4 4 4 3" xfId="50287"/>
    <cellStyle name="Note 4 2 2 4 4 5" xfId="22442"/>
    <cellStyle name="Note 4 2 2 4 4 6" xfId="39729"/>
    <cellStyle name="Note 4 2 2 4 5" xfId="10383"/>
    <cellStyle name="Note 4 2 2 4 5 2" xfId="17272"/>
    <cellStyle name="Note 4 2 2 4 5 2 2" xfId="34936"/>
    <cellStyle name="Note 4 2 2 4 5 2 3" xfId="52134"/>
    <cellStyle name="Note 4 2 2 4 5 3" xfId="28047"/>
    <cellStyle name="Note 4 2 2 4 5 4" xfId="45295"/>
    <cellStyle name="Note 4 2 2 4 6" xfId="6633"/>
    <cellStyle name="Note 4 2 2 4 6 2" xfId="24298"/>
    <cellStyle name="Note 4 2 2 4 6 3" xfId="41572"/>
    <cellStyle name="Note 4 2 2 4 7" xfId="13664"/>
    <cellStyle name="Note 4 2 2 4 7 2" xfId="31328"/>
    <cellStyle name="Note 4 2 2 4 7 3" xfId="48552"/>
    <cellStyle name="Note 4 2 2 4 8" xfId="20580"/>
    <cellStyle name="Note 4 2 2 4 9" xfId="37886"/>
    <cellStyle name="Note 4 2 2 5" xfId="4513"/>
    <cellStyle name="Note 4 2 2 5 2" xfId="6377"/>
    <cellStyle name="Note 4 2 2 5 2 2" xfId="13296"/>
    <cellStyle name="Note 4 2 2 5 2 2 2" xfId="19969"/>
    <cellStyle name="Note 4 2 2 5 2 2 2 2" xfId="37633"/>
    <cellStyle name="Note 4 2 2 5 2 2 2 3" xfId="54810"/>
    <cellStyle name="Note 4 2 2 5 2 2 3" xfId="30960"/>
    <cellStyle name="Note 4 2 2 5 2 2 4" xfId="48187"/>
    <cellStyle name="Note 4 2 2 5 2 3" xfId="10012"/>
    <cellStyle name="Note 4 2 2 5 2 3 2" xfId="27677"/>
    <cellStyle name="Note 4 2 2 5 2 3 3" xfId="44930"/>
    <cellStyle name="Note 4 2 2 5 2 4" xfId="16902"/>
    <cellStyle name="Note 4 2 2 5 2 4 2" xfId="34566"/>
    <cellStyle name="Note 4 2 2 5 2 4 3" xfId="51769"/>
    <cellStyle name="Note 4 2 2 5 2 5" xfId="24042"/>
    <cellStyle name="Note 4 2 2 5 2 6" xfId="41319"/>
    <cellStyle name="Note 4 2 2 5 3" xfId="11441"/>
    <cellStyle name="Note 4 2 2 5 3 2" xfId="18222"/>
    <cellStyle name="Note 4 2 2 5 3 2 2" xfId="35886"/>
    <cellStyle name="Note 4 2 2 5 3 2 3" xfId="53075"/>
    <cellStyle name="Note 4 2 2 5 3 3" xfId="29105"/>
    <cellStyle name="Note 4 2 2 5 3 4" xfId="46344"/>
    <cellStyle name="Note 4 2 2 5 4" xfId="8157"/>
    <cellStyle name="Note 4 2 2 5 4 2" xfId="25822"/>
    <cellStyle name="Note 4 2 2 5 4 3" xfId="43087"/>
    <cellStyle name="Note 4 2 2 5 5" xfId="15155"/>
    <cellStyle name="Note 4 2 2 5 5 2" xfId="32819"/>
    <cellStyle name="Note 4 2 2 5 5 3" xfId="50034"/>
    <cellStyle name="Note 4 2 2 5 6" xfId="22186"/>
    <cellStyle name="Note 4 2 2 5 7" xfId="39476"/>
    <cellStyle name="Note 4 2 2 6" xfId="4379"/>
    <cellStyle name="Note 4 2 2 6 2" xfId="6244"/>
    <cellStyle name="Note 4 2 2 6 2 2" xfId="13163"/>
    <cellStyle name="Note 4 2 2 6 2 2 2" xfId="19836"/>
    <cellStyle name="Note 4 2 2 6 2 2 2 2" xfId="37500"/>
    <cellStyle name="Note 4 2 2 6 2 2 2 3" xfId="54677"/>
    <cellStyle name="Note 4 2 2 6 2 2 3" xfId="30827"/>
    <cellStyle name="Note 4 2 2 6 2 2 4" xfId="48054"/>
    <cellStyle name="Note 4 2 2 6 2 3" xfId="9879"/>
    <cellStyle name="Note 4 2 2 6 2 3 2" xfId="27544"/>
    <cellStyle name="Note 4 2 2 6 2 3 3" xfId="44797"/>
    <cellStyle name="Note 4 2 2 6 2 4" xfId="16769"/>
    <cellStyle name="Note 4 2 2 6 2 4 2" xfId="34433"/>
    <cellStyle name="Note 4 2 2 6 2 4 3" xfId="51636"/>
    <cellStyle name="Note 4 2 2 6 2 5" xfId="23909"/>
    <cellStyle name="Note 4 2 2 6 2 6" xfId="41186"/>
    <cellStyle name="Note 4 2 2 6 3" xfId="11308"/>
    <cellStyle name="Note 4 2 2 6 3 2" xfId="18089"/>
    <cellStyle name="Note 4 2 2 6 3 2 2" xfId="35753"/>
    <cellStyle name="Note 4 2 2 6 3 2 3" xfId="52942"/>
    <cellStyle name="Note 4 2 2 6 3 3" xfId="28972"/>
    <cellStyle name="Note 4 2 2 6 3 4" xfId="46211"/>
    <cellStyle name="Note 4 2 2 6 4" xfId="8024"/>
    <cellStyle name="Note 4 2 2 6 4 2" xfId="25689"/>
    <cellStyle name="Note 4 2 2 6 4 3" xfId="42954"/>
    <cellStyle name="Note 4 2 2 6 5" xfId="15022"/>
    <cellStyle name="Note 4 2 2 6 5 2" xfId="32686"/>
    <cellStyle name="Note 4 2 2 6 5 3" xfId="49901"/>
    <cellStyle name="Note 4 2 2 6 6" xfId="22053"/>
    <cellStyle name="Note 4 2 2 6 7" xfId="39343"/>
    <cellStyle name="Note 4 2 2 7" xfId="10156"/>
    <cellStyle name="Note 4 2 2 7 2" xfId="17045"/>
    <cellStyle name="Note 4 2 2 7 2 2" xfId="34709"/>
    <cellStyle name="Note 4 2 2 7 2 3" xfId="51910"/>
    <cellStyle name="Note 4 2 2 7 3" xfId="27820"/>
    <cellStyle name="Note 4 2 2 7 4" xfId="45071"/>
    <cellStyle name="Note 4 2 2 8" xfId="13437"/>
    <cellStyle name="Note 4 2 2 8 2" xfId="31101"/>
    <cellStyle name="Note 4 2 2 8 3" xfId="48328"/>
    <cellStyle name="Note 4 2 2 9" xfId="20263"/>
    <cellStyle name="Note 4 2 3" xfId="1870"/>
    <cellStyle name="Note 4 2 3 2" xfId="2711"/>
    <cellStyle name="Note 4 2 3 2 10" xfId="13516"/>
    <cellStyle name="Note 4 2 3 2 10 2" xfId="31180"/>
    <cellStyle name="Note 4 2 3 2 10 3" xfId="48407"/>
    <cellStyle name="Note 4 2 3 2 11" xfId="20432"/>
    <cellStyle name="Note 4 2 3 2 12" xfId="37741"/>
    <cellStyle name="Note 4 2 3 2 2" xfId="2940"/>
    <cellStyle name="Note 4 2 3 2 2 2" xfId="3603"/>
    <cellStyle name="Note 4 2 3 2 2 2 2" xfId="5519"/>
    <cellStyle name="Note 4 2 3 2 2 2 2 2" xfId="12439"/>
    <cellStyle name="Note 4 2 3 2 2 2 2 2 2" xfId="19166"/>
    <cellStyle name="Note 4 2 3 2 2 2 2 2 2 2" xfId="36830"/>
    <cellStyle name="Note 4 2 3 2 2 2 2 2 2 3" xfId="54010"/>
    <cellStyle name="Note 4 2 3 2 2 2 2 2 3" xfId="30103"/>
    <cellStyle name="Note 4 2 3 2 2 2 2 2 4" xfId="47333"/>
    <cellStyle name="Note 4 2 3 2 2 2 2 3" xfId="9155"/>
    <cellStyle name="Note 4 2 3 2 2 2 2 3 2" xfId="26820"/>
    <cellStyle name="Note 4 2 3 2 2 2 2 3 3" xfId="44076"/>
    <cellStyle name="Note 4 2 3 2 2 2 2 4" xfId="16099"/>
    <cellStyle name="Note 4 2 3 2 2 2 2 4 2" xfId="33763"/>
    <cellStyle name="Note 4 2 3 2 2 2 2 4 3" xfId="50969"/>
    <cellStyle name="Note 4 2 3 2 2 2 2 5" xfId="23184"/>
    <cellStyle name="Note 4 2 3 2 2 2 2 6" xfId="40465"/>
    <cellStyle name="Note 4 2 3 2 2 2 3" xfId="11063"/>
    <cellStyle name="Note 4 2 3 2 2 2 3 2" xfId="17898"/>
    <cellStyle name="Note 4 2 3 2 2 2 3 2 2" xfId="35562"/>
    <cellStyle name="Note 4 2 3 2 2 2 3 2 3" xfId="52754"/>
    <cellStyle name="Note 4 2 3 2 2 2 3 3" xfId="28727"/>
    <cellStyle name="Note 4 2 3 2 2 2 3 4" xfId="45969"/>
    <cellStyle name="Note 4 2 3 2 2 2 4" xfId="7300"/>
    <cellStyle name="Note 4 2 3 2 2 2 4 2" xfId="24965"/>
    <cellStyle name="Note 4 2 3 2 2 2 4 3" xfId="42233"/>
    <cellStyle name="Note 4 2 3 2 2 2 5" xfId="14352"/>
    <cellStyle name="Note 4 2 3 2 2 2 5 2" xfId="32016"/>
    <cellStyle name="Note 4 2 3 2 2 2 5 3" xfId="49234"/>
    <cellStyle name="Note 4 2 3 2 2 2 6" xfId="21322"/>
    <cellStyle name="Note 4 2 3 2 2 2 7" xfId="38622"/>
    <cellStyle name="Note 4 2 3 2 2 3" xfId="3973"/>
    <cellStyle name="Note 4 2 3 2 2 3 2" xfId="5889"/>
    <cellStyle name="Note 4 2 3 2 2 3 2 2" xfId="12809"/>
    <cellStyle name="Note 4 2 3 2 2 3 2 2 2" xfId="19536"/>
    <cellStyle name="Note 4 2 3 2 2 3 2 2 2 2" xfId="37200"/>
    <cellStyle name="Note 4 2 3 2 2 3 2 2 2 3" xfId="54377"/>
    <cellStyle name="Note 4 2 3 2 2 3 2 2 3" xfId="30473"/>
    <cellStyle name="Note 4 2 3 2 2 3 2 2 4" xfId="47700"/>
    <cellStyle name="Note 4 2 3 2 2 3 2 3" xfId="9525"/>
    <cellStyle name="Note 4 2 3 2 2 3 2 3 2" xfId="27190"/>
    <cellStyle name="Note 4 2 3 2 2 3 2 3 3" xfId="44443"/>
    <cellStyle name="Note 4 2 3 2 2 3 2 4" xfId="16469"/>
    <cellStyle name="Note 4 2 3 2 2 3 2 4 2" xfId="34133"/>
    <cellStyle name="Note 4 2 3 2 2 3 2 4 3" xfId="51336"/>
    <cellStyle name="Note 4 2 3 2 2 3 2 5" xfId="23554"/>
    <cellStyle name="Note 4 2 3 2 2 3 2 6" xfId="40832"/>
    <cellStyle name="Note 4 2 3 2 2 3 3" xfId="7670"/>
    <cellStyle name="Note 4 2 3 2 2 3 3 2" xfId="25335"/>
    <cellStyle name="Note 4 2 3 2 2 3 3 3" xfId="42600"/>
    <cellStyle name="Note 4 2 3 2 2 3 4" xfId="14722"/>
    <cellStyle name="Note 4 2 3 2 2 3 4 2" xfId="32386"/>
    <cellStyle name="Note 4 2 3 2 2 3 4 3" xfId="49601"/>
    <cellStyle name="Note 4 2 3 2 2 3 5" xfId="21692"/>
    <cellStyle name="Note 4 2 3 2 2 3 6" xfId="38989"/>
    <cellStyle name="Note 4 2 3 2 2 4" xfId="4856"/>
    <cellStyle name="Note 4 2 3 2 2 4 2" xfId="11776"/>
    <cellStyle name="Note 4 2 3 2 2 4 2 2" xfId="18557"/>
    <cellStyle name="Note 4 2 3 2 2 4 2 2 2" xfId="36221"/>
    <cellStyle name="Note 4 2 3 2 2 4 2 2 3" xfId="53407"/>
    <cellStyle name="Note 4 2 3 2 2 4 2 3" xfId="29440"/>
    <cellStyle name="Note 4 2 3 2 2 4 2 4" xfId="46676"/>
    <cellStyle name="Note 4 2 3 2 2 4 3" xfId="8492"/>
    <cellStyle name="Note 4 2 3 2 2 4 3 2" xfId="26157"/>
    <cellStyle name="Note 4 2 3 2 2 4 3 3" xfId="43419"/>
    <cellStyle name="Note 4 2 3 2 2 4 4" xfId="15490"/>
    <cellStyle name="Note 4 2 3 2 2 4 4 2" xfId="33154"/>
    <cellStyle name="Note 4 2 3 2 2 4 4 3" xfId="50366"/>
    <cellStyle name="Note 4 2 3 2 2 4 5" xfId="22521"/>
    <cellStyle name="Note 4 2 3 2 2 4 6" xfId="39808"/>
    <cellStyle name="Note 4 2 3 2 2 5" xfId="10462"/>
    <cellStyle name="Note 4 2 3 2 2 5 2" xfId="17351"/>
    <cellStyle name="Note 4 2 3 2 2 5 2 2" xfId="35015"/>
    <cellStyle name="Note 4 2 3 2 2 5 2 3" xfId="52213"/>
    <cellStyle name="Note 4 2 3 2 2 5 3" xfId="28126"/>
    <cellStyle name="Note 4 2 3 2 2 5 4" xfId="45374"/>
    <cellStyle name="Note 4 2 3 2 2 6" xfId="6712"/>
    <cellStyle name="Note 4 2 3 2 2 6 2" xfId="24377"/>
    <cellStyle name="Note 4 2 3 2 2 6 3" xfId="41651"/>
    <cellStyle name="Note 4 2 3 2 2 7" xfId="13743"/>
    <cellStyle name="Note 4 2 3 2 2 7 2" xfId="31407"/>
    <cellStyle name="Note 4 2 3 2 2 7 3" xfId="48631"/>
    <cellStyle name="Note 4 2 3 2 2 8" xfId="20659"/>
    <cellStyle name="Note 4 2 3 2 2 9" xfId="37965"/>
    <cellStyle name="Note 4 2 3 2 3" xfId="3036"/>
    <cellStyle name="Note 4 2 3 2 3 2" xfId="3699"/>
    <cellStyle name="Note 4 2 3 2 3 2 2" xfId="5615"/>
    <cellStyle name="Note 4 2 3 2 3 2 2 2" xfId="12535"/>
    <cellStyle name="Note 4 2 3 2 3 2 2 2 2" xfId="19262"/>
    <cellStyle name="Note 4 2 3 2 3 2 2 2 2 2" xfId="36926"/>
    <cellStyle name="Note 4 2 3 2 3 2 2 2 2 3" xfId="54103"/>
    <cellStyle name="Note 4 2 3 2 3 2 2 2 3" xfId="30199"/>
    <cellStyle name="Note 4 2 3 2 3 2 2 2 4" xfId="47426"/>
    <cellStyle name="Note 4 2 3 2 3 2 2 3" xfId="9251"/>
    <cellStyle name="Note 4 2 3 2 3 2 2 3 2" xfId="26916"/>
    <cellStyle name="Note 4 2 3 2 3 2 2 3 3" xfId="44169"/>
    <cellStyle name="Note 4 2 3 2 3 2 2 4" xfId="16195"/>
    <cellStyle name="Note 4 2 3 2 3 2 2 4 2" xfId="33859"/>
    <cellStyle name="Note 4 2 3 2 3 2 2 4 3" xfId="51062"/>
    <cellStyle name="Note 4 2 3 2 3 2 2 5" xfId="23280"/>
    <cellStyle name="Note 4 2 3 2 3 2 2 6" xfId="40558"/>
    <cellStyle name="Note 4 2 3 2 3 2 3" xfId="11159"/>
    <cellStyle name="Note 4 2 3 2 3 2 3 2" xfId="17994"/>
    <cellStyle name="Note 4 2 3 2 3 2 3 2 2" xfId="35658"/>
    <cellStyle name="Note 4 2 3 2 3 2 3 2 3" xfId="52847"/>
    <cellStyle name="Note 4 2 3 2 3 2 3 3" xfId="28823"/>
    <cellStyle name="Note 4 2 3 2 3 2 3 4" xfId="46062"/>
    <cellStyle name="Note 4 2 3 2 3 2 4" xfId="7396"/>
    <cellStyle name="Note 4 2 3 2 3 2 4 2" xfId="25061"/>
    <cellStyle name="Note 4 2 3 2 3 2 4 3" xfId="42326"/>
    <cellStyle name="Note 4 2 3 2 3 2 5" xfId="14448"/>
    <cellStyle name="Note 4 2 3 2 3 2 5 2" xfId="32112"/>
    <cellStyle name="Note 4 2 3 2 3 2 5 3" xfId="49327"/>
    <cellStyle name="Note 4 2 3 2 3 2 6" xfId="21418"/>
    <cellStyle name="Note 4 2 3 2 3 2 7" xfId="38715"/>
    <cellStyle name="Note 4 2 3 2 3 3" xfId="4066"/>
    <cellStyle name="Note 4 2 3 2 3 3 2" xfId="5982"/>
    <cellStyle name="Note 4 2 3 2 3 3 2 2" xfId="12902"/>
    <cellStyle name="Note 4 2 3 2 3 3 2 2 2" xfId="19629"/>
    <cellStyle name="Note 4 2 3 2 3 3 2 2 2 2" xfId="37293"/>
    <cellStyle name="Note 4 2 3 2 3 3 2 2 2 3" xfId="54470"/>
    <cellStyle name="Note 4 2 3 2 3 3 2 2 3" xfId="30566"/>
    <cellStyle name="Note 4 2 3 2 3 3 2 2 4" xfId="47793"/>
    <cellStyle name="Note 4 2 3 2 3 3 2 3" xfId="9618"/>
    <cellStyle name="Note 4 2 3 2 3 3 2 3 2" xfId="27283"/>
    <cellStyle name="Note 4 2 3 2 3 3 2 3 3" xfId="44536"/>
    <cellStyle name="Note 4 2 3 2 3 3 2 4" xfId="16562"/>
    <cellStyle name="Note 4 2 3 2 3 3 2 4 2" xfId="34226"/>
    <cellStyle name="Note 4 2 3 2 3 3 2 4 3" xfId="51429"/>
    <cellStyle name="Note 4 2 3 2 3 3 2 5" xfId="23647"/>
    <cellStyle name="Note 4 2 3 2 3 3 2 6" xfId="40925"/>
    <cellStyle name="Note 4 2 3 2 3 3 3" xfId="7763"/>
    <cellStyle name="Note 4 2 3 2 3 3 3 2" xfId="25428"/>
    <cellStyle name="Note 4 2 3 2 3 3 3 3" xfId="42693"/>
    <cellStyle name="Note 4 2 3 2 3 3 4" xfId="14815"/>
    <cellStyle name="Note 4 2 3 2 3 3 4 2" xfId="32479"/>
    <cellStyle name="Note 4 2 3 2 3 3 4 3" xfId="49694"/>
    <cellStyle name="Note 4 2 3 2 3 3 5" xfId="21785"/>
    <cellStyle name="Note 4 2 3 2 3 3 6" xfId="39082"/>
    <cellStyle name="Note 4 2 3 2 3 4" xfId="4952"/>
    <cellStyle name="Note 4 2 3 2 3 4 2" xfId="11872"/>
    <cellStyle name="Note 4 2 3 2 3 4 2 2" xfId="18653"/>
    <cellStyle name="Note 4 2 3 2 3 4 2 2 2" xfId="36317"/>
    <cellStyle name="Note 4 2 3 2 3 4 2 2 3" xfId="53500"/>
    <cellStyle name="Note 4 2 3 2 3 4 2 3" xfId="29536"/>
    <cellStyle name="Note 4 2 3 2 3 4 2 4" xfId="46769"/>
    <cellStyle name="Note 4 2 3 2 3 4 3" xfId="8588"/>
    <cellStyle name="Note 4 2 3 2 3 4 3 2" xfId="26253"/>
    <cellStyle name="Note 4 2 3 2 3 4 3 3" xfId="43512"/>
    <cellStyle name="Note 4 2 3 2 3 4 4" xfId="15586"/>
    <cellStyle name="Note 4 2 3 2 3 4 4 2" xfId="33250"/>
    <cellStyle name="Note 4 2 3 2 3 4 4 3" xfId="50459"/>
    <cellStyle name="Note 4 2 3 2 3 4 5" xfId="22617"/>
    <cellStyle name="Note 4 2 3 2 3 4 6" xfId="39901"/>
    <cellStyle name="Note 4 2 3 2 3 5" xfId="10558"/>
    <cellStyle name="Note 4 2 3 2 3 5 2" xfId="17447"/>
    <cellStyle name="Note 4 2 3 2 3 5 2 2" xfId="35111"/>
    <cellStyle name="Note 4 2 3 2 3 5 2 3" xfId="52306"/>
    <cellStyle name="Note 4 2 3 2 3 5 3" xfId="28222"/>
    <cellStyle name="Note 4 2 3 2 3 5 4" xfId="45467"/>
    <cellStyle name="Note 4 2 3 2 3 6" xfId="6808"/>
    <cellStyle name="Note 4 2 3 2 3 6 2" xfId="24473"/>
    <cellStyle name="Note 4 2 3 2 3 6 3" xfId="41744"/>
    <cellStyle name="Note 4 2 3 2 3 7" xfId="13839"/>
    <cellStyle name="Note 4 2 3 2 3 7 2" xfId="31503"/>
    <cellStyle name="Note 4 2 3 2 3 7 3" xfId="48724"/>
    <cellStyle name="Note 4 2 3 2 3 8" xfId="20755"/>
    <cellStyle name="Note 4 2 3 2 3 9" xfId="38058"/>
    <cellStyle name="Note 4 2 3 2 4" xfId="3148"/>
    <cellStyle name="Note 4 2 3 2 4 2" xfId="4178"/>
    <cellStyle name="Note 4 2 3 2 4 2 2" xfId="6094"/>
    <cellStyle name="Note 4 2 3 2 4 2 2 2" xfId="13014"/>
    <cellStyle name="Note 4 2 3 2 4 2 2 2 2" xfId="19741"/>
    <cellStyle name="Note 4 2 3 2 4 2 2 2 2 2" xfId="37405"/>
    <cellStyle name="Note 4 2 3 2 4 2 2 2 2 3" xfId="54582"/>
    <cellStyle name="Note 4 2 3 2 4 2 2 2 3" xfId="30678"/>
    <cellStyle name="Note 4 2 3 2 4 2 2 2 4" xfId="47905"/>
    <cellStyle name="Note 4 2 3 2 4 2 2 3" xfId="9730"/>
    <cellStyle name="Note 4 2 3 2 4 2 2 3 2" xfId="27395"/>
    <cellStyle name="Note 4 2 3 2 4 2 2 3 3" xfId="44648"/>
    <cellStyle name="Note 4 2 3 2 4 2 2 4" xfId="16674"/>
    <cellStyle name="Note 4 2 3 2 4 2 2 4 2" xfId="34338"/>
    <cellStyle name="Note 4 2 3 2 4 2 2 4 3" xfId="51541"/>
    <cellStyle name="Note 4 2 3 2 4 2 2 5" xfId="23759"/>
    <cellStyle name="Note 4 2 3 2 4 2 2 6" xfId="41037"/>
    <cellStyle name="Note 4 2 3 2 4 2 3" xfId="7875"/>
    <cellStyle name="Note 4 2 3 2 4 2 3 2" xfId="25540"/>
    <cellStyle name="Note 4 2 3 2 4 2 3 3" xfId="42805"/>
    <cellStyle name="Note 4 2 3 2 4 2 4" xfId="14927"/>
    <cellStyle name="Note 4 2 3 2 4 2 4 2" xfId="32591"/>
    <cellStyle name="Note 4 2 3 2 4 2 4 3" xfId="49806"/>
    <cellStyle name="Note 4 2 3 2 4 2 5" xfId="21897"/>
    <cellStyle name="Note 4 2 3 2 4 2 6" xfId="39194"/>
    <cellStyle name="Note 4 2 3 2 4 3" xfId="5064"/>
    <cellStyle name="Note 4 2 3 2 4 3 2" xfId="11984"/>
    <cellStyle name="Note 4 2 3 2 4 3 2 2" xfId="18765"/>
    <cellStyle name="Note 4 2 3 2 4 3 2 2 2" xfId="36429"/>
    <cellStyle name="Note 4 2 3 2 4 3 2 2 3" xfId="53612"/>
    <cellStyle name="Note 4 2 3 2 4 3 2 3" xfId="29648"/>
    <cellStyle name="Note 4 2 3 2 4 3 2 4" xfId="46881"/>
    <cellStyle name="Note 4 2 3 2 4 3 3" xfId="8700"/>
    <cellStyle name="Note 4 2 3 2 4 3 3 2" xfId="26365"/>
    <cellStyle name="Note 4 2 3 2 4 3 3 3" xfId="43624"/>
    <cellStyle name="Note 4 2 3 2 4 3 4" xfId="15698"/>
    <cellStyle name="Note 4 2 3 2 4 3 4 2" xfId="33362"/>
    <cellStyle name="Note 4 2 3 2 4 3 4 3" xfId="50571"/>
    <cellStyle name="Note 4 2 3 2 4 3 5" xfId="22729"/>
    <cellStyle name="Note 4 2 3 2 4 3 6" xfId="40013"/>
    <cellStyle name="Note 4 2 3 2 4 4" xfId="10670"/>
    <cellStyle name="Note 4 2 3 2 4 4 2" xfId="17559"/>
    <cellStyle name="Note 4 2 3 2 4 4 2 2" xfId="35223"/>
    <cellStyle name="Note 4 2 3 2 4 4 2 3" xfId="52418"/>
    <cellStyle name="Note 4 2 3 2 4 4 3" xfId="28334"/>
    <cellStyle name="Note 4 2 3 2 4 4 4" xfId="45579"/>
    <cellStyle name="Note 4 2 3 2 4 5" xfId="6920"/>
    <cellStyle name="Note 4 2 3 2 4 5 2" xfId="24585"/>
    <cellStyle name="Note 4 2 3 2 4 5 3" xfId="41856"/>
    <cellStyle name="Note 4 2 3 2 4 6" xfId="13951"/>
    <cellStyle name="Note 4 2 3 2 4 6 2" xfId="31615"/>
    <cellStyle name="Note 4 2 3 2 4 6 3" xfId="48836"/>
    <cellStyle name="Note 4 2 3 2 4 7" xfId="20867"/>
    <cellStyle name="Note 4 2 3 2 4 8" xfId="38170"/>
    <cellStyle name="Note 4 2 3 2 5" xfId="3376"/>
    <cellStyle name="Note 4 2 3 2 5 2" xfId="5292"/>
    <cellStyle name="Note 4 2 3 2 5 2 2" xfId="12212"/>
    <cellStyle name="Note 4 2 3 2 5 2 2 2" xfId="18939"/>
    <cellStyle name="Note 4 2 3 2 5 2 2 2 2" xfId="36603"/>
    <cellStyle name="Note 4 2 3 2 5 2 2 2 3" xfId="53786"/>
    <cellStyle name="Note 4 2 3 2 5 2 2 3" xfId="29876"/>
    <cellStyle name="Note 4 2 3 2 5 2 2 4" xfId="47109"/>
    <cellStyle name="Note 4 2 3 2 5 2 3" xfId="8928"/>
    <cellStyle name="Note 4 2 3 2 5 2 3 2" xfId="26593"/>
    <cellStyle name="Note 4 2 3 2 5 2 3 3" xfId="43852"/>
    <cellStyle name="Note 4 2 3 2 5 2 4" xfId="15872"/>
    <cellStyle name="Note 4 2 3 2 5 2 4 2" xfId="33536"/>
    <cellStyle name="Note 4 2 3 2 5 2 4 3" xfId="50745"/>
    <cellStyle name="Note 4 2 3 2 5 2 5" xfId="22957"/>
    <cellStyle name="Note 4 2 3 2 5 2 6" xfId="40241"/>
    <cellStyle name="Note 4 2 3 2 5 3" xfId="10836"/>
    <cellStyle name="Note 4 2 3 2 5 3 2" xfId="17671"/>
    <cellStyle name="Note 4 2 3 2 5 3 2 2" xfId="35335"/>
    <cellStyle name="Note 4 2 3 2 5 3 2 3" xfId="52530"/>
    <cellStyle name="Note 4 2 3 2 5 3 3" xfId="28500"/>
    <cellStyle name="Note 4 2 3 2 5 3 4" xfId="45745"/>
    <cellStyle name="Note 4 2 3 2 5 4" xfId="14125"/>
    <cellStyle name="Note 4 2 3 2 5 4 2" xfId="31789"/>
    <cellStyle name="Note 4 2 3 2 5 4 3" xfId="49010"/>
    <cellStyle name="Note 4 2 3 2 5 5" xfId="21095"/>
    <cellStyle name="Note 4 2 3 2 5 6" xfId="38398"/>
    <cellStyle name="Note 4 2 3 2 6" xfId="3243"/>
    <cellStyle name="Note 4 2 3 2 6 2" xfId="5159"/>
    <cellStyle name="Note 4 2 3 2 6 2 2" xfId="12079"/>
    <cellStyle name="Note 4 2 3 2 6 2 2 2" xfId="18860"/>
    <cellStyle name="Note 4 2 3 2 6 2 2 2 2" xfId="36524"/>
    <cellStyle name="Note 4 2 3 2 6 2 2 2 3" xfId="53707"/>
    <cellStyle name="Note 4 2 3 2 6 2 2 3" xfId="29743"/>
    <cellStyle name="Note 4 2 3 2 6 2 2 4" xfId="46976"/>
    <cellStyle name="Note 4 2 3 2 6 2 3" xfId="8795"/>
    <cellStyle name="Note 4 2 3 2 6 2 3 2" xfId="26460"/>
    <cellStyle name="Note 4 2 3 2 6 2 3 3" xfId="43719"/>
    <cellStyle name="Note 4 2 3 2 6 2 4" xfId="15793"/>
    <cellStyle name="Note 4 2 3 2 6 2 4 2" xfId="33457"/>
    <cellStyle name="Note 4 2 3 2 6 2 4 3" xfId="50666"/>
    <cellStyle name="Note 4 2 3 2 6 2 5" xfId="22824"/>
    <cellStyle name="Note 4 2 3 2 6 2 6" xfId="40108"/>
    <cellStyle name="Note 4 2 3 2 6 3" xfId="7015"/>
    <cellStyle name="Note 4 2 3 2 6 3 2" xfId="24680"/>
    <cellStyle name="Note 4 2 3 2 6 3 3" xfId="41951"/>
    <cellStyle name="Note 4 2 3 2 6 4" xfId="14046"/>
    <cellStyle name="Note 4 2 3 2 6 4 2" xfId="31710"/>
    <cellStyle name="Note 4 2 3 2 6 4 3" xfId="48931"/>
    <cellStyle name="Note 4 2 3 2 6 5" xfId="20962"/>
    <cellStyle name="Note 4 2 3 2 6 6" xfId="38265"/>
    <cellStyle name="Note 4 2 3 2 7" xfId="4629"/>
    <cellStyle name="Note 4 2 3 2 7 2" xfId="11549"/>
    <cellStyle name="Note 4 2 3 2 7 2 2" xfId="18330"/>
    <cellStyle name="Note 4 2 3 2 7 2 2 2" xfId="35994"/>
    <cellStyle name="Note 4 2 3 2 7 2 2 3" xfId="53183"/>
    <cellStyle name="Note 4 2 3 2 7 2 3" xfId="29213"/>
    <cellStyle name="Note 4 2 3 2 7 2 4" xfId="46452"/>
    <cellStyle name="Note 4 2 3 2 7 3" xfId="8265"/>
    <cellStyle name="Note 4 2 3 2 7 3 2" xfId="25930"/>
    <cellStyle name="Note 4 2 3 2 7 3 3" xfId="43195"/>
    <cellStyle name="Note 4 2 3 2 7 4" xfId="15263"/>
    <cellStyle name="Note 4 2 3 2 7 4 2" xfId="32927"/>
    <cellStyle name="Note 4 2 3 2 7 4 3" xfId="50142"/>
    <cellStyle name="Note 4 2 3 2 7 5" xfId="22294"/>
    <cellStyle name="Note 4 2 3 2 7 6" xfId="39584"/>
    <cellStyle name="Note 4 2 3 2 8" xfId="10235"/>
    <cellStyle name="Note 4 2 3 2 8 2" xfId="17124"/>
    <cellStyle name="Note 4 2 3 2 8 2 2" xfId="34788"/>
    <cellStyle name="Note 4 2 3 2 8 2 3" xfId="51989"/>
    <cellStyle name="Note 4 2 3 2 8 3" xfId="27899"/>
    <cellStyle name="Note 4 2 3 2 8 4" xfId="45150"/>
    <cellStyle name="Note 4 2 3 2 9" xfId="6485"/>
    <cellStyle name="Note 4 2 3 2 9 2" xfId="24150"/>
    <cellStyle name="Note 4 2 3 2 9 3" xfId="41427"/>
    <cellStyle name="Note 4 2 3 3" xfId="2863"/>
    <cellStyle name="Note 4 2 3 3 2" xfId="3526"/>
    <cellStyle name="Note 4 2 3 3 2 2" xfId="5442"/>
    <cellStyle name="Note 4 2 3 3 2 2 2" xfId="12362"/>
    <cellStyle name="Note 4 2 3 3 2 2 2 2" xfId="19089"/>
    <cellStyle name="Note 4 2 3 3 2 2 2 2 2" xfId="36753"/>
    <cellStyle name="Note 4 2 3 3 2 2 2 2 3" xfId="53933"/>
    <cellStyle name="Note 4 2 3 3 2 2 2 3" xfId="30026"/>
    <cellStyle name="Note 4 2 3 3 2 2 2 4" xfId="47256"/>
    <cellStyle name="Note 4 2 3 3 2 2 3" xfId="9078"/>
    <cellStyle name="Note 4 2 3 3 2 2 3 2" xfId="26743"/>
    <cellStyle name="Note 4 2 3 3 2 2 3 3" xfId="43999"/>
    <cellStyle name="Note 4 2 3 3 2 2 4" xfId="16022"/>
    <cellStyle name="Note 4 2 3 3 2 2 4 2" xfId="33686"/>
    <cellStyle name="Note 4 2 3 3 2 2 4 3" xfId="50892"/>
    <cellStyle name="Note 4 2 3 3 2 2 5" xfId="23107"/>
    <cellStyle name="Note 4 2 3 3 2 2 6" xfId="40388"/>
    <cellStyle name="Note 4 2 3 3 2 3" xfId="10986"/>
    <cellStyle name="Note 4 2 3 3 2 3 2" xfId="17821"/>
    <cellStyle name="Note 4 2 3 3 2 3 2 2" xfId="35485"/>
    <cellStyle name="Note 4 2 3 3 2 3 2 3" xfId="52677"/>
    <cellStyle name="Note 4 2 3 3 2 3 3" xfId="28650"/>
    <cellStyle name="Note 4 2 3 3 2 3 4" xfId="45892"/>
    <cellStyle name="Note 4 2 3 3 2 4" xfId="7223"/>
    <cellStyle name="Note 4 2 3 3 2 4 2" xfId="24888"/>
    <cellStyle name="Note 4 2 3 3 2 4 3" xfId="42156"/>
    <cellStyle name="Note 4 2 3 3 2 5" xfId="14275"/>
    <cellStyle name="Note 4 2 3 3 2 5 2" xfId="31939"/>
    <cellStyle name="Note 4 2 3 3 2 5 3" xfId="49157"/>
    <cellStyle name="Note 4 2 3 3 2 6" xfId="21245"/>
    <cellStyle name="Note 4 2 3 3 2 7" xfId="38545"/>
    <cellStyle name="Note 4 2 3 3 3" xfId="3896"/>
    <cellStyle name="Note 4 2 3 3 3 2" xfId="5812"/>
    <cellStyle name="Note 4 2 3 3 3 2 2" xfId="12732"/>
    <cellStyle name="Note 4 2 3 3 3 2 2 2" xfId="19459"/>
    <cellStyle name="Note 4 2 3 3 3 2 2 2 2" xfId="37123"/>
    <cellStyle name="Note 4 2 3 3 3 2 2 2 3" xfId="54300"/>
    <cellStyle name="Note 4 2 3 3 3 2 2 3" xfId="30396"/>
    <cellStyle name="Note 4 2 3 3 3 2 2 4" xfId="47623"/>
    <cellStyle name="Note 4 2 3 3 3 2 3" xfId="9448"/>
    <cellStyle name="Note 4 2 3 3 3 2 3 2" xfId="27113"/>
    <cellStyle name="Note 4 2 3 3 3 2 3 3" xfId="44366"/>
    <cellStyle name="Note 4 2 3 3 3 2 4" xfId="16392"/>
    <cellStyle name="Note 4 2 3 3 3 2 4 2" xfId="34056"/>
    <cellStyle name="Note 4 2 3 3 3 2 4 3" xfId="51259"/>
    <cellStyle name="Note 4 2 3 3 3 2 5" xfId="23477"/>
    <cellStyle name="Note 4 2 3 3 3 2 6" xfId="40755"/>
    <cellStyle name="Note 4 2 3 3 3 3" xfId="7593"/>
    <cellStyle name="Note 4 2 3 3 3 3 2" xfId="25258"/>
    <cellStyle name="Note 4 2 3 3 3 3 3" xfId="42523"/>
    <cellStyle name="Note 4 2 3 3 3 4" xfId="14645"/>
    <cellStyle name="Note 4 2 3 3 3 4 2" xfId="32309"/>
    <cellStyle name="Note 4 2 3 3 3 4 3" xfId="49524"/>
    <cellStyle name="Note 4 2 3 3 3 5" xfId="21615"/>
    <cellStyle name="Note 4 2 3 3 3 6" xfId="38912"/>
    <cellStyle name="Note 4 2 3 3 4" xfId="4779"/>
    <cellStyle name="Note 4 2 3 3 4 2" xfId="11699"/>
    <cellStyle name="Note 4 2 3 3 4 2 2" xfId="18480"/>
    <cellStyle name="Note 4 2 3 3 4 2 2 2" xfId="36144"/>
    <cellStyle name="Note 4 2 3 3 4 2 2 3" xfId="53330"/>
    <cellStyle name="Note 4 2 3 3 4 2 3" xfId="29363"/>
    <cellStyle name="Note 4 2 3 3 4 2 4" xfId="46599"/>
    <cellStyle name="Note 4 2 3 3 4 3" xfId="8415"/>
    <cellStyle name="Note 4 2 3 3 4 3 2" xfId="26080"/>
    <cellStyle name="Note 4 2 3 3 4 3 3" xfId="43342"/>
    <cellStyle name="Note 4 2 3 3 4 4" xfId="15413"/>
    <cellStyle name="Note 4 2 3 3 4 4 2" xfId="33077"/>
    <cellStyle name="Note 4 2 3 3 4 4 3" xfId="50289"/>
    <cellStyle name="Note 4 2 3 3 4 5" xfId="22444"/>
    <cellStyle name="Note 4 2 3 3 4 6" xfId="39731"/>
    <cellStyle name="Note 4 2 3 3 5" xfId="10385"/>
    <cellStyle name="Note 4 2 3 3 5 2" xfId="17274"/>
    <cellStyle name="Note 4 2 3 3 5 2 2" xfId="34938"/>
    <cellStyle name="Note 4 2 3 3 5 2 3" xfId="52136"/>
    <cellStyle name="Note 4 2 3 3 5 3" xfId="28049"/>
    <cellStyle name="Note 4 2 3 3 5 4" xfId="45297"/>
    <cellStyle name="Note 4 2 3 3 6" xfId="6635"/>
    <cellStyle name="Note 4 2 3 3 6 2" xfId="24300"/>
    <cellStyle name="Note 4 2 3 3 6 3" xfId="41574"/>
    <cellStyle name="Note 4 2 3 3 7" xfId="13666"/>
    <cellStyle name="Note 4 2 3 3 7 2" xfId="31330"/>
    <cellStyle name="Note 4 2 3 3 7 3" xfId="48554"/>
    <cellStyle name="Note 4 2 3 3 8" xfId="20582"/>
    <cellStyle name="Note 4 2 3 3 9" xfId="37888"/>
    <cellStyle name="Note 4 2 3 4" xfId="4515"/>
    <cellStyle name="Note 4 2 3 4 2" xfId="6379"/>
    <cellStyle name="Note 4 2 3 4 2 2" xfId="13298"/>
    <cellStyle name="Note 4 2 3 4 2 2 2" xfId="19971"/>
    <cellStyle name="Note 4 2 3 4 2 2 2 2" xfId="37635"/>
    <cellStyle name="Note 4 2 3 4 2 2 2 3" xfId="54812"/>
    <cellStyle name="Note 4 2 3 4 2 2 3" xfId="30962"/>
    <cellStyle name="Note 4 2 3 4 2 2 4" xfId="48189"/>
    <cellStyle name="Note 4 2 3 4 2 3" xfId="10014"/>
    <cellStyle name="Note 4 2 3 4 2 3 2" xfId="27679"/>
    <cellStyle name="Note 4 2 3 4 2 3 3" xfId="44932"/>
    <cellStyle name="Note 4 2 3 4 2 4" xfId="16904"/>
    <cellStyle name="Note 4 2 3 4 2 4 2" xfId="34568"/>
    <cellStyle name="Note 4 2 3 4 2 4 3" xfId="51771"/>
    <cellStyle name="Note 4 2 3 4 2 5" xfId="24044"/>
    <cellStyle name="Note 4 2 3 4 2 6" xfId="41321"/>
    <cellStyle name="Note 4 2 3 4 3" xfId="11443"/>
    <cellStyle name="Note 4 2 3 4 3 2" xfId="18224"/>
    <cellStyle name="Note 4 2 3 4 3 2 2" xfId="35888"/>
    <cellStyle name="Note 4 2 3 4 3 2 3" xfId="53077"/>
    <cellStyle name="Note 4 2 3 4 3 3" xfId="29107"/>
    <cellStyle name="Note 4 2 3 4 3 4" xfId="46346"/>
    <cellStyle name="Note 4 2 3 4 4" xfId="8159"/>
    <cellStyle name="Note 4 2 3 4 4 2" xfId="25824"/>
    <cellStyle name="Note 4 2 3 4 4 3" xfId="43089"/>
    <cellStyle name="Note 4 2 3 4 5" xfId="15157"/>
    <cellStyle name="Note 4 2 3 4 5 2" xfId="32821"/>
    <cellStyle name="Note 4 2 3 4 5 3" xfId="50036"/>
    <cellStyle name="Note 4 2 3 4 6" xfId="22188"/>
    <cellStyle name="Note 4 2 3 4 7" xfId="39478"/>
    <cellStyle name="Note 4 2 3 5" xfId="4369"/>
    <cellStyle name="Note 4 2 3 5 2" xfId="6234"/>
    <cellStyle name="Note 4 2 3 5 2 2" xfId="13153"/>
    <cellStyle name="Note 4 2 3 5 2 2 2" xfId="19826"/>
    <cellStyle name="Note 4 2 3 5 2 2 2 2" xfId="37490"/>
    <cellStyle name="Note 4 2 3 5 2 2 2 3" xfId="54667"/>
    <cellStyle name="Note 4 2 3 5 2 2 3" xfId="30817"/>
    <cellStyle name="Note 4 2 3 5 2 2 4" xfId="48044"/>
    <cellStyle name="Note 4 2 3 5 2 3" xfId="9869"/>
    <cellStyle name="Note 4 2 3 5 2 3 2" xfId="27534"/>
    <cellStyle name="Note 4 2 3 5 2 3 3" xfId="44787"/>
    <cellStyle name="Note 4 2 3 5 2 4" xfId="16759"/>
    <cellStyle name="Note 4 2 3 5 2 4 2" xfId="34423"/>
    <cellStyle name="Note 4 2 3 5 2 4 3" xfId="51626"/>
    <cellStyle name="Note 4 2 3 5 2 5" xfId="23899"/>
    <cellStyle name="Note 4 2 3 5 2 6" xfId="41176"/>
    <cellStyle name="Note 4 2 3 5 3" xfId="11298"/>
    <cellStyle name="Note 4 2 3 5 3 2" xfId="18079"/>
    <cellStyle name="Note 4 2 3 5 3 2 2" xfId="35743"/>
    <cellStyle name="Note 4 2 3 5 3 2 3" xfId="52932"/>
    <cellStyle name="Note 4 2 3 5 3 3" xfId="28962"/>
    <cellStyle name="Note 4 2 3 5 3 4" xfId="46201"/>
    <cellStyle name="Note 4 2 3 5 4" xfId="8014"/>
    <cellStyle name="Note 4 2 3 5 4 2" xfId="25679"/>
    <cellStyle name="Note 4 2 3 5 4 3" xfId="42944"/>
    <cellStyle name="Note 4 2 3 5 5" xfId="15012"/>
    <cellStyle name="Note 4 2 3 5 5 2" xfId="32676"/>
    <cellStyle name="Note 4 2 3 5 5 3" xfId="49891"/>
    <cellStyle name="Note 4 2 3 5 6" xfId="22043"/>
    <cellStyle name="Note 4 2 3 5 7" xfId="39333"/>
    <cellStyle name="Note 4 2 3 6" xfId="10158"/>
    <cellStyle name="Note 4 2 3 6 2" xfId="17047"/>
    <cellStyle name="Note 4 2 3 6 2 2" xfId="34711"/>
    <cellStyle name="Note 4 2 3 6 2 3" xfId="51912"/>
    <cellStyle name="Note 4 2 3 6 3" xfId="27822"/>
    <cellStyle name="Note 4 2 3 6 4" xfId="45073"/>
    <cellStyle name="Note 4 2 3 7" xfId="13439"/>
    <cellStyle name="Note 4 2 3 7 2" xfId="31103"/>
    <cellStyle name="Note 4 2 3 7 3" xfId="48330"/>
    <cellStyle name="Note 4 2 3 8" xfId="20265"/>
    <cellStyle name="Note 4 2 3 9" xfId="20158"/>
    <cellStyle name="Note 4 2 4" xfId="2714"/>
    <cellStyle name="Note 4 2 4 10" xfId="13519"/>
    <cellStyle name="Note 4 2 4 10 2" xfId="31183"/>
    <cellStyle name="Note 4 2 4 10 3" xfId="48410"/>
    <cellStyle name="Note 4 2 4 11" xfId="20435"/>
    <cellStyle name="Note 4 2 4 12" xfId="37744"/>
    <cellStyle name="Note 4 2 4 2" xfId="2943"/>
    <cellStyle name="Note 4 2 4 2 2" xfId="3606"/>
    <cellStyle name="Note 4 2 4 2 2 2" xfId="5522"/>
    <cellStyle name="Note 4 2 4 2 2 2 2" xfId="12442"/>
    <cellStyle name="Note 4 2 4 2 2 2 2 2" xfId="19169"/>
    <cellStyle name="Note 4 2 4 2 2 2 2 2 2" xfId="36833"/>
    <cellStyle name="Note 4 2 4 2 2 2 2 2 3" xfId="54013"/>
    <cellStyle name="Note 4 2 4 2 2 2 2 3" xfId="30106"/>
    <cellStyle name="Note 4 2 4 2 2 2 2 4" xfId="47336"/>
    <cellStyle name="Note 4 2 4 2 2 2 3" xfId="9158"/>
    <cellStyle name="Note 4 2 4 2 2 2 3 2" xfId="26823"/>
    <cellStyle name="Note 4 2 4 2 2 2 3 3" xfId="44079"/>
    <cellStyle name="Note 4 2 4 2 2 2 4" xfId="16102"/>
    <cellStyle name="Note 4 2 4 2 2 2 4 2" xfId="33766"/>
    <cellStyle name="Note 4 2 4 2 2 2 4 3" xfId="50972"/>
    <cellStyle name="Note 4 2 4 2 2 2 5" xfId="23187"/>
    <cellStyle name="Note 4 2 4 2 2 2 6" xfId="40468"/>
    <cellStyle name="Note 4 2 4 2 2 3" xfId="11066"/>
    <cellStyle name="Note 4 2 4 2 2 3 2" xfId="17901"/>
    <cellStyle name="Note 4 2 4 2 2 3 2 2" xfId="35565"/>
    <cellStyle name="Note 4 2 4 2 2 3 2 3" xfId="52757"/>
    <cellStyle name="Note 4 2 4 2 2 3 3" xfId="28730"/>
    <cellStyle name="Note 4 2 4 2 2 3 4" xfId="45972"/>
    <cellStyle name="Note 4 2 4 2 2 4" xfId="7303"/>
    <cellStyle name="Note 4 2 4 2 2 4 2" xfId="24968"/>
    <cellStyle name="Note 4 2 4 2 2 4 3" xfId="42236"/>
    <cellStyle name="Note 4 2 4 2 2 5" xfId="14355"/>
    <cellStyle name="Note 4 2 4 2 2 5 2" xfId="32019"/>
    <cellStyle name="Note 4 2 4 2 2 5 3" xfId="49237"/>
    <cellStyle name="Note 4 2 4 2 2 6" xfId="21325"/>
    <cellStyle name="Note 4 2 4 2 2 7" xfId="38625"/>
    <cellStyle name="Note 4 2 4 2 3" xfId="3976"/>
    <cellStyle name="Note 4 2 4 2 3 2" xfId="5892"/>
    <cellStyle name="Note 4 2 4 2 3 2 2" xfId="12812"/>
    <cellStyle name="Note 4 2 4 2 3 2 2 2" xfId="19539"/>
    <cellStyle name="Note 4 2 4 2 3 2 2 2 2" xfId="37203"/>
    <cellStyle name="Note 4 2 4 2 3 2 2 2 3" xfId="54380"/>
    <cellStyle name="Note 4 2 4 2 3 2 2 3" xfId="30476"/>
    <cellStyle name="Note 4 2 4 2 3 2 2 4" xfId="47703"/>
    <cellStyle name="Note 4 2 4 2 3 2 3" xfId="9528"/>
    <cellStyle name="Note 4 2 4 2 3 2 3 2" xfId="27193"/>
    <cellStyle name="Note 4 2 4 2 3 2 3 3" xfId="44446"/>
    <cellStyle name="Note 4 2 4 2 3 2 4" xfId="16472"/>
    <cellStyle name="Note 4 2 4 2 3 2 4 2" xfId="34136"/>
    <cellStyle name="Note 4 2 4 2 3 2 4 3" xfId="51339"/>
    <cellStyle name="Note 4 2 4 2 3 2 5" xfId="23557"/>
    <cellStyle name="Note 4 2 4 2 3 2 6" xfId="40835"/>
    <cellStyle name="Note 4 2 4 2 3 3" xfId="7673"/>
    <cellStyle name="Note 4 2 4 2 3 3 2" xfId="25338"/>
    <cellStyle name="Note 4 2 4 2 3 3 3" xfId="42603"/>
    <cellStyle name="Note 4 2 4 2 3 4" xfId="14725"/>
    <cellStyle name="Note 4 2 4 2 3 4 2" xfId="32389"/>
    <cellStyle name="Note 4 2 4 2 3 4 3" xfId="49604"/>
    <cellStyle name="Note 4 2 4 2 3 5" xfId="21695"/>
    <cellStyle name="Note 4 2 4 2 3 6" xfId="38992"/>
    <cellStyle name="Note 4 2 4 2 4" xfId="4859"/>
    <cellStyle name="Note 4 2 4 2 4 2" xfId="11779"/>
    <cellStyle name="Note 4 2 4 2 4 2 2" xfId="18560"/>
    <cellStyle name="Note 4 2 4 2 4 2 2 2" xfId="36224"/>
    <cellStyle name="Note 4 2 4 2 4 2 2 3" xfId="53410"/>
    <cellStyle name="Note 4 2 4 2 4 2 3" xfId="29443"/>
    <cellStyle name="Note 4 2 4 2 4 2 4" xfId="46679"/>
    <cellStyle name="Note 4 2 4 2 4 3" xfId="8495"/>
    <cellStyle name="Note 4 2 4 2 4 3 2" xfId="26160"/>
    <cellStyle name="Note 4 2 4 2 4 3 3" xfId="43422"/>
    <cellStyle name="Note 4 2 4 2 4 4" xfId="15493"/>
    <cellStyle name="Note 4 2 4 2 4 4 2" xfId="33157"/>
    <cellStyle name="Note 4 2 4 2 4 4 3" xfId="50369"/>
    <cellStyle name="Note 4 2 4 2 4 5" xfId="22524"/>
    <cellStyle name="Note 4 2 4 2 4 6" xfId="39811"/>
    <cellStyle name="Note 4 2 4 2 5" xfId="10465"/>
    <cellStyle name="Note 4 2 4 2 5 2" xfId="17354"/>
    <cellStyle name="Note 4 2 4 2 5 2 2" xfId="35018"/>
    <cellStyle name="Note 4 2 4 2 5 2 3" xfId="52216"/>
    <cellStyle name="Note 4 2 4 2 5 3" xfId="28129"/>
    <cellStyle name="Note 4 2 4 2 5 4" xfId="45377"/>
    <cellStyle name="Note 4 2 4 2 6" xfId="6715"/>
    <cellStyle name="Note 4 2 4 2 6 2" xfId="24380"/>
    <cellStyle name="Note 4 2 4 2 6 3" xfId="41654"/>
    <cellStyle name="Note 4 2 4 2 7" xfId="13746"/>
    <cellStyle name="Note 4 2 4 2 7 2" xfId="31410"/>
    <cellStyle name="Note 4 2 4 2 7 3" xfId="48634"/>
    <cellStyle name="Note 4 2 4 2 8" xfId="20662"/>
    <cellStyle name="Note 4 2 4 2 9" xfId="37968"/>
    <cellStyle name="Note 4 2 4 3" xfId="3039"/>
    <cellStyle name="Note 4 2 4 3 2" xfId="3702"/>
    <cellStyle name="Note 4 2 4 3 2 2" xfId="5618"/>
    <cellStyle name="Note 4 2 4 3 2 2 2" xfId="12538"/>
    <cellStyle name="Note 4 2 4 3 2 2 2 2" xfId="19265"/>
    <cellStyle name="Note 4 2 4 3 2 2 2 2 2" xfId="36929"/>
    <cellStyle name="Note 4 2 4 3 2 2 2 2 3" xfId="54106"/>
    <cellStyle name="Note 4 2 4 3 2 2 2 3" xfId="30202"/>
    <cellStyle name="Note 4 2 4 3 2 2 2 4" xfId="47429"/>
    <cellStyle name="Note 4 2 4 3 2 2 3" xfId="9254"/>
    <cellStyle name="Note 4 2 4 3 2 2 3 2" xfId="26919"/>
    <cellStyle name="Note 4 2 4 3 2 2 3 3" xfId="44172"/>
    <cellStyle name="Note 4 2 4 3 2 2 4" xfId="16198"/>
    <cellStyle name="Note 4 2 4 3 2 2 4 2" xfId="33862"/>
    <cellStyle name="Note 4 2 4 3 2 2 4 3" xfId="51065"/>
    <cellStyle name="Note 4 2 4 3 2 2 5" xfId="23283"/>
    <cellStyle name="Note 4 2 4 3 2 2 6" xfId="40561"/>
    <cellStyle name="Note 4 2 4 3 2 3" xfId="11162"/>
    <cellStyle name="Note 4 2 4 3 2 3 2" xfId="17997"/>
    <cellStyle name="Note 4 2 4 3 2 3 2 2" xfId="35661"/>
    <cellStyle name="Note 4 2 4 3 2 3 2 3" xfId="52850"/>
    <cellStyle name="Note 4 2 4 3 2 3 3" xfId="28826"/>
    <cellStyle name="Note 4 2 4 3 2 3 4" xfId="46065"/>
    <cellStyle name="Note 4 2 4 3 2 4" xfId="7399"/>
    <cellStyle name="Note 4 2 4 3 2 4 2" xfId="25064"/>
    <cellStyle name="Note 4 2 4 3 2 4 3" xfId="42329"/>
    <cellStyle name="Note 4 2 4 3 2 5" xfId="14451"/>
    <cellStyle name="Note 4 2 4 3 2 5 2" xfId="32115"/>
    <cellStyle name="Note 4 2 4 3 2 5 3" xfId="49330"/>
    <cellStyle name="Note 4 2 4 3 2 6" xfId="21421"/>
    <cellStyle name="Note 4 2 4 3 2 7" xfId="38718"/>
    <cellStyle name="Note 4 2 4 3 3" xfId="4069"/>
    <cellStyle name="Note 4 2 4 3 3 2" xfId="5985"/>
    <cellStyle name="Note 4 2 4 3 3 2 2" xfId="12905"/>
    <cellStyle name="Note 4 2 4 3 3 2 2 2" xfId="19632"/>
    <cellStyle name="Note 4 2 4 3 3 2 2 2 2" xfId="37296"/>
    <cellStyle name="Note 4 2 4 3 3 2 2 2 3" xfId="54473"/>
    <cellStyle name="Note 4 2 4 3 3 2 2 3" xfId="30569"/>
    <cellStyle name="Note 4 2 4 3 3 2 2 4" xfId="47796"/>
    <cellStyle name="Note 4 2 4 3 3 2 3" xfId="9621"/>
    <cellStyle name="Note 4 2 4 3 3 2 3 2" xfId="27286"/>
    <cellStyle name="Note 4 2 4 3 3 2 3 3" xfId="44539"/>
    <cellStyle name="Note 4 2 4 3 3 2 4" xfId="16565"/>
    <cellStyle name="Note 4 2 4 3 3 2 4 2" xfId="34229"/>
    <cellStyle name="Note 4 2 4 3 3 2 4 3" xfId="51432"/>
    <cellStyle name="Note 4 2 4 3 3 2 5" xfId="23650"/>
    <cellStyle name="Note 4 2 4 3 3 2 6" xfId="40928"/>
    <cellStyle name="Note 4 2 4 3 3 3" xfId="7766"/>
    <cellStyle name="Note 4 2 4 3 3 3 2" xfId="25431"/>
    <cellStyle name="Note 4 2 4 3 3 3 3" xfId="42696"/>
    <cellStyle name="Note 4 2 4 3 3 4" xfId="14818"/>
    <cellStyle name="Note 4 2 4 3 3 4 2" xfId="32482"/>
    <cellStyle name="Note 4 2 4 3 3 4 3" xfId="49697"/>
    <cellStyle name="Note 4 2 4 3 3 5" xfId="21788"/>
    <cellStyle name="Note 4 2 4 3 3 6" xfId="39085"/>
    <cellStyle name="Note 4 2 4 3 4" xfId="4955"/>
    <cellStyle name="Note 4 2 4 3 4 2" xfId="11875"/>
    <cellStyle name="Note 4 2 4 3 4 2 2" xfId="18656"/>
    <cellStyle name="Note 4 2 4 3 4 2 2 2" xfId="36320"/>
    <cellStyle name="Note 4 2 4 3 4 2 2 3" xfId="53503"/>
    <cellStyle name="Note 4 2 4 3 4 2 3" xfId="29539"/>
    <cellStyle name="Note 4 2 4 3 4 2 4" xfId="46772"/>
    <cellStyle name="Note 4 2 4 3 4 3" xfId="8591"/>
    <cellStyle name="Note 4 2 4 3 4 3 2" xfId="26256"/>
    <cellStyle name="Note 4 2 4 3 4 3 3" xfId="43515"/>
    <cellStyle name="Note 4 2 4 3 4 4" xfId="15589"/>
    <cellStyle name="Note 4 2 4 3 4 4 2" xfId="33253"/>
    <cellStyle name="Note 4 2 4 3 4 4 3" xfId="50462"/>
    <cellStyle name="Note 4 2 4 3 4 5" xfId="22620"/>
    <cellStyle name="Note 4 2 4 3 4 6" xfId="39904"/>
    <cellStyle name="Note 4 2 4 3 5" xfId="10561"/>
    <cellStyle name="Note 4 2 4 3 5 2" xfId="17450"/>
    <cellStyle name="Note 4 2 4 3 5 2 2" xfId="35114"/>
    <cellStyle name="Note 4 2 4 3 5 2 3" xfId="52309"/>
    <cellStyle name="Note 4 2 4 3 5 3" xfId="28225"/>
    <cellStyle name="Note 4 2 4 3 5 4" xfId="45470"/>
    <cellStyle name="Note 4 2 4 3 6" xfId="6811"/>
    <cellStyle name="Note 4 2 4 3 6 2" xfId="24476"/>
    <cellStyle name="Note 4 2 4 3 6 3" xfId="41747"/>
    <cellStyle name="Note 4 2 4 3 7" xfId="13842"/>
    <cellStyle name="Note 4 2 4 3 7 2" xfId="31506"/>
    <cellStyle name="Note 4 2 4 3 7 3" xfId="48727"/>
    <cellStyle name="Note 4 2 4 3 8" xfId="20758"/>
    <cellStyle name="Note 4 2 4 3 9" xfId="38061"/>
    <cellStyle name="Note 4 2 4 4" xfId="3151"/>
    <cellStyle name="Note 4 2 4 4 2" xfId="4181"/>
    <cellStyle name="Note 4 2 4 4 2 2" xfId="6097"/>
    <cellStyle name="Note 4 2 4 4 2 2 2" xfId="13017"/>
    <cellStyle name="Note 4 2 4 4 2 2 2 2" xfId="19744"/>
    <cellStyle name="Note 4 2 4 4 2 2 2 2 2" xfId="37408"/>
    <cellStyle name="Note 4 2 4 4 2 2 2 2 3" xfId="54585"/>
    <cellStyle name="Note 4 2 4 4 2 2 2 3" xfId="30681"/>
    <cellStyle name="Note 4 2 4 4 2 2 2 4" xfId="47908"/>
    <cellStyle name="Note 4 2 4 4 2 2 3" xfId="9733"/>
    <cellStyle name="Note 4 2 4 4 2 2 3 2" xfId="27398"/>
    <cellStyle name="Note 4 2 4 4 2 2 3 3" xfId="44651"/>
    <cellStyle name="Note 4 2 4 4 2 2 4" xfId="16677"/>
    <cellStyle name="Note 4 2 4 4 2 2 4 2" xfId="34341"/>
    <cellStyle name="Note 4 2 4 4 2 2 4 3" xfId="51544"/>
    <cellStyle name="Note 4 2 4 4 2 2 5" xfId="23762"/>
    <cellStyle name="Note 4 2 4 4 2 2 6" xfId="41040"/>
    <cellStyle name="Note 4 2 4 4 2 3" xfId="7878"/>
    <cellStyle name="Note 4 2 4 4 2 3 2" xfId="25543"/>
    <cellStyle name="Note 4 2 4 4 2 3 3" xfId="42808"/>
    <cellStyle name="Note 4 2 4 4 2 4" xfId="14930"/>
    <cellStyle name="Note 4 2 4 4 2 4 2" xfId="32594"/>
    <cellStyle name="Note 4 2 4 4 2 4 3" xfId="49809"/>
    <cellStyle name="Note 4 2 4 4 2 5" xfId="21900"/>
    <cellStyle name="Note 4 2 4 4 2 6" xfId="39197"/>
    <cellStyle name="Note 4 2 4 4 3" xfId="5067"/>
    <cellStyle name="Note 4 2 4 4 3 2" xfId="11987"/>
    <cellStyle name="Note 4 2 4 4 3 2 2" xfId="18768"/>
    <cellStyle name="Note 4 2 4 4 3 2 2 2" xfId="36432"/>
    <cellStyle name="Note 4 2 4 4 3 2 2 3" xfId="53615"/>
    <cellStyle name="Note 4 2 4 4 3 2 3" xfId="29651"/>
    <cellStyle name="Note 4 2 4 4 3 2 4" xfId="46884"/>
    <cellStyle name="Note 4 2 4 4 3 3" xfId="8703"/>
    <cellStyle name="Note 4 2 4 4 3 3 2" xfId="26368"/>
    <cellStyle name="Note 4 2 4 4 3 3 3" xfId="43627"/>
    <cellStyle name="Note 4 2 4 4 3 4" xfId="15701"/>
    <cellStyle name="Note 4 2 4 4 3 4 2" xfId="33365"/>
    <cellStyle name="Note 4 2 4 4 3 4 3" xfId="50574"/>
    <cellStyle name="Note 4 2 4 4 3 5" xfId="22732"/>
    <cellStyle name="Note 4 2 4 4 3 6" xfId="40016"/>
    <cellStyle name="Note 4 2 4 4 4" xfId="10673"/>
    <cellStyle name="Note 4 2 4 4 4 2" xfId="17562"/>
    <cellStyle name="Note 4 2 4 4 4 2 2" xfId="35226"/>
    <cellStyle name="Note 4 2 4 4 4 2 3" xfId="52421"/>
    <cellStyle name="Note 4 2 4 4 4 3" xfId="28337"/>
    <cellStyle name="Note 4 2 4 4 4 4" xfId="45582"/>
    <cellStyle name="Note 4 2 4 4 5" xfId="6923"/>
    <cellStyle name="Note 4 2 4 4 5 2" xfId="24588"/>
    <cellStyle name="Note 4 2 4 4 5 3" xfId="41859"/>
    <cellStyle name="Note 4 2 4 4 6" xfId="13954"/>
    <cellStyle name="Note 4 2 4 4 6 2" xfId="31618"/>
    <cellStyle name="Note 4 2 4 4 6 3" xfId="48839"/>
    <cellStyle name="Note 4 2 4 4 7" xfId="20870"/>
    <cellStyle name="Note 4 2 4 4 8" xfId="38173"/>
    <cellStyle name="Note 4 2 4 5" xfId="3379"/>
    <cellStyle name="Note 4 2 4 5 2" xfId="5295"/>
    <cellStyle name="Note 4 2 4 5 2 2" xfId="12215"/>
    <cellStyle name="Note 4 2 4 5 2 2 2" xfId="18942"/>
    <cellStyle name="Note 4 2 4 5 2 2 2 2" xfId="36606"/>
    <cellStyle name="Note 4 2 4 5 2 2 2 3" xfId="53789"/>
    <cellStyle name="Note 4 2 4 5 2 2 3" xfId="29879"/>
    <cellStyle name="Note 4 2 4 5 2 2 4" xfId="47112"/>
    <cellStyle name="Note 4 2 4 5 2 3" xfId="8931"/>
    <cellStyle name="Note 4 2 4 5 2 3 2" xfId="26596"/>
    <cellStyle name="Note 4 2 4 5 2 3 3" xfId="43855"/>
    <cellStyle name="Note 4 2 4 5 2 4" xfId="15875"/>
    <cellStyle name="Note 4 2 4 5 2 4 2" xfId="33539"/>
    <cellStyle name="Note 4 2 4 5 2 4 3" xfId="50748"/>
    <cellStyle name="Note 4 2 4 5 2 5" xfId="22960"/>
    <cellStyle name="Note 4 2 4 5 2 6" xfId="40244"/>
    <cellStyle name="Note 4 2 4 5 3" xfId="10839"/>
    <cellStyle name="Note 4 2 4 5 3 2" xfId="17674"/>
    <cellStyle name="Note 4 2 4 5 3 2 2" xfId="35338"/>
    <cellStyle name="Note 4 2 4 5 3 2 3" xfId="52533"/>
    <cellStyle name="Note 4 2 4 5 3 3" xfId="28503"/>
    <cellStyle name="Note 4 2 4 5 3 4" xfId="45748"/>
    <cellStyle name="Note 4 2 4 5 4" xfId="14128"/>
    <cellStyle name="Note 4 2 4 5 4 2" xfId="31792"/>
    <cellStyle name="Note 4 2 4 5 4 3" xfId="49013"/>
    <cellStyle name="Note 4 2 4 5 5" xfId="21098"/>
    <cellStyle name="Note 4 2 4 5 6" xfId="38401"/>
    <cellStyle name="Note 4 2 4 6" xfId="3240"/>
    <cellStyle name="Note 4 2 4 6 2" xfId="5156"/>
    <cellStyle name="Note 4 2 4 6 2 2" xfId="12076"/>
    <cellStyle name="Note 4 2 4 6 2 2 2" xfId="18857"/>
    <cellStyle name="Note 4 2 4 6 2 2 2 2" xfId="36521"/>
    <cellStyle name="Note 4 2 4 6 2 2 2 3" xfId="53704"/>
    <cellStyle name="Note 4 2 4 6 2 2 3" xfId="29740"/>
    <cellStyle name="Note 4 2 4 6 2 2 4" xfId="46973"/>
    <cellStyle name="Note 4 2 4 6 2 3" xfId="8792"/>
    <cellStyle name="Note 4 2 4 6 2 3 2" xfId="26457"/>
    <cellStyle name="Note 4 2 4 6 2 3 3" xfId="43716"/>
    <cellStyle name="Note 4 2 4 6 2 4" xfId="15790"/>
    <cellStyle name="Note 4 2 4 6 2 4 2" xfId="33454"/>
    <cellStyle name="Note 4 2 4 6 2 4 3" xfId="50663"/>
    <cellStyle name="Note 4 2 4 6 2 5" xfId="22821"/>
    <cellStyle name="Note 4 2 4 6 2 6" xfId="40105"/>
    <cellStyle name="Note 4 2 4 6 3" xfId="7012"/>
    <cellStyle name="Note 4 2 4 6 3 2" xfId="24677"/>
    <cellStyle name="Note 4 2 4 6 3 3" xfId="41948"/>
    <cellStyle name="Note 4 2 4 6 4" xfId="14043"/>
    <cellStyle name="Note 4 2 4 6 4 2" xfId="31707"/>
    <cellStyle name="Note 4 2 4 6 4 3" xfId="48928"/>
    <cellStyle name="Note 4 2 4 6 5" xfId="20959"/>
    <cellStyle name="Note 4 2 4 6 6" xfId="38262"/>
    <cellStyle name="Note 4 2 4 7" xfId="4632"/>
    <cellStyle name="Note 4 2 4 7 2" xfId="11552"/>
    <cellStyle name="Note 4 2 4 7 2 2" xfId="18333"/>
    <cellStyle name="Note 4 2 4 7 2 2 2" xfId="35997"/>
    <cellStyle name="Note 4 2 4 7 2 2 3" xfId="53186"/>
    <cellStyle name="Note 4 2 4 7 2 3" xfId="29216"/>
    <cellStyle name="Note 4 2 4 7 2 4" xfId="46455"/>
    <cellStyle name="Note 4 2 4 7 3" xfId="8268"/>
    <cellStyle name="Note 4 2 4 7 3 2" xfId="25933"/>
    <cellStyle name="Note 4 2 4 7 3 3" xfId="43198"/>
    <cellStyle name="Note 4 2 4 7 4" xfId="15266"/>
    <cellStyle name="Note 4 2 4 7 4 2" xfId="32930"/>
    <cellStyle name="Note 4 2 4 7 4 3" xfId="50145"/>
    <cellStyle name="Note 4 2 4 7 5" xfId="22297"/>
    <cellStyle name="Note 4 2 4 7 6" xfId="39587"/>
    <cellStyle name="Note 4 2 4 8" xfId="10238"/>
    <cellStyle name="Note 4 2 4 8 2" xfId="17127"/>
    <cellStyle name="Note 4 2 4 8 2 2" xfId="34791"/>
    <cellStyle name="Note 4 2 4 8 2 3" xfId="51992"/>
    <cellStyle name="Note 4 2 4 8 3" xfId="27902"/>
    <cellStyle name="Note 4 2 4 8 4" xfId="45153"/>
    <cellStyle name="Note 4 2 4 9" xfId="6488"/>
    <cellStyle name="Note 4 2 4 9 2" xfId="24153"/>
    <cellStyle name="Note 4 2 4 9 3" xfId="41430"/>
    <cellStyle name="Note 4 2 5" xfId="2860"/>
    <cellStyle name="Note 4 2 5 2" xfId="3523"/>
    <cellStyle name="Note 4 2 5 2 2" xfId="5439"/>
    <cellStyle name="Note 4 2 5 2 2 2" xfId="12359"/>
    <cellStyle name="Note 4 2 5 2 2 2 2" xfId="19086"/>
    <cellStyle name="Note 4 2 5 2 2 2 2 2" xfId="36750"/>
    <cellStyle name="Note 4 2 5 2 2 2 2 3" xfId="53930"/>
    <cellStyle name="Note 4 2 5 2 2 2 3" xfId="30023"/>
    <cellStyle name="Note 4 2 5 2 2 2 4" xfId="47253"/>
    <cellStyle name="Note 4 2 5 2 2 3" xfId="9075"/>
    <cellStyle name="Note 4 2 5 2 2 3 2" xfId="26740"/>
    <cellStyle name="Note 4 2 5 2 2 3 3" xfId="43996"/>
    <cellStyle name="Note 4 2 5 2 2 4" xfId="16019"/>
    <cellStyle name="Note 4 2 5 2 2 4 2" xfId="33683"/>
    <cellStyle name="Note 4 2 5 2 2 4 3" xfId="50889"/>
    <cellStyle name="Note 4 2 5 2 2 5" xfId="23104"/>
    <cellStyle name="Note 4 2 5 2 2 6" xfId="40385"/>
    <cellStyle name="Note 4 2 5 2 3" xfId="10983"/>
    <cellStyle name="Note 4 2 5 2 3 2" xfId="17818"/>
    <cellStyle name="Note 4 2 5 2 3 2 2" xfId="35482"/>
    <cellStyle name="Note 4 2 5 2 3 2 3" xfId="52674"/>
    <cellStyle name="Note 4 2 5 2 3 3" xfId="28647"/>
    <cellStyle name="Note 4 2 5 2 3 4" xfId="45889"/>
    <cellStyle name="Note 4 2 5 2 4" xfId="7220"/>
    <cellStyle name="Note 4 2 5 2 4 2" xfId="24885"/>
    <cellStyle name="Note 4 2 5 2 4 3" xfId="42153"/>
    <cellStyle name="Note 4 2 5 2 5" xfId="14272"/>
    <cellStyle name="Note 4 2 5 2 5 2" xfId="31936"/>
    <cellStyle name="Note 4 2 5 2 5 3" xfId="49154"/>
    <cellStyle name="Note 4 2 5 2 6" xfId="21242"/>
    <cellStyle name="Note 4 2 5 2 7" xfId="38542"/>
    <cellStyle name="Note 4 2 5 3" xfId="3893"/>
    <cellStyle name="Note 4 2 5 3 2" xfId="5809"/>
    <cellStyle name="Note 4 2 5 3 2 2" xfId="12729"/>
    <cellStyle name="Note 4 2 5 3 2 2 2" xfId="19456"/>
    <cellStyle name="Note 4 2 5 3 2 2 2 2" xfId="37120"/>
    <cellStyle name="Note 4 2 5 3 2 2 2 3" xfId="54297"/>
    <cellStyle name="Note 4 2 5 3 2 2 3" xfId="30393"/>
    <cellStyle name="Note 4 2 5 3 2 2 4" xfId="47620"/>
    <cellStyle name="Note 4 2 5 3 2 3" xfId="9445"/>
    <cellStyle name="Note 4 2 5 3 2 3 2" xfId="27110"/>
    <cellStyle name="Note 4 2 5 3 2 3 3" xfId="44363"/>
    <cellStyle name="Note 4 2 5 3 2 4" xfId="16389"/>
    <cellStyle name="Note 4 2 5 3 2 4 2" xfId="34053"/>
    <cellStyle name="Note 4 2 5 3 2 4 3" xfId="51256"/>
    <cellStyle name="Note 4 2 5 3 2 5" xfId="23474"/>
    <cellStyle name="Note 4 2 5 3 2 6" xfId="40752"/>
    <cellStyle name="Note 4 2 5 3 3" xfId="7590"/>
    <cellStyle name="Note 4 2 5 3 3 2" xfId="25255"/>
    <cellStyle name="Note 4 2 5 3 3 3" xfId="42520"/>
    <cellStyle name="Note 4 2 5 3 4" xfId="14642"/>
    <cellStyle name="Note 4 2 5 3 4 2" xfId="32306"/>
    <cellStyle name="Note 4 2 5 3 4 3" xfId="49521"/>
    <cellStyle name="Note 4 2 5 3 5" xfId="21612"/>
    <cellStyle name="Note 4 2 5 3 6" xfId="38909"/>
    <cellStyle name="Note 4 2 5 4" xfId="4776"/>
    <cellStyle name="Note 4 2 5 4 2" xfId="11696"/>
    <cellStyle name="Note 4 2 5 4 2 2" xfId="18477"/>
    <cellStyle name="Note 4 2 5 4 2 2 2" xfId="36141"/>
    <cellStyle name="Note 4 2 5 4 2 2 3" xfId="53327"/>
    <cellStyle name="Note 4 2 5 4 2 3" xfId="29360"/>
    <cellStyle name="Note 4 2 5 4 2 4" xfId="46596"/>
    <cellStyle name="Note 4 2 5 4 3" xfId="8412"/>
    <cellStyle name="Note 4 2 5 4 3 2" xfId="26077"/>
    <cellStyle name="Note 4 2 5 4 3 3" xfId="43339"/>
    <cellStyle name="Note 4 2 5 4 4" xfId="15410"/>
    <cellStyle name="Note 4 2 5 4 4 2" xfId="33074"/>
    <cellStyle name="Note 4 2 5 4 4 3" xfId="50286"/>
    <cellStyle name="Note 4 2 5 4 5" xfId="22441"/>
    <cellStyle name="Note 4 2 5 4 6" xfId="39728"/>
    <cellStyle name="Note 4 2 5 5" xfId="10382"/>
    <cellStyle name="Note 4 2 5 5 2" xfId="17271"/>
    <cellStyle name="Note 4 2 5 5 2 2" xfId="34935"/>
    <cellStyle name="Note 4 2 5 5 2 3" xfId="52133"/>
    <cellStyle name="Note 4 2 5 5 3" xfId="28046"/>
    <cellStyle name="Note 4 2 5 5 4" xfId="45294"/>
    <cellStyle name="Note 4 2 5 6" xfId="6632"/>
    <cellStyle name="Note 4 2 5 6 2" xfId="24297"/>
    <cellStyle name="Note 4 2 5 6 3" xfId="41571"/>
    <cellStyle name="Note 4 2 5 7" xfId="13663"/>
    <cellStyle name="Note 4 2 5 7 2" xfId="31327"/>
    <cellStyle name="Note 4 2 5 7 3" xfId="48551"/>
    <cellStyle name="Note 4 2 5 8" xfId="20579"/>
    <cellStyle name="Note 4 2 5 9" xfId="37885"/>
    <cellStyle name="Note 4 2 6" xfId="4512"/>
    <cellStyle name="Note 4 2 6 2" xfId="6376"/>
    <cellStyle name="Note 4 2 6 2 2" xfId="13295"/>
    <cellStyle name="Note 4 2 6 2 2 2" xfId="19968"/>
    <cellStyle name="Note 4 2 6 2 2 2 2" xfId="37632"/>
    <cellStyle name="Note 4 2 6 2 2 2 3" xfId="54809"/>
    <cellStyle name="Note 4 2 6 2 2 3" xfId="30959"/>
    <cellStyle name="Note 4 2 6 2 2 4" xfId="48186"/>
    <cellStyle name="Note 4 2 6 2 3" xfId="10011"/>
    <cellStyle name="Note 4 2 6 2 3 2" xfId="27676"/>
    <cellStyle name="Note 4 2 6 2 3 3" xfId="44929"/>
    <cellStyle name="Note 4 2 6 2 4" xfId="16901"/>
    <cellStyle name="Note 4 2 6 2 4 2" xfId="34565"/>
    <cellStyle name="Note 4 2 6 2 4 3" xfId="51768"/>
    <cellStyle name="Note 4 2 6 2 5" xfId="24041"/>
    <cellStyle name="Note 4 2 6 2 6" xfId="41318"/>
    <cellStyle name="Note 4 2 6 3" xfId="11440"/>
    <cellStyle name="Note 4 2 6 3 2" xfId="18221"/>
    <cellStyle name="Note 4 2 6 3 2 2" xfId="35885"/>
    <cellStyle name="Note 4 2 6 3 2 3" xfId="53074"/>
    <cellStyle name="Note 4 2 6 3 3" xfId="29104"/>
    <cellStyle name="Note 4 2 6 3 4" xfId="46343"/>
    <cellStyle name="Note 4 2 6 4" xfId="8156"/>
    <cellStyle name="Note 4 2 6 4 2" xfId="25821"/>
    <cellStyle name="Note 4 2 6 4 3" xfId="43086"/>
    <cellStyle name="Note 4 2 6 5" xfId="15154"/>
    <cellStyle name="Note 4 2 6 5 2" xfId="32818"/>
    <cellStyle name="Note 4 2 6 5 3" xfId="50033"/>
    <cellStyle name="Note 4 2 6 6" xfId="22185"/>
    <cellStyle name="Note 4 2 6 7" xfId="39475"/>
    <cellStyle name="Note 4 2 7" xfId="4368"/>
    <cellStyle name="Note 4 2 7 2" xfId="6233"/>
    <cellStyle name="Note 4 2 7 2 2" xfId="13152"/>
    <cellStyle name="Note 4 2 7 2 2 2" xfId="19825"/>
    <cellStyle name="Note 4 2 7 2 2 2 2" xfId="37489"/>
    <cellStyle name="Note 4 2 7 2 2 2 3" xfId="54666"/>
    <cellStyle name="Note 4 2 7 2 2 3" xfId="30816"/>
    <cellStyle name="Note 4 2 7 2 2 4" xfId="48043"/>
    <cellStyle name="Note 4 2 7 2 3" xfId="9868"/>
    <cellStyle name="Note 4 2 7 2 3 2" xfId="27533"/>
    <cellStyle name="Note 4 2 7 2 3 3" xfId="44786"/>
    <cellStyle name="Note 4 2 7 2 4" xfId="16758"/>
    <cellStyle name="Note 4 2 7 2 4 2" xfId="34422"/>
    <cellStyle name="Note 4 2 7 2 4 3" xfId="51625"/>
    <cellStyle name="Note 4 2 7 2 5" xfId="23898"/>
    <cellStyle name="Note 4 2 7 2 6" xfId="41175"/>
    <cellStyle name="Note 4 2 7 3" xfId="11297"/>
    <cellStyle name="Note 4 2 7 3 2" xfId="18078"/>
    <cellStyle name="Note 4 2 7 3 2 2" xfId="35742"/>
    <cellStyle name="Note 4 2 7 3 2 3" xfId="52931"/>
    <cellStyle name="Note 4 2 7 3 3" xfId="28961"/>
    <cellStyle name="Note 4 2 7 3 4" xfId="46200"/>
    <cellStyle name="Note 4 2 7 4" xfId="8013"/>
    <cellStyle name="Note 4 2 7 4 2" xfId="25678"/>
    <cellStyle name="Note 4 2 7 4 3" xfId="42943"/>
    <cellStyle name="Note 4 2 7 5" xfId="15011"/>
    <cellStyle name="Note 4 2 7 5 2" xfId="32675"/>
    <cellStyle name="Note 4 2 7 5 3" xfId="49890"/>
    <cellStyle name="Note 4 2 7 6" xfId="22042"/>
    <cellStyle name="Note 4 2 7 7" xfId="39332"/>
    <cellStyle name="Note 4 2 8" xfId="10155"/>
    <cellStyle name="Note 4 2 8 2" xfId="17044"/>
    <cellStyle name="Note 4 2 8 2 2" xfId="34708"/>
    <cellStyle name="Note 4 2 8 2 3" xfId="51909"/>
    <cellStyle name="Note 4 2 8 3" xfId="27819"/>
    <cellStyle name="Note 4 2 8 4" xfId="45070"/>
    <cellStyle name="Note 4 2 9" xfId="13436"/>
    <cellStyle name="Note 4 2 9 2" xfId="31100"/>
    <cellStyle name="Note 4 2 9 3" xfId="48327"/>
    <cellStyle name="Note 4 3" xfId="1871"/>
    <cellStyle name="Note 4 3 10" xfId="20374"/>
    <cellStyle name="Note 4 3 2" xfId="1872"/>
    <cellStyle name="Note 4 3 2 2" xfId="2709"/>
    <cellStyle name="Note 4 3 2 2 10" xfId="13514"/>
    <cellStyle name="Note 4 3 2 2 10 2" xfId="31178"/>
    <cellStyle name="Note 4 3 2 2 10 3" xfId="48405"/>
    <cellStyle name="Note 4 3 2 2 11" xfId="20430"/>
    <cellStyle name="Note 4 3 2 2 12" xfId="37739"/>
    <cellStyle name="Note 4 3 2 2 2" xfId="2938"/>
    <cellStyle name="Note 4 3 2 2 2 2" xfId="3601"/>
    <cellStyle name="Note 4 3 2 2 2 2 2" xfId="5517"/>
    <cellStyle name="Note 4 3 2 2 2 2 2 2" xfId="12437"/>
    <cellStyle name="Note 4 3 2 2 2 2 2 2 2" xfId="19164"/>
    <cellStyle name="Note 4 3 2 2 2 2 2 2 2 2" xfId="36828"/>
    <cellStyle name="Note 4 3 2 2 2 2 2 2 2 3" xfId="54008"/>
    <cellStyle name="Note 4 3 2 2 2 2 2 2 3" xfId="30101"/>
    <cellStyle name="Note 4 3 2 2 2 2 2 2 4" xfId="47331"/>
    <cellStyle name="Note 4 3 2 2 2 2 2 3" xfId="9153"/>
    <cellStyle name="Note 4 3 2 2 2 2 2 3 2" xfId="26818"/>
    <cellStyle name="Note 4 3 2 2 2 2 2 3 3" xfId="44074"/>
    <cellStyle name="Note 4 3 2 2 2 2 2 4" xfId="16097"/>
    <cellStyle name="Note 4 3 2 2 2 2 2 4 2" xfId="33761"/>
    <cellStyle name="Note 4 3 2 2 2 2 2 4 3" xfId="50967"/>
    <cellStyle name="Note 4 3 2 2 2 2 2 5" xfId="23182"/>
    <cellStyle name="Note 4 3 2 2 2 2 2 6" xfId="40463"/>
    <cellStyle name="Note 4 3 2 2 2 2 3" xfId="11061"/>
    <cellStyle name="Note 4 3 2 2 2 2 3 2" xfId="17896"/>
    <cellStyle name="Note 4 3 2 2 2 2 3 2 2" xfId="35560"/>
    <cellStyle name="Note 4 3 2 2 2 2 3 2 3" xfId="52752"/>
    <cellStyle name="Note 4 3 2 2 2 2 3 3" xfId="28725"/>
    <cellStyle name="Note 4 3 2 2 2 2 3 4" xfId="45967"/>
    <cellStyle name="Note 4 3 2 2 2 2 4" xfId="7298"/>
    <cellStyle name="Note 4 3 2 2 2 2 4 2" xfId="24963"/>
    <cellStyle name="Note 4 3 2 2 2 2 4 3" xfId="42231"/>
    <cellStyle name="Note 4 3 2 2 2 2 5" xfId="14350"/>
    <cellStyle name="Note 4 3 2 2 2 2 5 2" xfId="32014"/>
    <cellStyle name="Note 4 3 2 2 2 2 5 3" xfId="49232"/>
    <cellStyle name="Note 4 3 2 2 2 2 6" xfId="21320"/>
    <cellStyle name="Note 4 3 2 2 2 2 7" xfId="38620"/>
    <cellStyle name="Note 4 3 2 2 2 3" xfId="3971"/>
    <cellStyle name="Note 4 3 2 2 2 3 2" xfId="5887"/>
    <cellStyle name="Note 4 3 2 2 2 3 2 2" xfId="12807"/>
    <cellStyle name="Note 4 3 2 2 2 3 2 2 2" xfId="19534"/>
    <cellStyle name="Note 4 3 2 2 2 3 2 2 2 2" xfId="37198"/>
    <cellStyle name="Note 4 3 2 2 2 3 2 2 2 3" xfId="54375"/>
    <cellStyle name="Note 4 3 2 2 2 3 2 2 3" xfId="30471"/>
    <cellStyle name="Note 4 3 2 2 2 3 2 2 4" xfId="47698"/>
    <cellStyle name="Note 4 3 2 2 2 3 2 3" xfId="9523"/>
    <cellStyle name="Note 4 3 2 2 2 3 2 3 2" xfId="27188"/>
    <cellStyle name="Note 4 3 2 2 2 3 2 3 3" xfId="44441"/>
    <cellStyle name="Note 4 3 2 2 2 3 2 4" xfId="16467"/>
    <cellStyle name="Note 4 3 2 2 2 3 2 4 2" xfId="34131"/>
    <cellStyle name="Note 4 3 2 2 2 3 2 4 3" xfId="51334"/>
    <cellStyle name="Note 4 3 2 2 2 3 2 5" xfId="23552"/>
    <cellStyle name="Note 4 3 2 2 2 3 2 6" xfId="40830"/>
    <cellStyle name="Note 4 3 2 2 2 3 3" xfId="7668"/>
    <cellStyle name="Note 4 3 2 2 2 3 3 2" xfId="25333"/>
    <cellStyle name="Note 4 3 2 2 2 3 3 3" xfId="42598"/>
    <cellStyle name="Note 4 3 2 2 2 3 4" xfId="14720"/>
    <cellStyle name="Note 4 3 2 2 2 3 4 2" xfId="32384"/>
    <cellStyle name="Note 4 3 2 2 2 3 4 3" xfId="49599"/>
    <cellStyle name="Note 4 3 2 2 2 3 5" xfId="21690"/>
    <cellStyle name="Note 4 3 2 2 2 3 6" xfId="38987"/>
    <cellStyle name="Note 4 3 2 2 2 4" xfId="4854"/>
    <cellStyle name="Note 4 3 2 2 2 4 2" xfId="11774"/>
    <cellStyle name="Note 4 3 2 2 2 4 2 2" xfId="18555"/>
    <cellStyle name="Note 4 3 2 2 2 4 2 2 2" xfId="36219"/>
    <cellStyle name="Note 4 3 2 2 2 4 2 2 3" xfId="53405"/>
    <cellStyle name="Note 4 3 2 2 2 4 2 3" xfId="29438"/>
    <cellStyle name="Note 4 3 2 2 2 4 2 4" xfId="46674"/>
    <cellStyle name="Note 4 3 2 2 2 4 3" xfId="8490"/>
    <cellStyle name="Note 4 3 2 2 2 4 3 2" xfId="26155"/>
    <cellStyle name="Note 4 3 2 2 2 4 3 3" xfId="43417"/>
    <cellStyle name="Note 4 3 2 2 2 4 4" xfId="15488"/>
    <cellStyle name="Note 4 3 2 2 2 4 4 2" xfId="33152"/>
    <cellStyle name="Note 4 3 2 2 2 4 4 3" xfId="50364"/>
    <cellStyle name="Note 4 3 2 2 2 4 5" xfId="22519"/>
    <cellStyle name="Note 4 3 2 2 2 4 6" xfId="39806"/>
    <cellStyle name="Note 4 3 2 2 2 5" xfId="10460"/>
    <cellStyle name="Note 4 3 2 2 2 5 2" xfId="17349"/>
    <cellStyle name="Note 4 3 2 2 2 5 2 2" xfId="35013"/>
    <cellStyle name="Note 4 3 2 2 2 5 2 3" xfId="52211"/>
    <cellStyle name="Note 4 3 2 2 2 5 3" xfId="28124"/>
    <cellStyle name="Note 4 3 2 2 2 5 4" xfId="45372"/>
    <cellStyle name="Note 4 3 2 2 2 6" xfId="6710"/>
    <cellStyle name="Note 4 3 2 2 2 6 2" xfId="24375"/>
    <cellStyle name="Note 4 3 2 2 2 6 3" xfId="41649"/>
    <cellStyle name="Note 4 3 2 2 2 7" xfId="13741"/>
    <cellStyle name="Note 4 3 2 2 2 7 2" xfId="31405"/>
    <cellStyle name="Note 4 3 2 2 2 7 3" xfId="48629"/>
    <cellStyle name="Note 4 3 2 2 2 8" xfId="20657"/>
    <cellStyle name="Note 4 3 2 2 2 9" xfId="37963"/>
    <cellStyle name="Note 4 3 2 2 3" xfId="3034"/>
    <cellStyle name="Note 4 3 2 2 3 2" xfId="3697"/>
    <cellStyle name="Note 4 3 2 2 3 2 2" xfId="5613"/>
    <cellStyle name="Note 4 3 2 2 3 2 2 2" xfId="12533"/>
    <cellStyle name="Note 4 3 2 2 3 2 2 2 2" xfId="19260"/>
    <cellStyle name="Note 4 3 2 2 3 2 2 2 2 2" xfId="36924"/>
    <cellStyle name="Note 4 3 2 2 3 2 2 2 2 3" xfId="54101"/>
    <cellStyle name="Note 4 3 2 2 3 2 2 2 3" xfId="30197"/>
    <cellStyle name="Note 4 3 2 2 3 2 2 2 4" xfId="47424"/>
    <cellStyle name="Note 4 3 2 2 3 2 2 3" xfId="9249"/>
    <cellStyle name="Note 4 3 2 2 3 2 2 3 2" xfId="26914"/>
    <cellStyle name="Note 4 3 2 2 3 2 2 3 3" xfId="44167"/>
    <cellStyle name="Note 4 3 2 2 3 2 2 4" xfId="16193"/>
    <cellStyle name="Note 4 3 2 2 3 2 2 4 2" xfId="33857"/>
    <cellStyle name="Note 4 3 2 2 3 2 2 4 3" xfId="51060"/>
    <cellStyle name="Note 4 3 2 2 3 2 2 5" xfId="23278"/>
    <cellStyle name="Note 4 3 2 2 3 2 2 6" xfId="40556"/>
    <cellStyle name="Note 4 3 2 2 3 2 3" xfId="11157"/>
    <cellStyle name="Note 4 3 2 2 3 2 3 2" xfId="17992"/>
    <cellStyle name="Note 4 3 2 2 3 2 3 2 2" xfId="35656"/>
    <cellStyle name="Note 4 3 2 2 3 2 3 2 3" xfId="52845"/>
    <cellStyle name="Note 4 3 2 2 3 2 3 3" xfId="28821"/>
    <cellStyle name="Note 4 3 2 2 3 2 3 4" xfId="46060"/>
    <cellStyle name="Note 4 3 2 2 3 2 4" xfId="7394"/>
    <cellStyle name="Note 4 3 2 2 3 2 4 2" xfId="25059"/>
    <cellStyle name="Note 4 3 2 2 3 2 4 3" xfId="42324"/>
    <cellStyle name="Note 4 3 2 2 3 2 5" xfId="14446"/>
    <cellStyle name="Note 4 3 2 2 3 2 5 2" xfId="32110"/>
    <cellStyle name="Note 4 3 2 2 3 2 5 3" xfId="49325"/>
    <cellStyle name="Note 4 3 2 2 3 2 6" xfId="21416"/>
    <cellStyle name="Note 4 3 2 2 3 2 7" xfId="38713"/>
    <cellStyle name="Note 4 3 2 2 3 3" xfId="4064"/>
    <cellStyle name="Note 4 3 2 2 3 3 2" xfId="5980"/>
    <cellStyle name="Note 4 3 2 2 3 3 2 2" xfId="12900"/>
    <cellStyle name="Note 4 3 2 2 3 3 2 2 2" xfId="19627"/>
    <cellStyle name="Note 4 3 2 2 3 3 2 2 2 2" xfId="37291"/>
    <cellStyle name="Note 4 3 2 2 3 3 2 2 2 3" xfId="54468"/>
    <cellStyle name="Note 4 3 2 2 3 3 2 2 3" xfId="30564"/>
    <cellStyle name="Note 4 3 2 2 3 3 2 2 4" xfId="47791"/>
    <cellStyle name="Note 4 3 2 2 3 3 2 3" xfId="9616"/>
    <cellStyle name="Note 4 3 2 2 3 3 2 3 2" xfId="27281"/>
    <cellStyle name="Note 4 3 2 2 3 3 2 3 3" xfId="44534"/>
    <cellStyle name="Note 4 3 2 2 3 3 2 4" xfId="16560"/>
    <cellStyle name="Note 4 3 2 2 3 3 2 4 2" xfId="34224"/>
    <cellStyle name="Note 4 3 2 2 3 3 2 4 3" xfId="51427"/>
    <cellStyle name="Note 4 3 2 2 3 3 2 5" xfId="23645"/>
    <cellStyle name="Note 4 3 2 2 3 3 2 6" xfId="40923"/>
    <cellStyle name="Note 4 3 2 2 3 3 3" xfId="7761"/>
    <cellStyle name="Note 4 3 2 2 3 3 3 2" xfId="25426"/>
    <cellStyle name="Note 4 3 2 2 3 3 3 3" xfId="42691"/>
    <cellStyle name="Note 4 3 2 2 3 3 4" xfId="14813"/>
    <cellStyle name="Note 4 3 2 2 3 3 4 2" xfId="32477"/>
    <cellStyle name="Note 4 3 2 2 3 3 4 3" xfId="49692"/>
    <cellStyle name="Note 4 3 2 2 3 3 5" xfId="21783"/>
    <cellStyle name="Note 4 3 2 2 3 3 6" xfId="39080"/>
    <cellStyle name="Note 4 3 2 2 3 4" xfId="4950"/>
    <cellStyle name="Note 4 3 2 2 3 4 2" xfId="11870"/>
    <cellStyle name="Note 4 3 2 2 3 4 2 2" xfId="18651"/>
    <cellStyle name="Note 4 3 2 2 3 4 2 2 2" xfId="36315"/>
    <cellStyle name="Note 4 3 2 2 3 4 2 2 3" xfId="53498"/>
    <cellStyle name="Note 4 3 2 2 3 4 2 3" xfId="29534"/>
    <cellStyle name="Note 4 3 2 2 3 4 2 4" xfId="46767"/>
    <cellStyle name="Note 4 3 2 2 3 4 3" xfId="8586"/>
    <cellStyle name="Note 4 3 2 2 3 4 3 2" xfId="26251"/>
    <cellStyle name="Note 4 3 2 2 3 4 3 3" xfId="43510"/>
    <cellStyle name="Note 4 3 2 2 3 4 4" xfId="15584"/>
    <cellStyle name="Note 4 3 2 2 3 4 4 2" xfId="33248"/>
    <cellStyle name="Note 4 3 2 2 3 4 4 3" xfId="50457"/>
    <cellStyle name="Note 4 3 2 2 3 4 5" xfId="22615"/>
    <cellStyle name="Note 4 3 2 2 3 4 6" xfId="39899"/>
    <cellStyle name="Note 4 3 2 2 3 5" xfId="10556"/>
    <cellStyle name="Note 4 3 2 2 3 5 2" xfId="17445"/>
    <cellStyle name="Note 4 3 2 2 3 5 2 2" xfId="35109"/>
    <cellStyle name="Note 4 3 2 2 3 5 2 3" xfId="52304"/>
    <cellStyle name="Note 4 3 2 2 3 5 3" xfId="28220"/>
    <cellStyle name="Note 4 3 2 2 3 5 4" xfId="45465"/>
    <cellStyle name="Note 4 3 2 2 3 6" xfId="6806"/>
    <cellStyle name="Note 4 3 2 2 3 6 2" xfId="24471"/>
    <cellStyle name="Note 4 3 2 2 3 6 3" xfId="41742"/>
    <cellStyle name="Note 4 3 2 2 3 7" xfId="13837"/>
    <cellStyle name="Note 4 3 2 2 3 7 2" xfId="31501"/>
    <cellStyle name="Note 4 3 2 2 3 7 3" xfId="48722"/>
    <cellStyle name="Note 4 3 2 2 3 8" xfId="20753"/>
    <cellStyle name="Note 4 3 2 2 3 9" xfId="38056"/>
    <cellStyle name="Note 4 3 2 2 4" xfId="3146"/>
    <cellStyle name="Note 4 3 2 2 4 2" xfId="4176"/>
    <cellStyle name="Note 4 3 2 2 4 2 2" xfId="6092"/>
    <cellStyle name="Note 4 3 2 2 4 2 2 2" xfId="13012"/>
    <cellStyle name="Note 4 3 2 2 4 2 2 2 2" xfId="19739"/>
    <cellStyle name="Note 4 3 2 2 4 2 2 2 2 2" xfId="37403"/>
    <cellStyle name="Note 4 3 2 2 4 2 2 2 2 3" xfId="54580"/>
    <cellStyle name="Note 4 3 2 2 4 2 2 2 3" xfId="30676"/>
    <cellStyle name="Note 4 3 2 2 4 2 2 2 4" xfId="47903"/>
    <cellStyle name="Note 4 3 2 2 4 2 2 3" xfId="9728"/>
    <cellStyle name="Note 4 3 2 2 4 2 2 3 2" xfId="27393"/>
    <cellStyle name="Note 4 3 2 2 4 2 2 3 3" xfId="44646"/>
    <cellStyle name="Note 4 3 2 2 4 2 2 4" xfId="16672"/>
    <cellStyle name="Note 4 3 2 2 4 2 2 4 2" xfId="34336"/>
    <cellStyle name="Note 4 3 2 2 4 2 2 4 3" xfId="51539"/>
    <cellStyle name="Note 4 3 2 2 4 2 2 5" xfId="23757"/>
    <cellStyle name="Note 4 3 2 2 4 2 2 6" xfId="41035"/>
    <cellStyle name="Note 4 3 2 2 4 2 3" xfId="7873"/>
    <cellStyle name="Note 4 3 2 2 4 2 3 2" xfId="25538"/>
    <cellStyle name="Note 4 3 2 2 4 2 3 3" xfId="42803"/>
    <cellStyle name="Note 4 3 2 2 4 2 4" xfId="14925"/>
    <cellStyle name="Note 4 3 2 2 4 2 4 2" xfId="32589"/>
    <cellStyle name="Note 4 3 2 2 4 2 4 3" xfId="49804"/>
    <cellStyle name="Note 4 3 2 2 4 2 5" xfId="21895"/>
    <cellStyle name="Note 4 3 2 2 4 2 6" xfId="39192"/>
    <cellStyle name="Note 4 3 2 2 4 3" xfId="5062"/>
    <cellStyle name="Note 4 3 2 2 4 3 2" xfId="11982"/>
    <cellStyle name="Note 4 3 2 2 4 3 2 2" xfId="18763"/>
    <cellStyle name="Note 4 3 2 2 4 3 2 2 2" xfId="36427"/>
    <cellStyle name="Note 4 3 2 2 4 3 2 2 3" xfId="53610"/>
    <cellStyle name="Note 4 3 2 2 4 3 2 3" xfId="29646"/>
    <cellStyle name="Note 4 3 2 2 4 3 2 4" xfId="46879"/>
    <cellStyle name="Note 4 3 2 2 4 3 3" xfId="8698"/>
    <cellStyle name="Note 4 3 2 2 4 3 3 2" xfId="26363"/>
    <cellStyle name="Note 4 3 2 2 4 3 3 3" xfId="43622"/>
    <cellStyle name="Note 4 3 2 2 4 3 4" xfId="15696"/>
    <cellStyle name="Note 4 3 2 2 4 3 4 2" xfId="33360"/>
    <cellStyle name="Note 4 3 2 2 4 3 4 3" xfId="50569"/>
    <cellStyle name="Note 4 3 2 2 4 3 5" xfId="22727"/>
    <cellStyle name="Note 4 3 2 2 4 3 6" xfId="40011"/>
    <cellStyle name="Note 4 3 2 2 4 4" xfId="10668"/>
    <cellStyle name="Note 4 3 2 2 4 4 2" xfId="17557"/>
    <cellStyle name="Note 4 3 2 2 4 4 2 2" xfId="35221"/>
    <cellStyle name="Note 4 3 2 2 4 4 2 3" xfId="52416"/>
    <cellStyle name="Note 4 3 2 2 4 4 3" xfId="28332"/>
    <cellStyle name="Note 4 3 2 2 4 4 4" xfId="45577"/>
    <cellStyle name="Note 4 3 2 2 4 5" xfId="6918"/>
    <cellStyle name="Note 4 3 2 2 4 5 2" xfId="24583"/>
    <cellStyle name="Note 4 3 2 2 4 5 3" xfId="41854"/>
    <cellStyle name="Note 4 3 2 2 4 6" xfId="13949"/>
    <cellStyle name="Note 4 3 2 2 4 6 2" xfId="31613"/>
    <cellStyle name="Note 4 3 2 2 4 6 3" xfId="48834"/>
    <cellStyle name="Note 4 3 2 2 4 7" xfId="20865"/>
    <cellStyle name="Note 4 3 2 2 4 8" xfId="38168"/>
    <cellStyle name="Note 4 3 2 2 5" xfId="3374"/>
    <cellStyle name="Note 4 3 2 2 5 2" xfId="5290"/>
    <cellStyle name="Note 4 3 2 2 5 2 2" xfId="12210"/>
    <cellStyle name="Note 4 3 2 2 5 2 2 2" xfId="18937"/>
    <cellStyle name="Note 4 3 2 2 5 2 2 2 2" xfId="36601"/>
    <cellStyle name="Note 4 3 2 2 5 2 2 2 3" xfId="53784"/>
    <cellStyle name="Note 4 3 2 2 5 2 2 3" xfId="29874"/>
    <cellStyle name="Note 4 3 2 2 5 2 2 4" xfId="47107"/>
    <cellStyle name="Note 4 3 2 2 5 2 3" xfId="8926"/>
    <cellStyle name="Note 4 3 2 2 5 2 3 2" xfId="26591"/>
    <cellStyle name="Note 4 3 2 2 5 2 3 3" xfId="43850"/>
    <cellStyle name="Note 4 3 2 2 5 2 4" xfId="15870"/>
    <cellStyle name="Note 4 3 2 2 5 2 4 2" xfId="33534"/>
    <cellStyle name="Note 4 3 2 2 5 2 4 3" xfId="50743"/>
    <cellStyle name="Note 4 3 2 2 5 2 5" xfId="22955"/>
    <cellStyle name="Note 4 3 2 2 5 2 6" xfId="40239"/>
    <cellStyle name="Note 4 3 2 2 5 3" xfId="10834"/>
    <cellStyle name="Note 4 3 2 2 5 3 2" xfId="17669"/>
    <cellStyle name="Note 4 3 2 2 5 3 2 2" xfId="35333"/>
    <cellStyle name="Note 4 3 2 2 5 3 2 3" xfId="52528"/>
    <cellStyle name="Note 4 3 2 2 5 3 3" xfId="28498"/>
    <cellStyle name="Note 4 3 2 2 5 3 4" xfId="45743"/>
    <cellStyle name="Note 4 3 2 2 5 4" xfId="14123"/>
    <cellStyle name="Note 4 3 2 2 5 4 2" xfId="31787"/>
    <cellStyle name="Note 4 3 2 2 5 4 3" xfId="49008"/>
    <cellStyle name="Note 4 3 2 2 5 5" xfId="21093"/>
    <cellStyle name="Note 4 3 2 2 5 6" xfId="38396"/>
    <cellStyle name="Note 4 3 2 2 6" xfId="3245"/>
    <cellStyle name="Note 4 3 2 2 6 2" xfId="5161"/>
    <cellStyle name="Note 4 3 2 2 6 2 2" xfId="12081"/>
    <cellStyle name="Note 4 3 2 2 6 2 2 2" xfId="18862"/>
    <cellStyle name="Note 4 3 2 2 6 2 2 2 2" xfId="36526"/>
    <cellStyle name="Note 4 3 2 2 6 2 2 2 3" xfId="53709"/>
    <cellStyle name="Note 4 3 2 2 6 2 2 3" xfId="29745"/>
    <cellStyle name="Note 4 3 2 2 6 2 2 4" xfId="46978"/>
    <cellStyle name="Note 4 3 2 2 6 2 3" xfId="8797"/>
    <cellStyle name="Note 4 3 2 2 6 2 3 2" xfId="26462"/>
    <cellStyle name="Note 4 3 2 2 6 2 3 3" xfId="43721"/>
    <cellStyle name="Note 4 3 2 2 6 2 4" xfId="15795"/>
    <cellStyle name="Note 4 3 2 2 6 2 4 2" xfId="33459"/>
    <cellStyle name="Note 4 3 2 2 6 2 4 3" xfId="50668"/>
    <cellStyle name="Note 4 3 2 2 6 2 5" xfId="22826"/>
    <cellStyle name="Note 4 3 2 2 6 2 6" xfId="40110"/>
    <cellStyle name="Note 4 3 2 2 6 3" xfId="7017"/>
    <cellStyle name="Note 4 3 2 2 6 3 2" xfId="24682"/>
    <cellStyle name="Note 4 3 2 2 6 3 3" xfId="41953"/>
    <cellStyle name="Note 4 3 2 2 6 4" xfId="14048"/>
    <cellStyle name="Note 4 3 2 2 6 4 2" xfId="31712"/>
    <cellStyle name="Note 4 3 2 2 6 4 3" xfId="48933"/>
    <cellStyle name="Note 4 3 2 2 6 5" xfId="20964"/>
    <cellStyle name="Note 4 3 2 2 6 6" xfId="38267"/>
    <cellStyle name="Note 4 3 2 2 7" xfId="4627"/>
    <cellStyle name="Note 4 3 2 2 7 2" xfId="11547"/>
    <cellStyle name="Note 4 3 2 2 7 2 2" xfId="18328"/>
    <cellStyle name="Note 4 3 2 2 7 2 2 2" xfId="35992"/>
    <cellStyle name="Note 4 3 2 2 7 2 2 3" xfId="53181"/>
    <cellStyle name="Note 4 3 2 2 7 2 3" xfId="29211"/>
    <cellStyle name="Note 4 3 2 2 7 2 4" xfId="46450"/>
    <cellStyle name="Note 4 3 2 2 7 3" xfId="8263"/>
    <cellStyle name="Note 4 3 2 2 7 3 2" xfId="25928"/>
    <cellStyle name="Note 4 3 2 2 7 3 3" xfId="43193"/>
    <cellStyle name="Note 4 3 2 2 7 4" xfId="15261"/>
    <cellStyle name="Note 4 3 2 2 7 4 2" xfId="32925"/>
    <cellStyle name="Note 4 3 2 2 7 4 3" xfId="50140"/>
    <cellStyle name="Note 4 3 2 2 7 5" xfId="22292"/>
    <cellStyle name="Note 4 3 2 2 7 6" xfId="39582"/>
    <cellStyle name="Note 4 3 2 2 8" xfId="10233"/>
    <cellStyle name="Note 4 3 2 2 8 2" xfId="17122"/>
    <cellStyle name="Note 4 3 2 2 8 2 2" xfId="34786"/>
    <cellStyle name="Note 4 3 2 2 8 2 3" xfId="51987"/>
    <cellStyle name="Note 4 3 2 2 8 3" xfId="27897"/>
    <cellStyle name="Note 4 3 2 2 8 4" xfId="45148"/>
    <cellStyle name="Note 4 3 2 2 9" xfId="6483"/>
    <cellStyle name="Note 4 3 2 2 9 2" xfId="24148"/>
    <cellStyle name="Note 4 3 2 2 9 3" xfId="41425"/>
    <cellStyle name="Note 4 3 2 3" xfId="2865"/>
    <cellStyle name="Note 4 3 2 3 2" xfId="3528"/>
    <cellStyle name="Note 4 3 2 3 2 2" xfId="5444"/>
    <cellStyle name="Note 4 3 2 3 2 2 2" xfId="12364"/>
    <cellStyle name="Note 4 3 2 3 2 2 2 2" xfId="19091"/>
    <cellStyle name="Note 4 3 2 3 2 2 2 2 2" xfId="36755"/>
    <cellStyle name="Note 4 3 2 3 2 2 2 2 3" xfId="53935"/>
    <cellStyle name="Note 4 3 2 3 2 2 2 3" xfId="30028"/>
    <cellStyle name="Note 4 3 2 3 2 2 2 4" xfId="47258"/>
    <cellStyle name="Note 4 3 2 3 2 2 3" xfId="9080"/>
    <cellStyle name="Note 4 3 2 3 2 2 3 2" xfId="26745"/>
    <cellStyle name="Note 4 3 2 3 2 2 3 3" xfId="44001"/>
    <cellStyle name="Note 4 3 2 3 2 2 4" xfId="16024"/>
    <cellStyle name="Note 4 3 2 3 2 2 4 2" xfId="33688"/>
    <cellStyle name="Note 4 3 2 3 2 2 4 3" xfId="50894"/>
    <cellStyle name="Note 4 3 2 3 2 2 5" xfId="23109"/>
    <cellStyle name="Note 4 3 2 3 2 2 6" xfId="40390"/>
    <cellStyle name="Note 4 3 2 3 2 3" xfId="10988"/>
    <cellStyle name="Note 4 3 2 3 2 3 2" xfId="17823"/>
    <cellStyle name="Note 4 3 2 3 2 3 2 2" xfId="35487"/>
    <cellStyle name="Note 4 3 2 3 2 3 2 3" xfId="52679"/>
    <cellStyle name="Note 4 3 2 3 2 3 3" xfId="28652"/>
    <cellStyle name="Note 4 3 2 3 2 3 4" xfId="45894"/>
    <cellStyle name="Note 4 3 2 3 2 4" xfId="7225"/>
    <cellStyle name="Note 4 3 2 3 2 4 2" xfId="24890"/>
    <cellStyle name="Note 4 3 2 3 2 4 3" xfId="42158"/>
    <cellStyle name="Note 4 3 2 3 2 5" xfId="14277"/>
    <cellStyle name="Note 4 3 2 3 2 5 2" xfId="31941"/>
    <cellStyle name="Note 4 3 2 3 2 5 3" xfId="49159"/>
    <cellStyle name="Note 4 3 2 3 2 6" xfId="21247"/>
    <cellStyle name="Note 4 3 2 3 2 7" xfId="38547"/>
    <cellStyle name="Note 4 3 2 3 3" xfId="3898"/>
    <cellStyle name="Note 4 3 2 3 3 2" xfId="5814"/>
    <cellStyle name="Note 4 3 2 3 3 2 2" xfId="12734"/>
    <cellStyle name="Note 4 3 2 3 3 2 2 2" xfId="19461"/>
    <cellStyle name="Note 4 3 2 3 3 2 2 2 2" xfId="37125"/>
    <cellStyle name="Note 4 3 2 3 3 2 2 2 3" xfId="54302"/>
    <cellStyle name="Note 4 3 2 3 3 2 2 3" xfId="30398"/>
    <cellStyle name="Note 4 3 2 3 3 2 2 4" xfId="47625"/>
    <cellStyle name="Note 4 3 2 3 3 2 3" xfId="9450"/>
    <cellStyle name="Note 4 3 2 3 3 2 3 2" xfId="27115"/>
    <cellStyle name="Note 4 3 2 3 3 2 3 3" xfId="44368"/>
    <cellStyle name="Note 4 3 2 3 3 2 4" xfId="16394"/>
    <cellStyle name="Note 4 3 2 3 3 2 4 2" xfId="34058"/>
    <cellStyle name="Note 4 3 2 3 3 2 4 3" xfId="51261"/>
    <cellStyle name="Note 4 3 2 3 3 2 5" xfId="23479"/>
    <cellStyle name="Note 4 3 2 3 3 2 6" xfId="40757"/>
    <cellStyle name="Note 4 3 2 3 3 3" xfId="7595"/>
    <cellStyle name="Note 4 3 2 3 3 3 2" xfId="25260"/>
    <cellStyle name="Note 4 3 2 3 3 3 3" xfId="42525"/>
    <cellStyle name="Note 4 3 2 3 3 4" xfId="14647"/>
    <cellStyle name="Note 4 3 2 3 3 4 2" xfId="32311"/>
    <cellStyle name="Note 4 3 2 3 3 4 3" xfId="49526"/>
    <cellStyle name="Note 4 3 2 3 3 5" xfId="21617"/>
    <cellStyle name="Note 4 3 2 3 3 6" xfId="38914"/>
    <cellStyle name="Note 4 3 2 3 4" xfId="4781"/>
    <cellStyle name="Note 4 3 2 3 4 2" xfId="11701"/>
    <cellStyle name="Note 4 3 2 3 4 2 2" xfId="18482"/>
    <cellStyle name="Note 4 3 2 3 4 2 2 2" xfId="36146"/>
    <cellStyle name="Note 4 3 2 3 4 2 2 3" xfId="53332"/>
    <cellStyle name="Note 4 3 2 3 4 2 3" xfId="29365"/>
    <cellStyle name="Note 4 3 2 3 4 2 4" xfId="46601"/>
    <cellStyle name="Note 4 3 2 3 4 3" xfId="8417"/>
    <cellStyle name="Note 4 3 2 3 4 3 2" xfId="26082"/>
    <cellStyle name="Note 4 3 2 3 4 3 3" xfId="43344"/>
    <cellStyle name="Note 4 3 2 3 4 4" xfId="15415"/>
    <cellStyle name="Note 4 3 2 3 4 4 2" xfId="33079"/>
    <cellStyle name="Note 4 3 2 3 4 4 3" xfId="50291"/>
    <cellStyle name="Note 4 3 2 3 4 5" xfId="22446"/>
    <cellStyle name="Note 4 3 2 3 4 6" xfId="39733"/>
    <cellStyle name="Note 4 3 2 3 5" xfId="10387"/>
    <cellStyle name="Note 4 3 2 3 5 2" xfId="17276"/>
    <cellStyle name="Note 4 3 2 3 5 2 2" xfId="34940"/>
    <cellStyle name="Note 4 3 2 3 5 2 3" xfId="52138"/>
    <cellStyle name="Note 4 3 2 3 5 3" xfId="28051"/>
    <cellStyle name="Note 4 3 2 3 5 4" xfId="45299"/>
    <cellStyle name="Note 4 3 2 3 6" xfId="6637"/>
    <cellStyle name="Note 4 3 2 3 6 2" xfId="24302"/>
    <cellStyle name="Note 4 3 2 3 6 3" xfId="41576"/>
    <cellStyle name="Note 4 3 2 3 7" xfId="13668"/>
    <cellStyle name="Note 4 3 2 3 7 2" xfId="31332"/>
    <cellStyle name="Note 4 3 2 3 7 3" xfId="48556"/>
    <cellStyle name="Note 4 3 2 3 8" xfId="20584"/>
    <cellStyle name="Note 4 3 2 3 9" xfId="37890"/>
    <cellStyle name="Note 4 3 2 4" xfId="4517"/>
    <cellStyle name="Note 4 3 2 4 2" xfId="6381"/>
    <cellStyle name="Note 4 3 2 4 2 2" xfId="13300"/>
    <cellStyle name="Note 4 3 2 4 2 2 2" xfId="19973"/>
    <cellStyle name="Note 4 3 2 4 2 2 2 2" xfId="37637"/>
    <cellStyle name="Note 4 3 2 4 2 2 2 3" xfId="54814"/>
    <cellStyle name="Note 4 3 2 4 2 2 3" xfId="30964"/>
    <cellStyle name="Note 4 3 2 4 2 2 4" xfId="48191"/>
    <cellStyle name="Note 4 3 2 4 2 3" xfId="10016"/>
    <cellStyle name="Note 4 3 2 4 2 3 2" xfId="27681"/>
    <cellStyle name="Note 4 3 2 4 2 3 3" xfId="44934"/>
    <cellStyle name="Note 4 3 2 4 2 4" xfId="16906"/>
    <cellStyle name="Note 4 3 2 4 2 4 2" xfId="34570"/>
    <cellStyle name="Note 4 3 2 4 2 4 3" xfId="51773"/>
    <cellStyle name="Note 4 3 2 4 2 5" xfId="24046"/>
    <cellStyle name="Note 4 3 2 4 2 6" xfId="41323"/>
    <cellStyle name="Note 4 3 2 4 3" xfId="11445"/>
    <cellStyle name="Note 4 3 2 4 3 2" xfId="18226"/>
    <cellStyle name="Note 4 3 2 4 3 2 2" xfId="35890"/>
    <cellStyle name="Note 4 3 2 4 3 2 3" xfId="53079"/>
    <cellStyle name="Note 4 3 2 4 3 3" xfId="29109"/>
    <cellStyle name="Note 4 3 2 4 3 4" xfId="46348"/>
    <cellStyle name="Note 4 3 2 4 4" xfId="8161"/>
    <cellStyle name="Note 4 3 2 4 4 2" xfId="25826"/>
    <cellStyle name="Note 4 3 2 4 4 3" xfId="43091"/>
    <cellStyle name="Note 4 3 2 4 5" xfId="15159"/>
    <cellStyle name="Note 4 3 2 4 5 2" xfId="32823"/>
    <cellStyle name="Note 4 3 2 4 5 3" xfId="50038"/>
    <cellStyle name="Note 4 3 2 4 6" xfId="22190"/>
    <cellStyle name="Note 4 3 2 4 7" xfId="39480"/>
    <cellStyle name="Note 4 3 2 5" xfId="4547"/>
    <cellStyle name="Note 4 3 2 5 2" xfId="6411"/>
    <cellStyle name="Note 4 3 2 5 2 2" xfId="13330"/>
    <cellStyle name="Note 4 3 2 5 2 2 2" xfId="20003"/>
    <cellStyle name="Note 4 3 2 5 2 2 2 2" xfId="37667"/>
    <cellStyle name="Note 4 3 2 5 2 2 2 3" xfId="54844"/>
    <cellStyle name="Note 4 3 2 5 2 2 3" xfId="30994"/>
    <cellStyle name="Note 4 3 2 5 2 2 4" xfId="48221"/>
    <cellStyle name="Note 4 3 2 5 2 3" xfId="10046"/>
    <cellStyle name="Note 4 3 2 5 2 3 2" xfId="27711"/>
    <cellStyle name="Note 4 3 2 5 2 3 3" xfId="44964"/>
    <cellStyle name="Note 4 3 2 5 2 4" xfId="16936"/>
    <cellStyle name="Note 4 3 2 5 2 4 2" xfId="34600"/>
    <cellStyle name="Note 4 3 2 5 2 4 3" xfId="51803"/>
    <cellStyle name="Note 4 3 2 5 2 5" xfId="24076"/>
    <cellStyle name="Note 4 3 2 5 2 6" xfId="41353"/>
    <cellStyle name="Note 4 3 2 5 3" xfId="11475"/>
    <cellStyle name="Note 4 3 2 5 3 2" xfId="18256"/>
    <cellStyle name="Note 4 3 2 5 3 2 2" xfId="35920"/>
    <cellStyle name="Note 4 3 2 5 3 2 3" xfId="53109"/>
    <cellStyle name="Note 4 3 2 5 3 3" xfId="29139"/>
    <cellStyle name="Note 4 3 2 5 3 4" xfId="46378"/>
    <cellStyle name="Note 4 3 2 5 4" xfId="8191"/>
    <cellStyle name="Note 4 3 2 5 4 2" xfId="25856"/>
    <cellStyle name="Note 4 3 2 5 4 3" xfId="43121"/>
    <cellStyle name="Note 4 3 2 5 5" xfId="15189"/>
    <cellStyle name="Note 4 3 2 5 5 2" xfId="32853"/>
    <cellStyle name="Note 4 3 2 5 5 3" xfId="50068"/>
    <cellStyle name="Note 4 3 2 5 6" xfId="22220"/>
    <cellStyle name="Note 4 3 2 5 7" xfId="39510"/>
    <cellStyle name="Note 4 3 2 6" xfId="10160"/>
    <cellStyle name="Note 4 3 2 6 2" xfId="17049"/>
    <cellStyle name="Note 4 3 2 6 2 2" xfId="34713"/>
    <cellStyle name="Note 4 3 2 6 2 3" xfId="51914"/>
    <cellStyle name="Note 4 3 2 6 3" xfId="27824"/>
    <cellStyle name="Note 4 3 2 6 4" xfId="45075"/>
    <cellStyle name="Note 4 3 2 7" xfId="13441"/>
    <cellStyle name="Note 4 3 2 7 2" xfId="31105"/>
    <cellStyle name="Note 4 3 2 7 3" xfId="48332"/>
    <cellStyle name="Note 4 3 2 8" xfId="20267"/>
    <cellStyle name="Note 4 3 2 9" xfId="20157"/>
    <cellStyle name="Note 4 3 3" xfId="2710"/>
    <cellStyle name="Note 4 3 3 10" xfId="13515"/>
    <cellStyle name="Note 4 3 3 10 2" xfId="31179"/>
    <cellStyle name="Note 4 3 3 10 3" xfId="48406"/>
    <cellStyle name="Note 4 3 3 11" xfId="20431"/>
    <cellStyle name="Note 4 3 3 12" xfId="37740"/>
    <cellStyle name="Note 4 3 3 2" xfId="2939"/>
    <cellStyle name="Note 4 3 3 2 2" xfId="3602"/>
    <cellStyle name="Note 4 3 3 2 2 2" xfId="5518"/>
    <cellStyle name="Note 4 3 3 2 2 2 2" xfId="12438"/>
    <cellStyle name="Note 4 3 3 2 2 2 2 2" xfId="19165"/>
    <cellStyle name="Note 4 3 3 2 2 2 2 2 2" xfId="36829"/>
    <cellStyle name="Note 4 3 3 2 2 2 2 2 3" xfId="54009"/>
    <cellStyle name="Note 4 3 3 2 2 2 2 3" xfId="30102"/>
    <cellStyle name="Note 4 3 3 2 2 2 2 4" xfId="47332"/>
    <cellStyle name="Note 4 3 3 2 2 2 3" xfId="9154"/>
    <cellStyle name="Note 4 3 3 2 2 2 3 2" xfId="26819"/>
    <cellStyle name="Note 4 3 3 2 2 2 3 3" xfId="44075"/>
    <cellStyle name="Note 4 3 3 2 2 2 4" xfId="16098"/>
    <cellStyle name="Note 4 3 3 2 2 2 4 2" xfId="33762"/>
    <cellStyle name="Note 4 3 3 2 2 2 4 3" xfId="50968"/>
    <cellStyle name="Note 4 3 3 2 2 2 5" xfId="23183"/>
    <cellStyle name="Note 4 3 3 2 2 2 6" xfId="40464"/>
    <cellStyle name="Note 4 3 3 2 2 3" xfId="11062"/>
    <cellStyle name="Note 4 3 3 2 2 3 2" xfId="17897"/>
    <cellStyle name="Note 4 3 3 2 2 3 2 2" xfId="35561"/>
    <cellStyle name="Note 4 3 3 2 2 3 2 3" xfId="52753"/>
    <cellStyle name="Note 4 3 3 2 2 3 3" xfId="28726"/>
    <cellStyle name="Note 4 3 3 2 2 3 4" xfId="45968"/>
    <cellStyle name="Note 4 3 3 2 2 4" xfId="7299"/>
    <cellStyle name="Note 4 3 3 2 2 4 2" xfId="24964"/>
    <cellStyle name="Note 4 3 3 2 2 4 3" xfId="42232"/>
    <cellStyle name="Note 4 3 3 2 2 5" xfId="14351"/>
    <cellStyle name="Note 4 3 3 2 2 5 2" xfId="32015"/>
    <cellStyle name="Note 4 3 3 2 2 5 3" xfId="49233"/>
    <cellStyle name="Note 4 3 3 2 2 6" xfId="21321"/>
    <cellStyle name="Note 4 3 3 2 2 7" xfId="38621"/>
    <cellStyle name="Note 4 3 3 2 3" xfId="3972"/>
    <cellStyle name="Note 4 3 3 2 3 2" xfId="5888"/>
    <cellStyle name="Note 4 3 3 2 3 2 2" xfId="12808"/>
    <cellStyle name="Note 4 3 3 2 3 2 2 2" xfId="19535"/>
    <cellStyle name="Note 4 3 3 2 3 2 2 2 2" xfId="37199"/>
    <cellStyle name="Note 4 3 3 2 3 2 2 2 3" xfId="54376"/>
    <cellStyle name="Note 4 3 3 2 3 2 2 3" xfId="30472"/>
    <cellStyle name="Note 4 3 3 2 3 2 2 4" xfId="47699"/>
    <cellStyle name="Note 4 3 3 2 3 2 3" xfId="9524"/>
    <cellStyle name="Note 4 3 3 2 3 2 3 2" xfId="27189"/>
    <cellStyle name="Note 4 3 3 2 3 2 3 3" xfId="44442"/>
    <cellStyle name="Note 4 3 3 2 3 2 4" xfId="16468"/>
    <cellStyle name="Note 4 3 3 2 3 2 4 2" xfId="34132"/>
    <cellStyle name="Note 4 3 3 2 3 2 4 3" xfId="51335"/>
    <cellStyle name="Note 4 3 3 2 3 2 5" xfId="23553"/>
    <cellStyle name="Note 4 3 3 2 3 2 6" xfId="40831"/>
    <cellStyle name="Note 4 3 3 2 3 3" xfId="7669"/>
    <cellStyle name="Note 4 3 3 2 3 3 2" xfId="25334"/>
    <cellStyle name="Note 4 3 3 2 3 3 3" xfId="42599"/>
    <cellStyle name="Note 4 3 3 2 3 4" xfId="14721"/>
    <cellStyle name="Note 4 3 3 2 3 4 2" xfId="32385"/>
    <cellStyle name="Note 4 3 3 2 3 4 3" xfId="49600"/>
    <cellStyle name="Note 4 3 3 2 3 5" xfId="21691"/>
    <cellStyle name="Note 4 3 3 2 3 6" xfId="38988"/>
    <cellStyle name="Note 4 3 3 2 4" xfId="4855"/>
    <cellStyle name="Note 4 3 3 2 4 2" xfId="11775"/>
    <cellStyle name="Note 4 3 3 2 4 2 2" xfId="18556"/>
    <cellStyle name="Note 4 3 3 2 4 2 2 2" xfId="36220"/>
    <cellStyle name="Note 4 3 3 2 4 2 2 3" xfId="53406"/>
    <cellStyle name="Note 4 3 3 2 4 2 3" xfId="29439"/>
    <cellStyle name="Note 4 3 3 2 4 2 4" xfId="46675"/>
    <cellStyle name="Note 4 3 3 2 4 3" xfId="8491"/>
    <cellStyle name="Note 4 3 3 2 4 3 2" xfId="26156"/>
    <cellStyle name="Note 4 3 3 2 4 3 3" xfId="43418"/>
    <cellStyle name="Note 4 3 3 2 4 4" xfId="15489"/>
    <cellStyle name="Note 4 3 3 2 4 4 2" xfId="33153"/>
    <cellStyle name="Note 4 3 3 2 4 4 3" xfId="50365"/>
    <cellStyle name="Note 4 3 3 2 4 5" xfId="22520"/>
    <cellStyle name="Note 4 3 3 2 4 6" xfId="39807"/>
    <cellStyle name="Note 4 3 3 2 5" xfId="10461"/>
    <cellStyle name="Note 4 3 3 2 5 2" xfId="17350"/>
    <cellStyle name="Note 4 3 3 2 5 2 2" xfId="35014"/>
    <cellStyle name="Note 4 3 3 2 5 2 3" xfId="52212"/>
    <cellStyle name="Note 4 3 3 2 5 3" xfId="28125"/>
    <cellStyle name="Note 4 3 3 2 5 4" xfId="45373"/>
    <cellStyle name="Note 4 3 3 2 6" xfId="6711"/>
    <cellStyle name="Note 4 3 3 2 6 2" xfId="24376"/>
    <cellStyle name="Note 4 3 3 2 6 3" xfId="41650"/>
    <cellStyle name="Note 4 3 3 2 7" xfId="13742"/>
    <cellStyle name="Note 4 3 3 2 7 2" xfId="31406"/>
    <cellStyle name="Note 4 3 3 2 7 3" xfId="48630"/>
    <cellStyle name="Note 4 3 3 2 8" xfId="20658"/>
    <cellStyle name="Note 4 3 3 2 9" xfId="37964"/>
    <cellStyle name="Note 4 3 3 3" xfId="3035"/>
    <cellStyle name="Note 4 3 3 3 2" xfId="3698"/>
    <cellStyle name="Note 4 3 3 3 2 2" xfId="5614"/>
    <cellStyle name="Note 4 3 3 3 2 2 2" xfId="12534"/>
    <cellStyle name="Note 4 3 3 3 2 2 2 2" xfId="19261"/>
    <cellStyle name="Note 4 3 3 3 2 2 2 2 2" xfId="36925"/>
    <cellStyle name="Note 4 3 3 3 2 2 2 2 3" xfId="54102"/>
    <cellStyle name="Note 4 3 3 3 2 2 2 3" xfId="30198"/>
    <cellStyle name="Note 4 3 3 3 2 2 2 4" xfId="47425"/>
    <cellStyle name="Note 4 3 3 3 2 2 3" xfId="9250"/>
    <cellStyle name="Note 4 3 3 3 2 2 3 2" xfId="26915"/>
    <cellStyle name="Note 4 3 3 3 2 2 3 3" xfId="44168"/>
    <cellStyle name="Note 4 3 3 3 2 2 4" xfId="16194"/>
    <cellStyle name="Note 4 3 3 3 2 2 4 2" xfId="33858"/>
    <cellStyle name="Note 4 3 3 3 2 2 4 3" xfId="51061"/>
    <cellStyle name="Note 4 3 3 3 2 2 5" xfId="23279"/>
    <cellStyle name="Note 4 3 3 3 2 2 6" xfId="40557"/>
    <cellStyle name="Note 4 3 3 3 2 3" xfId="11158"/>
    <cellStyle name="Note 4 3 3 3 2 3 2" xfId="17993"/>
    <cellStyle name="Note 4 3 3 3 2 3 2 2" xfId="35657"/>
    <cellStyle name="Note 4 3 3 3 2 3 2 3" xfId="52846"/>
    <cellStyle name="Note 4 3 3 3 2 3 3" xfId="28822"/>
    <cellStyle name="Note 4 3 3 3 2 3 4" xfId="46061"/>
    <cellStyle name="Note 4 3 3 3 2 4" xfId="7395"/>
    <cellStyle name="Note 4 3 3 3 2 4 2" xfId="25060"/>
    <cellStyle name="Note 4 3 3 3 2 4 3" xfId="42325"/>
    <cellStyle name="Note 4 3 3 3 2 5" xfId="14447"/>
    <cellStyle name="Note 4 3 3 3 2 5 2" xfId="32111"/>
    <cellStyle name="Note 4 3 3 3 2 5 3" xfId="49326"/>
    <cellStyle name="Note 4 3 3 3 2 6" xfId="21417"/>
    <cellStyle name="Note 4 3 3 3 2 7" xfId="38714"/>
    <cellStyle name="Note 4 3 3 3 3" xfId="4065"/>
    <cellStyle name="Note 4 3 3 3 3 2" xfId="5981"/>
    <cellStyle name="Note 4 3 3 3 3 2 2" xfId="12901"/>
    <cellStyle name="Note 4 3 3 3 3 2 2 2" xfId="19628"/>
    <cellStyle name="Note 4 3 3 3 3 2 2 2 2" xfId="37292"/>
    <cellStyle name="Note 4 3 3 3 3 2 2 2 3" xfId="54469"/>
    <cellStyle name="Note 4 3 3 3 3 2 2 3" xfId="30565"/>
    <cellStyle name="Note 4 3 3 3 3 2 2 4" xfId="47792"/>
    <cellStyle name="Note 4 3 3 3 3 2 3" xfId="9617"/>
    <cellStyle name="Note 4 3 3 3 3 2 3 2" xfId="27282"/>
    <cellStyle name="Note 4 3 3 3 3 2 3 3" xfId="44535"/>
    <cellStyle name="Note 4 3 3 3 3 2 4" xfId="16561"/>
    <cellStyle name="Note 4 3 3 3 3 2 4 2" xfId="34225"/>
    <cellStyle name="Note 4 3 3 3 3 2 4 3" xfId="51428"/>
    <cellStyle name="Note 4 3 3 3 3 2 5" xfId="23646"/>
    <cellStyle name="Note 4 3 3 3 3 2 6" xfId="40924"/>
    <cellStyle name="Note 4 3 3 3 3 3" xfId="7762"/>
    <cellStyle name="Note 4 3 3 3 3 3 2" xfId="25427"/>
    <cellStyle name="Note 4 3 3 3 3 3 3" xfId="42692"/>
    <cellStyle name="Note 4 3 3 3 3 4" xfId="14814"/>
    <cellStyle name="Note 4 3 3 3 3 4 2" xfId="32478"/>
    <cellStyle name="Note 4 3 3 3 3 4 3" xfId="49693"/>
    <cellStyle name="Note 4 3 3 3 3 5" xfId="21784"/>
    <cellStyle name="Note 4 3 3 3 3 6" xfId="39081"/>
    <cellStyle name="Note 4 3 3 3 4" xfId="4951"/>
    <cellStyle name="Note 4 3 3 3 4 2" xfId="11871"/>
    <cellStyle name="Note 4 3 3 3 4 2 2" xfId="18652"/>
    <cellStyle name="Note 4 3 3 3 4 2 2 2" xfId="36316"/>
    <cellStyle name="Note 4 3 3 3 4 2 2 3" xfId="53499"/>
    <cellStyle name="Note 4 3 3 3 4 2 3" xfId="29535"/>
    <cellStyle name="Note 4 3 3 3 4 2 4" xfId="46768"/>
    <cellStyle name="Note 4 3 3 3 4 3" xfId="8587"/>
    <cellStyle name="Note 4 3 3 3 4 3 2" xfId="26252"/>
    <cellStyle name="Note 4 3 3 3 4 3 3" xfId="43511"/>
    <cellStyle name="Note 4 3 3 3 4 4" xfId="15585"/>
    <cellStyle name="Note 4 3 3 3 4 4 2" xfId="33249"/>
    <cellStyle name="Note 4 3 3 3 4 4 3" xfId="50458"/>
    <cellStyle name="Note 4 3 3 3 4 5" xfId="22616"/>
    <cellStyle name="Note 4 3 3 3 4 6" xfId="39900"/>
    <cellStyle name="Note 4 3 3 3 5" xfId="10557"/>
    <cellStyle name="Note 4 3 3 3 5 2" xfId="17446"/>
    <cellStyle name="Note 4 3 3 3 5 2 2" xfId="35110"/>
    <cellStyle name="Note 4 3 3 3 5 2 3" xfId="52305"/>
    <cellStyle name="Note 4 3 3 3 5 3" xfId="28221"/>
    <cellStyle name="Note 4 3 3 3 5 4" xfId="45466"/>
    <cellStyle name="Note 4 3 3 3 6" xfId="6807"/>
    <cellStyle name="Note 4 3 3 3 6 2" xfId="24472"/>
    <cellStyle name="Note 4 3 3 3 6 3" xfId="41743"/>
    <cellStyle name="Note 4 3 3 3 7" xfId="13838"/>
    <cellStyle name="Note 4 3 3 3 7 2" xfId="31502"/>
    <cellStyle name="Note 4 3 3 3 7 3" xfId="48723"/>
    <cellStyle name="Note 4 3 3 3 8" xfId="20754"/>
    <cellStyle name="Note 4 3 3 3 9" xfId="38057"/>
    <cellStyle name="Note 4 3 3 4" xfId="3147"/>
    <cellStyle name="Note 4 3 3 4 2" xfId="4177"/>
    <cellStyle name="Note 4 3 3 4 2 2" xfId="6093"/>
    <cellStyle name="Note 4 3 3 4 2 2 2" xfId="13013"/>
    <cellStyle name="Note 4 3 3 4 2 2 2 2" xfId="19740"/>
    <cellStyle name="Note 4 3 3 4 2 2 2 2 2" xfId="37404"/>
    <cellStyle name="Note 4 3 3 4 2 2 2 2 3" xfId="54581"/>
    <cellStyle name="Note 4 3 3 4 2 2 2 3" xfId="30677"/>
    <cellStyle name="Note 4 3 3 4 2 2 2 4" xfId="47904"/>
    <cellStyle name="Note 4 3 3 4 2 2 3" xfId="9729"/>
    <cellStyle name="Note 4 3 3 4 2 2 3 2" xfId="27394"/>
    <cellStyle name="Note 4 3 3 4 2 2 3 3" xfId="44647"/>
    <cellStyle name="Note 4 3 3 4 2 2 4" xfId="16673"/>
    <cellStyle name="Note 4 3 3 4 2 2 4 2" xfId="34337"/>
    <cellStyle name="Note 4 3 3 4 2 2 4 3" xfId="51540"/>
    <cellStyle name="Note 4 3 3 4 2 2 5" xfId="23758"/>
    <cellStyle name="Note 4 3 3 4 2 2 6" xfId="41036"/>
    <cellStyle name="Note 4 3 3 4 2 3" xfId="7874"/>
    <cellStyle name="Note 4 3 3 4 2 3 2" xfId="25539"/>
    <cellStyle name="Note 4 3 3 4 2 3 3" xfId="42804"/>
    <cellStyle name="Note 4 3 3 4 2 4" xfId="14926"/>
    <cellStyle name="Note 4 3 3 4 2 4 2" xfId="32590"/>
    <cellStyle name="Note 4 3 3 4 2 4 3" xfId="49805"/>
    <cellStyle name="Note 4 3 3 4 2 5" xfId="21896"/>
    <cellStyle name="Note 4 3 3 4 2 6" xfId="39193"/>
    <cellStyle name="Note 4 3 3 4 3" xfId="5063"/>
    <cellStyle name="Note 4 3 3 4 3 2" xfId="11983"/>
    <cellStyle name="Note 4 3 3 4 3 2 2" xfId="18764"/>
    <cellStyle name="Note 4 3 3 4 3 2 2 2" xfId="36428"/>
    <cellStyle name="Note 4 3 3 4 3 2 2 3" xfId="53611"/>
    <cellStyle name="Note 4 3 3 4 3 2 3" xfId="29647"/>
    <cellStyle name="Note 4 3 3 4 3 2 4" xfId="46880"/>
    <cellStyle name="Note 4 3 3 4 3 3" xfId="8699"/>
    <cellStyle name="Note 4 3 3 4 3 3 2" xfId="26364"/>
    <cellStyle name="Note 4 3 3 4 3 3 3" xfId="43623"/>
    <cellStyle name="Note 4 3 3 4 3 4" xfId="15697"/>
    <cellStyle name="Note 4 3 3 4 3 4 2" xfId="33361"/>
    <cellStyle name="Note 4 3 3 4 3 4 3" xfId="50570"/>
    <cellStyle name="Note 4 3 3 4 3 5" xfId="22728"/>
    <cellStyle name="Note 4 3 3 4 3 6" xfId="40012"/>
    <cellStyle name="Note 4 3 3 4 4" xfId="10669"/>
    <cellStyle name="Note 4 3 3 4 4 2" xfId="17558"/>
    <cellStyle name="Note 4 3 3 4 4 2 2" xfId="35222"/>
    <cellStyle name="Note 4 3 3 4 4 2 3" xfId="52417"/>
    <cellStyle name="Note 4 3 3 4 4 3" xfId="28333"/>
    <cellStyle name="Note 4 3 3 4 4 4" xfId="45578"/>
    <cellStyle name="Note 4 3 3 4 5" xfId="6919"/>
    <cellStyle name="Note 4 3 3 4 5 2" xfId="24584"/>
    <cellStyle name="Note 4 3 3 4 5 3" xfId="41855"/>
    <cellStyle name="Note 4 3 3 4 6" xfId="13950"/>
    <cellStyle name="Note 4 3 3 4 6 2" xfId="31614"/>
    <cellStyle name="Note 4 3 3 4 6 3" xfId="48835"/>
    <cellStyle name="Note 4 3 3 4 7" xfId="20866"/>
    <cellStyle name="Note 4 3 3 4 8" xfId="38169"/>
    <cellStyle name="Note 4 3 3 5" xfId="3375"/>
    <cellStyle name="Note 4 3 3 5 2" xfId="5291"/>
    <cellStyle name="Note 4 3 3 5 2 2" xfId="12211"/>
    <cellStyle name="Note 4 3 3 5 2 2 2" xfId="18938"/>
    <cellStyle name="Note 4 3 3 5 2 2 2 2" xfId="36602"/>
    <cellStyle name="Note 4 3 3 5 2 2 2 3" xfId="53785"/>
    <cellStyle name="Note 4 3 3 5 2 2 3" xfId="29875"/>
    <cellStyle name="Note 4 3 3 5 2 2 4" xfId="47108"/>
    <cellStyle name="Note 4 3 3 5 2 3" xfId="8927"/>
    <cellStyle name="Note 4 3 3 5 2 3 2" xfId="26592"/>
    <cellStyle name="Note 4 3 3 5 2 3 3" xfId="43851"/>
    <cellStyle name="Note 4 3 3 5 2 4" xfId="15871"/>
    <cellStyle name="Note 4 3 3 5 2 4 2" xfId="33535"/>
    <cellStyle name="Note 4 3 3 5 2 4 3" xfId="50744"/>
    <cellStyle name="Note 4 3 3 5 2 5" xfId="22956"/>
    <cellStyle name="Note 4 3 3 5 2 6" xfId="40240"/>
    <cellStyle name="Note 4 3 3 5 3" xfId="10835"/>
    <cellStyle name="Note 4 3 3 5 3 2" xfId="17670"/>
    <cellStyle name="Note 4 3 3 5 3 2 2" xfId="35334"/>
    <cellStyle name="Note 4 3 3 5 3 2 3" xfId="52529"/>
    <cellStyle name="Note 4 3 3 5 3 3" xfId="28499"/>
    <cellStyle name="Note 4 3 3 5 3 4" xfId="45744"/>
    <cellStyle name="Note 4 3 3 5 4" xfId="14124"/>
    <cellStyle name="Note 4 3 3 5 4 2" xfId="31788"/>
    <cellStyle name="Note 4 3 3 5 4 3" xfId="49009"/>
    <cellStyle name="Note 4 3 3 5 5" xfId="21094"/>
    <cellStyle name="Note 4 3 3 5 6" xfId="38397"/>
    <cellStyle name="Note 4 3 3 6" xfId="3244"/>
    <cellStyle name="Note 4 3 3 6 2" xfId="5160"/>
    <cellStyle name="Note 4 3 3 6 2 2" xfId="12080"/>
    <cellStyle name="Note 4 3 3 6 2 2 2" xfId="18861"/>
    <cellStyle name="Note 4 3 3 6 2 2 2 2" xfId="36525"/>
    <cellStyle name="Note 4 3 3 6 2 2 2 3" xfId="53708"/>
    <cellStyle name="Note 4 3 3 6 2 2 3" xfId="29744"/>
    <cellStyle name="Note 4 3 3 6 2 2 4" xfId="46977"/>
    <cellStyle name="Note 4 3 3 6 2 3" xfId="8796"/>
    <cellStyle name="Note 4 3 3 6 2 3 2" xfId="26461"/>
    <cellStyle name="Note 4 3 3 6 2 3 3" xfId="43720"/>
    <cellStyle name="Note 4 3 3 6 2 4" xfId="15794"/>
    <cellStyle name="Note 4 3 3 6 2 4 2" xfId="33458"/>
    <cellStyle name="Note 4 3 3 6 2 4 3" xfId="50667"/>
    <cellStyle name="Note 4 3 3 6 2 5" xfId="22825"/>
    <cellStyle name="Note 4 3 3 6 2 6" xfId="40109"/>
    <cellStyle name="Note 4 3 3 6 3" xfId="7016"/>
    <cellStyle name="Note 4 3 3 6 3 2" xfId="24681"/>
    <cellStyle name="Note 4 3 3 6 3 3" xfId="41952"/>
    <cellStyle name="Note 4 3 3 6 4" xfId="14047"/>
    <cellStyle name="Note 4 3 3 6 4 2" xfId="31711"/>
    <cellStyle name="Note 4 3 3 6 4 3" xfId="48932"/>
    <cellStyle name="Note 4 3 3 6 5" xfId="20963"/>
    <cellStyle name="Note 4 3 3 6 6" xfId="38266"/>
    <cellStyle name="Note 4 3 3 7" xfId="4628"/>
    <cellStyle name="Note 4 3 3 7 2" xfId="11548"/>
    <cellStyle name="Note 4 3 3 7 2 2" xfId="18329"/>
    <cellStyle name="Note 4 3 3 7 2 2 2" xfId="35993"/>
    <cellStyle name="Note 4 3 3 7 2 2 3" xfId="53182"/>
    <cellStyle name="Note 4 3 3 7 2 3" xfId="29212"/>
    <cellStyle name="Note 4 3 3 7 2 4" xfId="46451"/>
    <cellStyle name="Note 4 3 3 7 3" xfId="8264"/>
    <cellStyle name="Note 4 3 3 7 3 2" xfId="25929"/>
    <cellStyle name="Note 4 3 3 7 3 3" xfId="43194"/>
    <cellStyle name="Note 4 3 3 7 4" xfId="15262"/>
    <cellStyle name="Note 4 3 3 7 4 2" xfId="32926"/>
    <cellStyle name="Note 4 3 3 7 4 3" xfId="50141"/>
    <cellStyle name="Note 4 3 3 7 5" xfId="22293"/>
    <cellStyle name="Note 4 3 3 7 6" xfId="39583"/>
    <cellStyle name="Note 4 3 3 8" xfId="10234"/>
    <cellStyle name="Note 4 3 3 8 2" xfId="17123"/>
    <cellStyle name="Note 4 3 3 8 2 2" xfId="34787"/>
    <cellStyle name="Note 4 3 3 8 2 3" xfId="51988"/>
    <cellStyle name="Note 4 3 3 8 3" xfId="27898"/>
    <cellStyle name="Note 4 3 3 8 4" xfId="45149"/>
    <cellStyle name="Note 4 3 3 9" xfId="6484"/>
    <cellStyle name="Note 4 3 3 9 2" xfId="24149"/>
    <cellStyle name="Note 4 3 3 9 3" xfId="41426"/>
    <cellStyle name="Note 4 3 4" xfId="2864"/>
    <cellStyle name="Note 4 3 4 2" xfId="3527"/>
    <cellStyle name="Note 4 3 4 2 2" xfId="5443"/>
    <cellStyle name="Note 4 3 4 2 2 2" xfId="12363"/>
    <cellStyle name="Note 4 3 4 2 2 2 2" xfId="19090"/>
    <cellStyle name="Note 4 3 4 2 2 2 2 2" xfId="36754"/>
    <cellStyle name="Note 4 3 4 2 2 2 2 3" xfId="53934"/>
    <cellStyle name="Note 4 3 4 2 2 2 3" xfId="30027"/>
    <cellStyle name="Note 4 3 4 2 2 2 4" xfId="47257"/>
    <cellStyle name="Note 4 3 4 2 2 3" xfId="9079"/>
    <cellStyle name="Note 4 3 4 2 2 3 2" xfId="26744"/>
    <cellStyle name="Note 4 3 4 2 2 3 3" xfId="44000"/>
    <cellStyle name="Note 4 3 4 2 2 4" xfId="16023"/>
    <cellStyle name="Note 4 3 4 2 2 4 2" xfId="33687"/>
    <cellStyle name="Note 4 3 4 2 2 4 3" xfId="50893"/>
    <cellStyle name="Note 4 3 4 2 2 5" xfId="23108"/>
    <cellStyle name="Note 4 3 4 2 2 6" xfId="40389"/>
    <cellStyle name="Note 4 3 4 2 3" xfId="10987"/>
    <cellStyle name="Note 4 3 4 2 3 2" xfId="17822"/>
    <cellStyle name="Note 4 3 4 2 3 2 2" xfId="35486"/>
    <cellStyle name="Note 4 3 4 2 3 2 3" xfId="52678"/>
    <cellStyle name="Note 4 3 4 2 3 3" xfId="28651"/>
    <cellStyle name="Note 4 3 4 2 3 4" xfId="45893"/>
    <cellStyle name="Note 4 3 4 2 4" xfId="7224"/>
    <cellStyle name="Note 4 3 4 2 4 2" xfId="24889"/>
    <cellStyle name="Note 4 3 4 2 4 3" xfId="42157"/>
    <cellStyle name="Note 4 3 4 2 5" xfId="14276"/>
    <cellStyle name="Note 4 3 4 2 5 2" xfId="31940"/>
    <cellStyle name="Note 4 3 4 2 5 3" xfId="49158"/>
    <cellStyle name="Note 4 3 4 2 6" xfId="21246"/>
    <cellStyle name="Note 4 3 4 2 7" xfId="38546"/>
    <cellStyle name="Note 4 3 4 3" xfId="3897"/>
    <cellStyle name="Note 4 3 4 3 2" xfId="5813"/>
    <cellStyle name="Note 4 3 4 3 2 2" xfId="12733"/>
    <cellStyle name="Note 4 3 4 3 2 2 2" xfId="19460"/>
    <cellStyle name="Note 4 3 4 3 2 2 2 2" xfId="37124"/>
    <cellStyle name="Note 4 3 4 3 2 2 2 3" xfId="54301"/>
    <cellStyle name="Note 4 3 4 3 2 2 3" xfId="30397"/>
    <cellStyle name="Note 4 3 4 3 2 2 4" xfId="47624"/>
    <cellStyle name="Note 4 3 4 3 2 3" xfId="9449"/>
    <cellStyle name="Note 4 3 4 3 2 3 2" xfId="27114"/>
    <cellStyle name="Note 4 3 4 3 2 3 3" xfId="44367"/>
    <cellStyle name="Note 4 3 4 3 2 4" xfId="16393"/>
    <cellStyle name="Note 4 3 4 3 2 4 2" xfId="34057"/>
    <cellStyle name="Note 4 3 4 3 2 4 3" xfId="51260"/>
    <cellStyle name="Note 4 3 4 3 2 5" xfId="23478"/>
    <cellStyle name="Note 4 3 4 3 2 6" xfId="40756"/>
    <cellStyle name="Note 4 3 4 3 3" xfId="7594"/>
    <cellStyle name="Note 4 3 4 3 3 2" xfId="25259"/>
    <cellStyle name="Note 4 3 4 3 3 3" xfId="42524"/>
    <cellStyle name="Note 4 3 4 3 4" xfId="14646"/>
    <cellStyle name="Note 4 3 4 3 4 2" xfId="32310"/>
    <cellStyle name="Note 4 3 4 3 4 3" xfId="49525"/>
    <cellStyle name="Note 4 3 4 3 5" xfId="21616"/>
    <cellStyle name="Note 4 3 4 3 6" xfId="38913"/>
    <cellStyle name="Note 4 3 4 4" xfId="4780"/>
    <cellStyle name="Note 4 3 4 4 2" xfId="11700"/>
    <cellStyle name="Note 4 3 4 4 2 2" xfId="18481"/>
    <cellStyle name="Note 4 3 4 4 2 2 2" xfId="36145"/>
    <cellStyle name="Note 4 3 4 4 2 2 3" xfId="53331"/>
    <cellStyle name="Note 4 3 4 4 2 3" xfId="29364"/>
    <cellStyle name="Note 4 3 4 4 2 4" xfId="46600"/>
    <cellStyle name="Note 4 3 4 4 3" xfId="8416"/>
    <cellStyle name="Note 4 3 4 4 3 2" xfId="26081"/>
    <cellStyle name="Note 4 3 4 4 3 3" xfId="43343"/>
    <cellStyle name="Note 4 3 4 4 4" xfId="15414"/>
    <cellStyle name="Note 4 3 4 4 4 2" xfId="33078"/>
    <cellStyle name="Note 4 3 4 4 4 3" xfId="50290"/>
    <cellStyle name="Note 4 3 4 4 5" xfId="22445"/>
    <cellStyle name="Note 4 3 4 4 6" xfId="39732"/>
    <cellStyle name="Note 4 3 4 5" xfId="10386"/>
    <cellStyle name="Note 4 3 4 5 2" xfId="17275"/>
    <cellStyle name="Note 4 3 4 5 2 2" xfId="34939"/>
    <cellStyle name="Note 4 3 4 5 2 3" xfId="52137"/>
    <cellStyle name="Note 4 3 4 5 3" xfId="28050"/>
    <cellStyle name="Note 4 3 4 5 4" xfId="45298"/>
    <cellStyle name="Note 4 3 4 6" xfId="6636"/>
    <cellStyle name="Note 4 3 4 6 2" xfId="24301"/>
    <cellStyle name="Note 4 3 4 6 3" xfId="41575"/>
    <cellStyle name="Note 4 3 4 7" xfId="13667"/>
    <cellStyle name="Note 4 3 4 7 2" xfId="31331"/>
    <cellStyle name="Note 4 3 4 7 3" xfId="48555"/>
    <cellStyle name="Note 4 3 4 8" xfId="20583"/>
    <cellStyle name="Note 4 3 4 9" xfId="37889"/>
    <cellStyle name="Note 4 3 5" xfId="4516"/>
    <cellStyle name="Note 4 3 5 2" xfId="6380"/>
    <cellStyle name="Note 4 3 5 2 2" xfId="13299"/>
    <cellStyle name="Note 4 3 5 2 2 2" xfId="19972"/>
    <cellStyle name="Note 4 3 5 2 2 2 2" xfId="37636"/>
    <cellStyle name="Note 4 3 5 2 2 2 3" xfId="54813"/>
    <cellStyle name="Note 4 3 5 2 2 3" xfId="30963"/>
    <cellStyle name="Note 4 3 5 2 2 4" xfId="48190"/>
    <cellStyle name="Note 4 3 5 2 3" xfId="10015"/>
    <cellStyle name="Note 4 3 5 2 3 2" xfId="27680"/>
    <cellStyle name="Note 4 3 5 2 3 3" xfId="44933"/>
    <cellStyle name="Note 4 3 5 2 4" xfId="16905"/>
    <cellStyle name="Note 4 3 5 2 4 2" xfId="34569"/>
    <cellStyle name="Note 4 3 5 2 4 3" xfId="51772"/>
    <cellStyle name="Note 4 3 5 2 5" xfId="24045"/>
    <cellStyle name="Note 4 3 5 2 6" xfId="41322"/>
    <cellStyle name="Note 4 3 5 3" xfId="11444"/>
    <cellStyle name="Note 4 3 5 3 2" xfId="18225"/>
    <cellStyle name="Note 4 3 5 3 2 2" xfId="35889"/>
    <cellStyle name="Note 4 3 5 3 2 3" xfId="53078"/>
    <cellStyle name="Note 4 3 5 3 3" xfId="29108"/>
    <cellStyle name="Note 4 3 5 3 4" xfId="46347"/>
    <cellStyle name="Note 4 3 5 4" xfId="8160"/>
    <cellStyle name="Note 4 3 5 4 2" xfId="25825"/>
    <cellStyle name="Note 4 3 5 4 3" xfId="43090"/>
    <cellStyle name="Note 4 3 5 5" xfId="15158"/>
    <cellStyle name="Note 4 3 5 5 2" xfId="32822"/>
    <cellStyle name="Note 4 3 5 5 3" xfId="50037"/>
    <cellStyle name="Note 4 3 5 6" xfId="22189"/>
    <cellStyle name="Note 4 3 5 7" xfId="39479"/>
    <cellStyle name="Note 4 3 6" xfId="4370"/>
    <cellStyle name="Note 4 3 6 2" xfId="6235"/>
    <cellStyle name="Note 4 3 6 2 2" xfId="13154"/>
    <cellStyle name="Note 4 3 6 2 2 2" xfId="19827"/>
    <cellStyle name="Note 4 3 6 2 2 2 2" xfId="37491"/>
    <cellStyle name="Note 4 3 6 2 2 2 3" xfId="54668"/>
    <cellStyle name="Note 4 3 6 2 2 3" xfId="30818"/>
    <cellStyle name="Note 4 3 6 2 2 4" xfId="48045"/>
    <cellStyle name="Note 4 3 6 2 3" xfId="9870"/>
    <cellStyle name="Note 4 3 6 2 3 2" xfId="27535"/>
    <cellStyle name="Note 4 3 6 2 3 3" xfId="44788"/>
    <cellStyle name="Note 4 3 6 2 4" xfId="16760"/>
    <cellStyle name="Note 4 3 6 2 4 2" xfId="34424"/>
    <cellStyle name="Note 4 3 6 2 4 3" xfId="51627"/>
    <cellStyle name="Note 4 3 6 2 5" xfId="23900"/>
    <cellStyle name="Note 4 3 6 2 6" xfId="41177"/>
    <cellStyle name="Note 4 3 6 3" xfId="11299"/>
    <cellStyle name="Note 4 3 6 3 2" xfId="18080"/>
    <cellStyle name="Note 4 3 6 3 2 2" xfId="35744"/>
    <cellStyle name="Note 4 3 6 3 2 3" xfId="52933"/>
    <cellStyle name="Note 4 3 6 3 3" xfId="28963"/>
    <cellStyle name="Note 4 3 6 3 4" xfId="46202"/>
    <cellStyle name="Note 4 3 6 4" xfId="8015"/>
    <cellStyle name="Note 4 3 6 4 2" xfId="25680"/>
    <cellStyle name="Note 4 3 6 4 3" xfId="42945"/>
    <cellStyle name="Note 4 3 6 5" xfId="15013"/>
    <cellStyle name="Note 4 3 6 5 2" xfId="32677"/>
    <cellStyle name="Note 4 3 6 5 3" xfId="49892"/>
    <cellStyle name="Note 4 3 6 6" xfId="22044"/>
    <cellStyle name="Note 4 3 6 7" xfId="39334"/>
    <cellStyle name="Note 4 3 7" xfId="10159"/>
    <cellStyle name="Note 4 3 7 2" xfId="17048"/>
    <cellStyle name="Note 4 3 7 2 2" xfId="34712"/>
    <cellStyle name="Note 4 3 7 2 3" xfId="51913"/>
    <cellStyle name="Note 4 3 7 3" xfId="27823"/>
    <cellStyle name="Note 4 3 7 4" xfId="45074"/>
    <cellStyle name="Note 4 3 8" xfId="13440"/>
    <cellStyle name="Note 4 3 8 2" xfId="31104"/>
    <cellStyle name="Note 4 3 8 3" xfId="48331"/>
    <cellStyle name="Note 4 3 9" xfId="20266"/>
    <cellStyle name="Note 4 4" xfId="1873"/>
    <cellStyle name="Note 4 4 2" xfId="2708"/>
    <cellStyle name="Note 4 4 2 10" xfId="13513"/>
    <cellStyle name="Note 4 4 2 10 2" xfId="31177"/>
    <cellStyle name="Note 4 4 2 10 3" xfId="48404"/>
    <cellStyle name="Note 4 4 2 11" xfId="20429"/>
    <cellStyle name="Note 4 4 2 12" xfId="37738"/>
    <cellStyle name="Note 4 4 2 2" xfId="2937"/>
    <cellStyle name="Note 4 4 2 2 2" xfId="3600"/>
    <cellStyle name="Note 4 4 2 2 2 2" xfId="5516"/>
    <cellStyle name="Note 4 4 2 2 2 2 2" xfId="12436"/>
    <cellStyle name="Note 4 4 2 2 2 2 2 2" xfId="19163"/>
    <cellStyle name="Note 4 4 2 2 2 2 2 2 2" xfId="36827"/>
    <cellStyle name="Note 4 4 2 2 2 2 2 2 3" xfId="54007"/>
    <cellStyle name="Note 4 4 2 2 2 2 2 3" xfId="30100"/>
    <cellStyle name="Note 4 4 2 2 2 2 2 4" xfId="47330"/>
    <cellStyle name="Note 4 4 2 2 2 2 3" xfId="9152"/>
    <cellStyle name="Note 4 4 2 2 2 2 3 2" xfId="26817"/>
    <cellStyle name="Note 4 4 2 2 2 2 3 3" xfId="44073"/>
    <cellStyle name="Note 4 4 2 2 2 2 4" xfId="16096"/>
    <cellStyle name="Note 4 4 2 2 2 2 4 2" xfId="33760"/>
    <cellStyle name="Note 4 4 2 2 2 2 4 3" xfId="50966"/>
    <cellStyle name="Note 4 4 2 2 2 2 5" xfId="23181"/>
    <cellStyle name="Note 4 4 2 2 2 2 6" xfId="40462"/>
    <cellStyle name="Note 4 4 2 2 2 3" xfId="11060"/>
    <cellStyle name="Note 4 4 2 2 2 3 2" xfId="17895"/>
    <cellStyle name="Note 4 4 2 2 2 3 2 2" xfId="35559"/>
    <cellStyle name="Note 4 4 2 2 2 3 2 3" xfId="52751"/>
    <cellStyle name="Note 4 4 2 2 2 3 3" xfId="28724"/>
    <cellStyle name="Note 4 4 2 2 2 3 4" xfId="45966"/>
    <cellStyle name="Note 4 4 2 2 2 4" xfId="7297"/>
    <cellStyle name="Note 4 4 2 2 2 4 2" xfId="24962"/>
    <cellStyle name="Note 4 4 2 2 2 4 3" xfId="42230"/>
    <cellStyle name="Note 4 4 2 2 2 5" xfId="14349"/>
    <cellStyle name="Note 4 4 2 2 2 5 2" xfId="32013"/>
    <cellStyle name="Note 4 4 2 2 2 5 3" xfId="49231"/>
    <cellStyle name="Note 4 4 2 2 2 6" xfId="21319"/>
    <cellStyle name="Note 4 4 2 2 2 7" xfId="38619"/>
    <cellStyle name="Note 4 4 2 2 3" xfId="3970"/>
    <cellStyle name="Note 4 4 2 2 3 2" xfId="5886"/>
    <cellStyle name="Note 4 4 2 2 3 2 2" xfId="12806"/>
    <cellStyle name="Note 4 4 2 2 3 2 2 2" xfId="19533"/>
    <cellStyle name="Note 4 4 2 2 3 2 2 2 2" xfId="37197"/>
    <cellStyle name="Note 4 4 2 2 3 2 2 2 3" xfId="54374"/>
    <cellStyle name="Note 4 4 2 2 3 2 2 3" xfId="30470"/>
    <cellStyle name="Note 4 4 2 2 3 2 2 4" xfId="47697"/>
    <cellStyle name="Note 4 4 2 2 3 2 3" xfId="9522"/>
    <cellStyle name="Note 4 4 2 2 3 2 3 2" xfId="27187"/>
    <cellStyle name="Note 4 4 2 2 3 2 3 3" xfId="44440"/>
    <cellStyle name="Note 4 4 2 2 3 2 4" xfId="16466"/>
    <cellStyle name="Note 4 4 2 2 3 2 4 2" xfId="34130"/>
    <cellStyle name="Note 4 4 2 2 3 2 4 3" xfId="51333"/>
    <cellStyle name="Note 4 4 2 2 3 2 5" xfId="23551"/>
    <cellStyle name="Note 4 4 2 2 3 2 6" xfId="40829"/>
    <cellStyle name="Note 4 4 2 2 3 3" xfId="7667"/>
    <cellStyle name="Note 4 4 2 2 3 3 2" xfId="25332"/>
    <cellStyle name="Note 4 4 2 2 3 3 3" xfId="42597"/>
    <cellStyle name="Note 4 4 2 2 3 4" xfId="14719"/>
    <cellStyle name="Note 4 4 2 2 3 4 2" xfId="32383"/>
    <cellStyle name="Note 4 4 2 2 3 4 3" xfId="49598"/>
    <cellStyle name="Note 4 4 2 2 3 5" xfId="21689"/>
    <cellStyle name="Note 4 4 2 2 3 6" xfId="38986"/>
    <cellStyle name="Note 4 4 2 2 4" xfId="4853"/>
    <cellStyle name="Note 4 4 2 2 4 2" xfId="11773"/>
    <cellStyle name="Note 4 4 2 2 4 2 2" xfId="18554"/>
    <cellStyle name="Note 4 4 2 2 4 2 2 2" xfId="36218"/>
    <cellStyle name="Note 4 4 2 2 4 2 2 3" xfId="53404"/>
    <cellStyle name="Note 4 4 2 2 4 2 3" xfId="29437"/>
    <cellStyle name="Note 4 4 2 2 4 2 4" xfId="46673"/>
    <cellStyle name="Note 4 4 2 2 4 3" xfId="8489"/>
    <cellStyle name="Note 4 4 2 2 4 3 2" xfId="26154"/>
    <cellStyle name="Note 4 4 2 2 4 3 3" xfId="43416"/>
    <cellStyle name="Note 4 4 2 2 4 4" xfId="15487"/>
    <cellStyle name="Note 4 4 2 2 4 4 2" xfId="33151"/>
    <cellStyle name="Note 4 4 2 2 4 4 3" xfId="50363"/>
    <cellStyle name="Note 4 4 2 2 4 5" xfId="22518"/>
    <cellStyle name="Note 4 4 2 2 4 6" xfId="39805"/>
    <cellStyle name="Note 4 4 2 2 5" xfId="10459"/>
    <cellStyle name="Note 4 4 2 2 5 2" xfId="17348"/>
    <cellStyle name="Note 4 4 2 2 5 2 2" xfId="35012"/>
    <cellStyle name="Note 4 4 2 2 5 2 3" xfId="52210"/>
    <cellStyle name="Note 4 4 2 2 5 3" xfId="28123"/>
    <cellStyle name="Note 4 4 2 2 5 4" xfId="45371"/>
    <cellStyle name="Note 4 4 2 2 6" xfId="6709"/>
    <cellStyle name="Note 4 4 2 2 6 2" xfId="24374"/>
    <cellStyle name="Note 4 4 2 2 6 3" xfId="41648"/>
    <cellStyle name="Note 4 4 2 2 7" xfId="13740"/>
    <cellStyle name="Note 4 4 2 2 7 2" xfId="31404"/>
    <cellStyle name="Note 4 4 2 2 7 3" xfId="48628"/>
    <cellStyle name="Note 4 4 2 2 8" xfId="20656"/>
    <cellStyle name="Note 4 4 2 2 9" xfId="37962"/>
    <cellStyle name="Note 4 4 2 3" xfId="3033"/>
    <cellStyle name="Note 4 4 2 3 2" xfId="3696"/>
    <cellStyle name="Note 4 4 2 3 2 2" xfId="5612"/>
    <cellStyle name="Note 4 4 2 3 2 2 2" xfId="12532"/>
    <cellStyle name="Note 4 4 2 3 2 2 2 2" xfId="19259"/>
    <cellStyle name="Note 4 4 2 3 2 2 2 2 2" xfId="36923"/>
    <cellStyle name="Note 4 4 2 3 2 2 2 2 3" xfId="54100"/>
    <cellStyle name="Note 4 4 2 3 2 2 2 3" xfId="30196"/>
    <cellStyle name="Note 4 4 2 3 2 2 2 4" xfId="47423"/>
    <cellStyle name="Note 4 4 2 3 2 2 3" xfId="9248"/>
    <cellStyle name="Note 4 4 2 3 2 2 3 2" xfId="26913"/>
    <cellStyle name="Note 4 4 2 3 2 2 3 3" xfId="44166"/>
    <cellStyle name="Note 4 4 2 3 2 2 4" xfId="16192"/>
    <cellStyle name="Note 4 4 2 3 2 2 4 2" xfId="33856"/>
    <cellStyle name="Note 4 4 2 3 2 2 4 3" xfId="51059"/>
    <cellStyle name="Note 4 4 2 3 2 2 5" xfId="23277"/>
    <cellStyle name="Note 4 4 2 3 2 2 6" xfId="40555"/>
    <cellStyle name="Note 4 4 2 3 2 3" xfId="11156"/>
    <cellStyle name="Note 4 4 2 3 2 3 2" xfId="17991"/>
    <cellStyle name="Note 4 4 2 3 2 3 2 2" xfId="35655"/>
    <cellStyle name="Note 4 4 2 3 2 3 2 3" xfId="52844"/>
    <cellStyle name="Note 4 4 2 3 2 3 3" xfId="28820"/>
    <cellStyle name="Note 4 4 2 3 2 3 4" xfId="46059"/>
    <cellStyle name="Note 4 4 2 3 2 4" xfId="7393"/>
    <cellStyle name="Note 4 4 2 3 2 4 2" xfId="25058"/>
    <cellStyle name="Note 4 4 2 3 2 4 3" xfId="42323"/>
    <cellStyle name="Note 4 4 2 3 2 5" xfId="14445"/>
    <cellStyle name="Note 4 4 2 3 2 5 2" xfId="32109"/>
    <cellStyle name="Note 4 4 2 3 2 5 3" xfId="49324"/>
    <cellStyle name="Note 4 4 2 3 2 6" xfId="21415"/>
    <cellStyle name="Note 4 4 2 3 2 7" xfId="38712"/>
    <cellStyle name="Note 4 4 2 3 3" xfId="4063"/>
    <cellStyle name="Note 4 4 2 3 3 2" xfId="5979"/>
    <cellStyle name="Note 4 4 2 3 3 2 2" xfId="12899"/>
    <cellStyle name="Note 4 4 2 3 3 2 2 2" xfId="19626"/>
    <cellStyle name="Note 4 4 2 3 3 2 2 2 2" xfId="37290"/>
    <cellStyle name="Note 4 4 2 3 3 2 2 2 3" xfId="54467"/>
    <cellStyle name="Note 4 4 2 3 3 2 2 3" xfId="30563"/>
    <cellStyle name="Note 4 4 2 3 3 2 2 4" xfId="47790"/>
    <cellStyle name="Note 4 4 2 3 3 2 3" xfId="9615"/>
    <cellStyle name="Note 4 4 2 3 3 2 3 2" xfId="27280"/>
    <cellStyle name="Note 4 4 2 3 3 2 3 3" xfId="44533"/>
    <cellStyle name="Note 4 4 2 3 3 2 4" xfId="16559"/>
    <cellStyle name="Note 4 4 2 3 3 2 4 2" xfId="34223"/>
    <cellStyle name="Note 4 4 2 3 3 2 4 3" xfId="51426"/>
    <cellStyle name="Note 4 4 2 3 3 2 5" xfId="23644"/>
    <cellStyle name="Note 4 4 2 3 3 2 6" xfId="40922"/>
    <cellStyle name="Note 4 4 2 3 3 3" xfId="7760"/>
    <cellStyle name="Note 4 4 2 3 3 3 2" xfId="25425"/>
    <cellStyle name="Note 4 4 2 3 3 3 3" xfId="42690"/>
    <cellStyle name="Note 4 4 2 3 3 4" xfId="14812"/>
    <cellStyle name="Note 4 4 2 3 3 4 2" xfId="32476"/>
    <cellStyle name="Note 4 4 2 3 3 4 3" xfId="49691"/>
    <cellStyle name="Note 4 4 2 3 3 5" xfId="21782"/>
    <cellStyle name="Note 4 4 2 3 3 6" xfId="39079"/>
    <cellStyle name="Note 4 4 2 3 4" xfId="4949"/>
    <cellStyle name="Note 4 4 2 3 4 2" xfId="11869"/>
    <cellStyle name="Note 4 4 2 3 4 2 2" xfId="18650"/>
    <cellStyle name="Note 4 4 2 3 4 2 2 2" xfId="36314"/>
    <cellStyle name="Note 4 4 2 3 4 2 2 3" xfId="53497"/>
    <cellStyle name="Note 4 4 2 3 4 2 3" xfId="29533"/>
    <cellStyle name="Note 4 4 2 3 4 2 4" xfId="46766"/>
    <cellStyle name="Note 4 4 2 3 4 3" xfId="8585"/>
    <cellStyle name="Note 4 4 2 3 4 3 2" xfId="26250"/>
    <cellStyle name="Note 4 4 2 3 4 3 3" xfId="43509"/>
    <cellStyle name="Note 4 4 2 3 4 4" xfId="15583"/>
    <cellStyle name="Note 4 4 2 3 4 4 2" xfId="33247"/>
    <cellStyle name="Note 4 4 2 3 4 4 3" xfId="50456"/>
    <cellStyle name="Note 4 4 2 3 4 5" xfId="22614"/>
    <cellStyle name="Note 4 4 2 3 4 6" xfId="39898"/>
    <cellStyle name="Note 4 4 2 3 5" xfId="10555"/>
    <cellStyle name="Note 4 4 2 3 5 2" xfId="17444"/>
    <cellStyle name="Note 4 4 2 3 5 2 2" xfId="35108"/>
    <cellStyle name="Note 4 4 2 3 5 2 3" xfId="52303"/>
    <cellStyle name="Note 4 4 2 3 5 3" xfId="28219"/>
    <cellStyle name="Note 4 4 2 3 5 4" xfId="45464"/>
    <cellStyle name="Note 4 4 2 3 6" xfId="6805"/>
    <cellStyle name="Note 4 4 2 3 6 2" xfId="24470"/>
    <cellStyle name="Note 4 4 2 3 6 3" xfId="41741"/>
    <cellStyle name="Note 4 4 2 3 7" xfId="13836"/>
    <cellStyle name="Note 4 4 2 3 7 2" xfId="31500"/>
    <cellStyle name="Note 4 4 2 3 7 3" xfId="48721"/>
    <cellStyle name="Note 4 4 2 3 8" xfId="20752"/>
    <cellStyle name="Note 4 4 2 3 9" xfId="38055"/>
    <cellStyle name="Note 4 4 2 4" xfId="3145"/>
    <cellStyle name="Note 4 4 2 4 2" xfId="4175"/>
    <cellStyle name="Note 4 4 2 4 2 2" xfId="6091"/>
    <cellStyle name="Note 4 4 2 4 2 2 2" xfId="13011"/>
    <cellStyle name="Note 4 4 2 4 2 2 2 2" xfId="19738"/>
    <cellStyle name="Note 4 4 2 4 2 2 2 2 2" xfId="37402"/>
    <cellStyle name="Note 4 4 2 4 2 2 2 2 3" xfId="54579"/>
    <cellStyle name="Note 4 4 2 4 2 2 2 3" xfId="30675"/>
    <cellStyle name="Note 4 4 2 4 2 2 2 4" xfId="47902"/>
    <cellStyle name="Note 4 4 2 4 2 2 3" xfId="9727"/>
    <cellStyle name="Note 4 4 2 4 2 2 3 2" xfId="27392"/>
    <cellStyle name="Note 4 4 2 4 2 2 3 3" xfId="44645"/>
    <cellStyle name="Note 4 4 2 4 2 2 4" xfId="16671"/>
    <cellStyle name="Note 4 4 2 4 2 2 4 2" xfId="34335"/>
    <cellStyle name="Note 4 4 2 4 2 2 4 3" xfId="51538"/>
    <cellStyle name="Note 4 4 2 4 2 2 5" xfId="23756"/>
    <cellStyle name="Note 4 4 2 4 2 2 6" xfId="41034"/>
    <cellStyle name="Note 4 4 2 4 2 3" xfId="7872"/>
    <cellStyle name="Note 4 4 2 4 2 3 2" xfId="25537"/>
    <cellStyle name="Note 4 4 2 4 2 3 3" xfId="42802"/>
    <cellStyle name="Note 4 4 2 4 2 4" xfId="14924"/>
    <cellStyle name="Note 4 4 2 4 2 4 2" xfId="32588"/>
    <cellStyle name="Note 4 4 2 4 2 4 3" xfId="49803"/>
    <cellStyle name="Note 4 4 2 4 2 5" xfId="21894"/>
    <cellStyle name="Note 4 4 2 4 2 6" xfId="39191"/>
    <cellStyle name="Note 4 4 2 4 3" xfId="5061"/>
    <cellStyle name="Note 4 4 2 4 3 2" xfId="11981"/>
    <cellStyle name="Note 4 4 2 4 3 2 2" xfId="18762"/>
    <cellStyle name="Note 4 4 2 4 3 2 2 2" xfId="36426"/>
    <cellStyle name="Note 4 4 2 4 3 2 2 3" xfId="53609"/>
    <cellStyle name="Note 4 4 2 4 3 2 3" xfId="29645"/>
    <cellStyle name="Note 4 4 2 4 3 2 4" xfId="46878"/>
    <cellStyle name="Note 4 4 2 4 3 3" xfId="8697"/>
    <cellStyle name="Note 4 4 2 4 3 3 2" xfId="26362"/>
    <cellStyle name="Note 4 4 2 4 3 3 3" xfId="43621"/>
    <cellStyle name="Note 4 4 2 4 3 4" xfId="15695"/>
    <cellStyle name="Note 4 4 2 4 3 4 2" xfId="33359"/>
    <cellStyle name="Note 4 4 2 4 3 4 3" xfId="50568"/>
    <cellStyle name="Note 4 4 2 4 3 5" xfId="22726"/>
    <cellStyle name="Note 4 4 2 4 3 6" xfId="40010"/>
    <cellStyle name="Note 4 4 2 4 4" xfId="10667"/>
    <cellStyle name="Note 4 4 2 4 4 2" xfId="17556"/>
    <cellStyle name="Note 4 4 2 4 4 2 2" xfId="35220"/>
    <cellStyle name="Note 4 4 2 4 4 2 3" xfId="52415"/>
    <cellStyle name="Note 4 4 2 4 4 3" xfId="28331"/>
    <cellStyle name="Note 4 4 2 4 4 4" xfId="45576"/>
    <cellStyle name="Note 4 4 2 4 5" xfId="6917"/>
    <cellStyle name="Note 4 4 2 4 5 2" xfId="24582"/>
    <cellStyle name="Note 4 4 2 4 5 3" xfId="41853"/>
    <cellStyle name="Note 4 4 2 4 6" xfId="13948"/>
    <cellStyle name="Note 4 4 2 4 6 2" xfId="31612"/>
    <cellStyle name="Note 4 4 2 4 6 3" xfId="48833"/>
    <cellStyle name="Note 4 4 2 4 7" xfId="20864"/>
    <cellStyle name="Note 4 4 2 4 8" xfId="38167"/>
    <cellStyle name="Note 4 4 2 5" xfId="3373"/>
    <cellStyle name="Note 4 4 2 5 2" xfId="5289"/>
    <cellStyle name="Note 4 4 2 5 2 2" xfId="12209"/>
    <cellStyle name="Note 4 4 2 5 2 2 2" xfId="18936"/>
    <cellStyle name="Note 4 4 2 5 2 2 2 2" xfId="36600"/>
    <cellStyle name="Note 4 4 2 5 2 2 2 3" xfId="53783"/>
    <cellStyle name="Note 4 4 2 5 2 2 3" xfId="29873"/>
    <cellStyle name="Note 4 4 2 5 2 2 4" xfId="47106"/>
    <cellStyle name="Note 4 4 2 5 2 3" xfId="8925"/>
    <cellStyle name="Note 4 4 2 5 2 3 2" xfId="26590"/>
    <cellStyle name="Note 4 4 2 5 2 3 3" xfId="43849"/>
    <cellStyle name="Note 4 4 2 5 2 4" xfId="15869"/>
    <cellStyle name="Note 4 4 2 5 2 4 2" xfId="33533"/>
    <cellStyle name="Note 4 4 2 5 2 4 3" xfId="50742"/>
    <cellStyle name="Note 4 4 2 5 2 5" xfId="22954"/>
    <cellStyle name="Note 4 4 2 5 2 6" xfId="40238"/>
    <cellStyle name="Note 4 4 2 5 3" xfId="10833"/>
    <cellStyle name="Note 4 4 2 5 3 2" xfId="17668"/>
    <cellStyle name="Note 4 4 2 5 3 2 2" xfId="35332"/>
    <cellStyle name="Note 4 4 2 5 3 2 3" xfId="52527"/>
    <cellStyle name="Note 4 4 2 5 3 3" xfId="28497"/>
    <cellStyle name="Note 4 4 2 5 3 4" xfId="45742"/>
    <cellStyle name="Note 4 4 2 5 4" xfId="14122"/>
    <cellStyle name="Note 4 4 2 5 4 2" xfId="31786"/>
    <cellStyle name="Note 4 4 2 5 4 3" xfId="49007"/>
    <cellStyle name="Note 4 4 2 5 5" xfId="21092"/>
    <cellStyle name="Note 4 4 2 5 6" xfId="38395"/>
    <cellStyle name="Note 4 4 2 6" xfId="3246"/>
    <cellStyle name="Note 4 4 2 6 2" xfId="5162"/>
    <cellStyle name="Note 4 4 2 6 2 2" xfId="12082"/>
    <cellStyle name="Note 4 4 2 6 2 2 2" xfId="18863"/>
    <cellStyle name="Note 4 4 2 6 2 2 2 2" xfId="36527"/>
    <cellStyle name="Note 4 4 2 6 2 2 2 3" xfId="53710"/>
    <cellStyle name="Note 4 4 2 6 2 2 3" xfId="29746"/>
    <cellStyle name="Note 4 4 2 6 2 2 4" xfId="46979"/>
    <cellStyle name="Note 4 4 2 6 2 3" xfId="8798"/>
    <cellStyle name="Note 4 4 2 6 2 3 2" xfId="26463"/>
    <cellStyle name="Note 4 4 2 6 2 3 3" xfId="43722"/>
    <cellStyle name="Note 4 4 2 6 2 4" xfId="15796"/>
    <cellStyle name="Note 4 4 2 6 2 4 2" xfId="33460"/>
    <cellStyle name="Note 4 4 2 6 2 4 3" xfId="50669"/>
    <cellStyle name="Note 4 4 2 6 2 5" xfId="22827"/>
    <cellStyle name="Note 4 4 2 6 2 6" xfId="40111"/>
    <cellStyle name="Note 4 4 2 6 3" xfId="7018"/>
    <cellStyle name="Note 4 4 2 6 3 2" xfId="24683"/>
    <cellStyle name="Note 4 4 2 6 3 3" xfId="41954"/>
    <cellStyle name="Note 4 4 2 6 4" xfId="14049"/>
    <cellStyle name="Note 4 4 2 6 4 2" xfId="31713"/>
    <cellStyle name="Note 4 4 2 6 4 3" xfId="48934"/>
    <cellStyle name="Note 4 4 2 6 5" xfId="20965"/>
    <cellStyle name="Note 4 4 2 6 6" xfId="38268"/>
    <cellStyle name="Note 4 4 2 7" xfId="4626"/>
    <cellStyle name="Note 4 4 2 7 2" xfId="11546"/>
    <cellStyle name="Note 4 4 2 7 2 2" xfId="18327"/>
    <cellStyle name="Note 4 4 2 7 2 2 2" xfId="35991"/>
    <cellStyle name="Note 4 4 2 7 2 2 3" xfId="53180"/>
    <cellStyle name="Note 4 4 2 7 2 3" xfId="29210"/>
    <cellStyle name="Note 4 4 2 7 2 4" xfId="46449"/>
    <cellStyle name="Note 4 4 2 7 3" xfId="8262"/>
    <cellStyle name="Note 4 4 2 7 3 2" xfId="25927"/>
    <cellStyle name="Note 4 4 2 7 3 3" xfId="43192"/>
    <cellStyle name="Note 4 4 2 7 4" xfId="15260"/>
    <cellStyle name="Note 4 4 2 7 4 2" xfId="32924"/>
    <cellStyle name="Note 4 4 2 7 4 3" xfId="50139"/>
    <cellStyle name="Note 4 4 2 7 5" xfId="22291"/>
    <cellStyle name="Note 4 4 2 7 6" xfId="39581"/>
    <cellStyle name="Note 4 4 2 8" xfId="10232"/>
    <cellStyle name="Note 4 4 2 8 2" xfId="17121"/>
    <cellStyle name="Note 4 4 2 8 2 2" xfId="34785"/>
    <cellStyle name="Note 4 4 2 8 2 3" xfId="51986"/>
    <cellStyle name="Note 4 4 2 8 3" xfId="27896"/>
    <cellStyle name="Note 4 4 2 8 4" xfId="45147"/>
    <cellStyle name="Note 4 4 2 9" xfId="6482"/>
    <cellStyle name="Note 4 4 2 9 2" xfId="24147"/>
    <cellStyle name="Note 4 4 2 9 3" xfId="41424"/>
    <cellStyle name="Note 4 4 3" xfId="2866"/>
    <cellStyle name="Note 4 4 3 2" xfId="3529"/>
    <cellStyle name="Note 4 4 3 2 2" xfId="5445"/>
    <cellStyle name="Note 4 4 3 2 2 2" xfId="12365"/>
    <cellStyle name="Note 4 4 3 2 2 2 2" xfId="19092"/>
    <cellStyle name="Note 4 4 3 2 2 2 2 2" xfId="36756"/>
    <cellStyle name="Note 4 4 3 2 2 2 2 3" xfId="53936"/>
    <cellStyle name="Note 4 4 3 2 2 2 3" xfId="30029"/>
    <cellStyle name="Note 4 4 3 2 2 2 4" xfId="47259"/>
    <cellStyle name="Note 4 4 3 2 2 3" xfId="9081"/>
    <cellStyle name="Note 4 4 3 2 2 3 2" xfId="26746"/>
    <cellStyle name="Note 4 4 3 2 2 3 3" xfId="44002"/>
    <cellStyle name="Note 4 4 3 2 2 4" xfId="16025"/>
    <cellStyle name="Note 4 4 3 2 2 4 2" xfId="33689"/>
    <cellStyle name="Note 4 4 3 2 2 4 3" xfId="50895"/>
    <cellStyle name="Note 4 4 3 2 2 5" xfId="23110"/>
    <cellStyle name="Note 4 4 3 2 2 6" xfId="40391"/>
    <cellStyle name="Note 4 4 3 2 3" xfId="10989"/>
    <cellStyle name="Note 4 4 3 2 3 2" xfId="17824"/>
    <cellStyle name="Note 4 4 3 2 3 2 2" xfId="35488"/>
    <cellStyle name="Note 4 4 3 2 3 2 3" xfId="52680"/>
    <cellStyle name="Note 4 4 3 2 3 3" xfId="28653"/>
    <cellStyle name="Note 4 4 3 2 3 4" xfId="45895"/>
    <cellStyle name="Note 4 4 3 2 4" xfId="7226"/>
    <cellStyle name="Note 4 4 3 2 4 2" xfId="24891"/>
    <cellStyle name="Note 4 4 3 2 4 3" xfId="42159"/>
    <cellStyle name="Note 4 4 3 2 5" xfId="14278"/>
    <cellStyle name="Note 4 4 3 2 5 2" xfId="31942"/>
    <cellStyle name="Note 4 4 3 2 5 3" xfId="49160"/>
    <cellStyle name="Note 4 4 3 2 6" xfId="21248"/>
    <cellStyle name="Note 4 4 3 2 7" xfId="38548"/>
    <cellStyle name="Note 4 4 3 3" xfId="3899"/>
    <cellStyle name="Note 4 4 3 3 2" xfId="5815"/>
    <cellStyle name="Note 4 4 3 3 2 2" xfId="12735"/>
    <cellStyle name="Note 4 4 3 3 2 2 2" xfId="19462"/>
    <cellStyle name="Note 4 4 3 3 2 2 2 2" xfId="37126"/>
    <cellStyle name="Note 4 4 3 3 2 2 2 3" xfId="54303"/>
    <cellStyle name="Note 4 4 3 3 2 2 3" xfId="30399"/>
    <cellStyle name="Note 4 4 3 3 2 2 4" xfId="47626"/>
    <cellStyle name="Note 4 4 3 3 2 3" xfId="9451"/>
    <cellStyle name="Note 4 4 3 3 2 3 2" xfId="27116"/>
    <cellStyle name="Note 4 4 3 3 2 3 3" xfId="44369"/>
    <cellStyle name="Note 4 4 3 3 2 4" xfId="16395"/>
    <cellStyle name="Note 4 4 3 3 2 4 2" xfId="34059"/>
    <cellStyle name="Note 4 4 3 3 2 4 3" xfId="51262"/>
    <cellStyle name="Note 4 4 3 3 2 5" xfId="23480"/>
    <cellStyle name="Note 4 4 3 3 2 6" xfId="40758"/>
    <cellStyle name="Note 4 4 3 3 3" xfId="7596"/>
    <cellStyle name="Note 4 4 3 3 3 2" xfId="25261"/>
    <cellStyle name="Note 4 4 3 3 3 3" xfId="42526"/>
    <cellStyle name="Note 4 4 3 3 4" xfId="14648"/>
    <cellStyle name="Note 4 4 3 3 4 2" xfId="32312"/>
    <cellStyle name="Note 4 4 3 3 4 3" xfId="49527"/>
    <cellStyle name="Note 4 4 3 3 5" xfId="21618"/>
    <cellStyle name="Note 4 4 3 3 6" xfId="38915"/>
    <cellStyle name="Note 4 4 3 4" xfId="4782"/>
    <cellStyle name="Note 4 4 3 4 2" xfId="11702"/>
    <cellStyle name="Note 4 4 3 4 2 2" xfId="18483"/>
    <cellStyle name="Note 4 4 3 4 2 2 2" xfId="36147"/>
    <cellStyle name="Note 4 4 3 4 2 2 3" xfId="53333"/>
    <cellStyle name="Note 4 4 3 4 2 3" xfId="29366"/>
    <cellStyle name="Note 4 4 3 4 2 4" xfId="46602"/>
    <cellStyle name="Note 4 4 3 4 3" xfId="8418"/>
    <cellStyle name="Note 4 4 3 4 3 2" xfId="26083"/>
    <cellStyle name="Note 4 4 3 4 3 3" xfId="43345"/>
    <cellStyle name="Note 4 4 3 4 4" xfId="15416"/>
    <cellStyle name="Note 4 4 3 4 4 2" xfId="33080"/>
    <cellStyle name="Note 4 4 3 4 4 3" xfId="50292"/>
    <cellStyle name="Note 4 4 3 4 5" xfId="22447"/>
    <cellStyle name="Note 4 4 3 4 6" xfId="39734"/>
    <cellStyle name="Note 4 4 3 5" xfId="10388"/>
    <cellStyle name="Note 4 4 3 5 2" xfId="17277"/>
    <cellStyle name="Note 4 4 3 5 2 2" xfId="34941"/>
    <cellStyle name="Note 4 4 3 5 2 3" xfId="52139"/>
    <cellStyle name="Note 4 4 3 5 3" xfId="28052"/>
    <cellStyle name="Note 4 4 3 5 4" xfId="45300"/>
    <cellStyle name="Note 4 4 3 6" xfId="6638"/>
    <cellStyle name="Note 4 4 3 6 2" xfId="24303"/>
    <cellStyle name="Note 4 4 3 6 3" xfId="41577"/>
    <cellStyle name="Note 4 4 3 7" xfId="13669"/>
    <cellStyle name="Note 4 4 3 7 2" xfId="31333"/>
    <cellStyle name="Note 4 4 3 7 3" xfId="48557"/>
    <cellStyle name="Note 4 4 3 8" xfId="20585"/>
    <cellStyle name="Note 4 4 3 9" xfId="37891"/>
    <cellStyle name="Note 4 4 4" xfId="4518"/>
    <cellStyle name="Note 4 4 4 2" xfId="6382"/>
    <cellStyle name="Note 4 4 4 2 2" xfId="13301"/>
    <cellStyle name="Note 4 4 4 2 2 2" xfId="19974"/>
    <cellStyle name="Note 4 4 4 2 2 2 2" xfId="37638"/>
    <cellStyle name="Note 4 4 4 2 2 2 3" xfId="54815"/>
    <cellStyle name="Note 4 4 4 2 2 3" xfId="30965"/>
    <cellStyle name="Note 4 4 4 2 2 4" xfId="48192"/>
    <cellStyle name="Note 4 4 4 2 3" xfId="10017"/>
    <cellStyle name="Note 4 4 4 2 3 2" xfId="27682"/>
    <cellStyle name="Note 4 4 4 2 3 3" xfId="44935"/>
    <cellStyle name="Note 4 4 4 2 4" xfId="16907"/>
    <cellStyle name="Note 4 4 4 2 4 2" xfId="34571"/>
    <cellStyle name="Note 4 4 4 2 4 3" xfId="51774"/>
    <cellStyle name="Note 4 4 4 2 5" xfId="24047"/>
    <cellStyle name="Note 4 4 4 2 6" xfId="41324"/>
    <cellStyle name="Note 4 4 4 3" xfId="11446"/>
    <cellStyle name="Note 4 4 4 3 2" xfId="18227"/>
    <cellStyle name="Note 4 4 4 3 2 2" xfId="35891"/>
    <cellStyle name="Note 4 4 4 3 2 3" xfId="53080"/>
    <cellStyle name="Note 4 4 4 3 3" xfId="29110"/>
    <cellStyle name="Note 4 4 4 3 4" xfId="46349"/>
    <cellStyle name="Note 4 4 4 4" xfId="8162"/>
    <cellStyle name="Note 4 4 4 4 2" xfId="25827"/>
    <cellStyle name="Note 4 4 4 4 3" xfId="43092"/>
    <cellStyle name="Note 4 4 4 5" xfId="15160"/>
    <cellStyle name="Note 4 4 4 5 2" xfId="32824"/>
    <cellStyle name="Note 4 4 4 5 3" xfId="50039"/>
    <cellStyle name="Note 4 4 4 6" xfId="22191"/>
    <cellStyle name="Note 4 4 4 7" xfId="39481"/>
    <cellStyle name="Note 4 4 5" xfId="4380"/>
    <cellStyle name="Note 4 4 5 2" xfId="6245"/>
    <cellStyle name="Note 4 4 5 2 2" xfId="13164"/>
    <cellStyle name="Note 4 4 5 2 2 2" xfId="19837"/>
    <cellStyle name="Note 4 4 5 2 2 2 2" xfId="37501"/>
    <cellStyle name="Note 4 4 5 2 2 2 3" xfId="54678"/>
    <cellStyle name="Note 4 4 5 2 2 3" xfId="30828"/>
    <cellStyle name="Note 4 4 5 2 2 4" xfId="48055"/>
    <cellStyle name="Note 4 4 5 2 3" xfId="9880"/>
    <cellStyle name="Note 4 4 5 2 3 2" xfId="27545"/>
    <cellStyle name="Note 4 4 5 2 3 3" xfId="44798"/>
    <cellStyle name="Note 4 4 5 2 4" xfId="16770"/>
    <cellStyle name="Note 4 4 5 2 4 2" xfId="34434"/>
    <cellStyle name="Note 4 4 5 2 4 3" xfId="51637"/>
    <cellStyle name="Note 4 4 5 2 5" xfId="23910"/>
    <cellStyle name="Note 4 4 5 2 6" xfId="41187"/>
    <cellStyle name="Note 4 4 5 3" xfId="11309"/>
    <cellStyle name="Note 4 4 5 3 2" xfId="18090"/>
    <cellStyle name="Note 4 4 5 3 2 2" xfId="35754"/>
    <cellStyle name="Note 4 4 5 3 2 3" xfId="52943"/>
    <cellStyle name="Note 4 4 5 3 3" xfId="28973"/>
    <cellStyle name="Note 4 4 5 3 4" xfId="46212"/>
    <cellStyle name="Note 4 4 5 4" xfId="8025"/>
    <cellStyle name="Note 4 4 5 4 2" xfId="25690"/>
    <cellStyle name="Note 4 4 5 4 3" xfId="42955"/>
    <cellStyle name="Note 4 4 5 5" xfId="15023"/>
    <cellStyle name="Note 4 4 5 5 2" xfId="32687"/>
    <cellStyle name="Note 4 4 5 5 3" xfId="49902"/>
    <cellStyle name="Note 4 4 5 6" xfId="22054"/>
    <cellStyle name="Note 4 4 5 7" xfId="39344"/>
    <cellStyle name="Note 4 4 6" xfId="10161"/>
    <cellStyle name="Note 4 4 6 2" xfId="17050"/>
    <cellStyle name="Note 4 4 6 2 2" xfId="34714"/>
    <cellStyle name="Note 4 4 6 2 3" xfId="51915"/>
    <cellStyle name="Note 4 4 6 3" xfId="27825"/>
    <cellStyle name="Note 4 4 6 4" xfId="45076"/>
    <cellStyle name="Note 4 4 7" xfId="13442"/>
    <cellStyle name="Note 4 4 7 2" xfId="31106"/>
    <cellStyle name="Note 4 4 7 3" xfId="48333"/>
    <cellStyle name="Note 4 4 8" xfId="20268"/>
    <cellStyle name="Note 4 4 9" xfId="20156"/>
    <cellStyle name="Note 4 5" xfId="2673"/>
    <cellStyle name="Note 4 5 10" xfId="13478"/>
    <cellStyle name="Note 4 5 10 2" xfId="31142"/>
    <cellStyle name="Note 4 5 10 3" xfId="48369"/>
    <cellStyle name="Note 4 5 11" xfId="20394"/>
    <cellStyle name="Note 4 5 12" xfId="37703"/>
    <cellStyle name="Note 4 5 2" xfId="2902"/>
    <cellStyle name="Note 4 5 2 2" xfId="3565"/>
    <cellStyle name="Note 4 5 2 2 2" xfId="5481"/>
    <cellStyle name="Note 4 5 2 2 2 2" xfId="12401"/>
    <cellStyle name="Note 4 5 2 2 2 2 2" xfId="19128"/>
    <cellStyle name="Note 4 5 2 2 2 2 2 2" xfId="36792"/>
    <cellStyle name="Note 4 5 2 2 2 2 2 3" xfId="53972"/>
    <cellStyle name="Note 4 5 2 2 2 2 3" xfId="30065"/>
    <cellStyle name="Note 4 5 2 2 2 2 4" xfId="47295"/>
    <cellStyle name="Note 4 5 2 2 2 3" xfId="9117"/>
    <cellStyle name="Note 4 5 2 2 2 3 2" xfId="26782"/>
    <cellStyle name="Note 4 5 2 2 2 3 3" xfId="44038"/>
    <cellStyle name="Note 4 5 2 2 2 4" xfId="16061"/>
    <cellStyle name="Note 4 5 2 2 2 4 2" xfId="33725"/>
    <cellStyle name="Note 4 5 2 2 2 4 3" xfId="50931"/>
    <cellStyle name="Note 4 5 2 2 2 5" xfId="23146"/>
    <cellStyle name="Note 4 5 2 2 2 6" xfId="40427"/>
    <cellStyle name="Note 4 5 2 2 3" xfId="11025"/>
    <cellStyle name="Note 4 5 2 2 3 2" xfId="17860"/>
    <cellStyle name="Note 4 5 2 2 3 2 2" xfId="35524"/>
    <cellStyle name="Note 4 5 2 2 3 2 3" xfId="52716"/>
    <cellStyle name="Note 4 5 2 2 3 3" xfId="28689"/>
    <cellStyle name="Note 4 5 2 2 3 4" xfId="45931"/>
    <cellStyle name="Note 4 5 2 2 4" xfId="7262"/>
    <cellStyle name="Note 4 5 2 2 4 2" xfId="24927"/>
    <cellStyle name="Note 4 5 2 2 4 3" xfId="42195"/>
    <cellStyle name="Note 4 5 2 2 5" xfId="14314"/>
    <cellStyle name="Note 4 5 2 2 5 2" xfId="31978"/>
    <cellStyle name="Note 4 5 2 2 5 3" xfId="49196"/>
    <cellStyle name="Note 4 5 2 2 6" xfId="21284"/>
    <cellStyle name="Note 4 5 2 2 7" xfId="38584"/>
    <cellStyle name="Note 4 5 2 3" xfId="3935"/>
    <cellStyle name="Note 4 5 2 3 2" xfId="5851"/>
    <cellStyle name="Note 4 5 2 3 2 2" xfId="12771"/>
    <cellStyle name="Note 4 5 2 3 2 2 2" xfId="19498"/>
    <cellStyle name="Note 4 5 2 3 2 2 2 2" xfId="37162"/>
    <cellStyle name="Note 4 5 2 3 2 2 2 3" xfId="54339"/>
    <cellStyle name="Note 4 5 2 3 2 2 3" xfId="30435"/>
    <cellStyle name="Note 4 5 2 3 2 2 4" xfId="47662"/>
    <cellStyle name="Note 4 5 2 3 2 3" xfId="9487"/>
    <cellStyle name="Note 4 5 2 3 2 3 2" xfId="27152"/>
    <cellStyle name="Note 4 5 2 3 2 3 3" xfId="44405"/>
    <cellStyle name="Note 4 5 2 3 2 4" xfId="16431"/>
    <cellStyle name="Note 4 5 2 3 2 4 2" xfId="34095"/>
    <cellStyle name="Note 4 5 2 3 2 4 3" xfId="51298"/>
    <cellStyle name="Note 4 5 2 3 2 5" xfId="23516"/>
    <cellStyle name="Note 4 5 2 3 2 6" xfId="40794"/>
    <cellStyle name="Note 4 5 2 3 3" xfId="7632"/>
    <cellStyle name="Note 4 5 2 3 3 2" xfId="25297"/>
    <cellStyle name="Note 4 5 2 3 3 3" xfId="42562"/>
    <cellStyle name="Note 4 5 2 3 4" xfId="14684"/>
    <cellStyle name="Note 4 5 2 3 4 2" xfId="32348"/>
    <cellStyle name="Note 4 5 2 3 4 3" xfId="49563"/>
    <cellStyle name="Note 4 5 2 3 5" xfId="21654"/>
    <cellStyle name="Note 4 5 2 3 6" xfId="38951"/>
    <cellStyle name="Note 4 5 2 4" xfId="4818"/>
    <cellStyle name="Note 4 5 2 4 2" xfId="11738"/>
    <cellStyle name="Note 4 5 2 4 2 2" xfId="18519"/>
    <cellStyle name="Note 4 5 2 4 2 2 2" xfId="36183"/>
    <cellStyle name="Note 4 5 2 4 2 2 3" xfId="53369"/>
    <cellStyle name="Note 4 5 2 4 2 3" xfId="29402"/>
    <cellStyle name="Note 4 5 2 4 2 4" xfId="46638"/>
    <cellStyle name="Note 4 5 2 4 3" xfId="8454"/>
    <cellStyle name="Note 4 5 2 4 3 2" xfId="26119"/>
    <cellStyle name="Note 4 5 2 4 3 3" xfId="43381"/>
    <cellStyle name="Note 4 5 2 4 4" xfId="15452"/>
    <cellStyle name="Note 4 5 2 4 4 2" xfId="33116"/>
    <cellStyle name="Note 4 5 2 4 4 3" xfId="50328"/>
    <cellStyle name="Note 4 5 2 4 5" xfId="22483"/>
    <cellStyle name="Note 4 5 2 4 6" xfId="39770"/>
    <cellStyle name="Note 4 5 2 5" xfId="10424"/>
    <cellStyle name="Note 4 5 2 5 2" xfId="17313"/>
    <cellStyle name="Note 4 5 2 5 2 2" xfId="34977"/>
    <cellStyle name="Note 4 5 2 5 2 3" xfId="52175"/>
    <cellStyle name="Note 4 5 2 5 3" xfId="28088"/>
    <cellStyle name="Note 4 5 2 5 4" xfId="45336"/>
    <cellStyle name="Note 4 5 2 6" xfId="6674"/>
    <cellStyle name="Note 4 5 2 6 2" xfId="24339"/>
    <cellStyle name="Note 4 5 2 6 3" xfId="41613"/>
    <cellStyle name="Note 4 5 2 7" xfId="13705"/>
    <cellStyle name="Note 4 5 2 7 2" xfId="31369"/>
    <cellStyle name="Note 4 5 2 7 3" xfId="48593"/>
    <cellStyle name="Note 4 5 2 8" xfId="20621"/>
    <cellStyle name="Note 4 5 2 9" xfId="37927"/>
    <cellStyle name="Note 4 5 3" xfId="3017"/>
    <cellStyle name="Note 4 5 3 2" xfId="3680"/>
    <cellStyle name="Note 4 5 3 2 2" xfId="5596"/>
    <cellStyle name="Note 4 5 3 2 2 2" xfId="12516"/>
    <cellStyle name="Note 4 5 3 2 2 2 2" xfId="19243"/>
    <cellStyle name="Note 4 5 3 2 2 2 2 2" xfId="36907"/>
    <cellStyle name="Note 4 5 3 2 2 2 2 3" xfId="54084"/>
    <cellStyle name="Note 4 5 3 2 2 2 3" xfId="30180"/>
    <cellStyle name="Note 4 5 3 2 2 2 4" xfId="47407"/>
    <cellStyle name="Note 4 5 3 2 2 3" xfId="9232"/>
    <cellStyle name="Note 4 5 3 2 2 3 2" xfId="26897"/>
    <cellStyle name="Note 4 5 3 2 2 3 3" xfId="44150"/>
    <cellStyle name="Note 4 5 3 2 2 4" xfId="16176"/>
    <cellStyle name="Note 4 5 3 2 2 4 2" xfId="33840"/>
    <cellStyle name="Note 4 5 3 2 2 4 3" xfId="51043"/>
    <cellStyle name="Note 4 5 3 2 2 5" xfId="23261"/>
    <cellStyle name="Note 4 5 3 2 2 6" xfId="40539"/>
    <cellStyle name="Note 4 5 3 2 3" xfId="11140"/>
    <cellStyle name="Note 4 5 3 2 3 2" xfId="17975"/>
    <cellStyle name="Note 4 5 3 2 3 2 2" xfId="35639"/>
    <cellStyle name="Note 4 5 3 2 3 2 3" xfId="52828"/>
    <cellStyle name="Note 4 5 3 2 3 3" xfId="28804"/>
    <cellStyle name="Note 4 5 3 2 3 4" xfId="46043"/>
    <cellStyle name="Note 4 5 3 2 4" xfId="7377"/>
    <cellStyle name="Note 4 5 3 2 4 2" xfId="25042"/>
    <cellStyle name="Note 4 5 3 2 4 3" xfId="42307"/>
    <cellStyle name="Note 4 5 3 2 5" xfId="14429"/>
    <cellStyle name="Note 4 5 3 2 5 2" xfId="32093"/>
    <cellStyle name="Note 4 5 3 2 5 3" xfId="49308"/>
    <cellStyle name="Note 4 5 3 2 6" xfId="21399"/>
    <cellStyle name="Note 4 5 3 2 7" xfId="38696"/>
    <cellStyle name="Note 4 5 3 3" xfId="4047"/>
    <cellStyle name="Note 4 5 3 3 2" xfId="5963"/>
    <cellStyle name="Note 4 5 3 3 2 2" xfId="12883"/>
    <cellStyle name="Note 4 5 3 3 2 2 2" xfId="19610"/>
    <cellStyle name="Note 4 5 3 3 2 2 2 2" xfId="37274"/>
    <cellStyle name="Note 4 5 3 3 2 2 2 3" xfId="54451"/>
    <cellStyle name="Note 4 5 3 3 2 2 3" xfId="30547"/>
    <cellStyle name="Note 4 5 3 3 2 2 4" xfId="47774"/>
    <cellStyle name="Note 4 5 3 3 2 3" xfId="9599"/>
    <cellStyle name="Note 4 5 3 3 2 3 2" xfId="27264"/>
    <cellStyle name="Note 4 5 3 3 2 3 3" xfId="44517"/>
    <cellStyle name="Note 4 5 3 3 2 4" xfId="16543"/>
    <cellStyle name="Note 4 5 3 3 2 4 2" xfId="34207"/>
    <cellStyle name="Note 4 5 3 3 2 4 3" xfId="51410"/>
    <cellStyle name="Note 4 5 3 3 2 5" xfId="23628"/>
    <cellStyle name="Note 4 5 3 3 2 6" xfId="40906"/>
    <cellStyle name="Note 4 5 3 3 3" xfId="7744"/>
    <cellStyle name="Note 4 5 3 3 3 2" xfId="25409"/>
    <cellStyle name="Note 4 5 3 3 3 3" xfId="42674"/>
    <cellStyle name="Note 4 5 3 3 4" xfId="14796"/>
    <cellStyle name="Note 4 5 3 3 4 2" xfId="32460"/>
    <cellStyle name="Note 4 5 3 3 4 3" xfId="49675"/>
    <cellStyle name="Note 4 5 3 3 5" xfId="21766"/>
    <cellStyle name="Note 4 5 3 3 6" xfId="39063"/>
    <cellStyle name="Note 4 5 3 4" xfId="4933"/>
    <cellStyle name="Note 4 5 3 4 2" xfId="11853"/>
    <cellStyle name="Note 4 5 3 4 2 2" xfId="18634"/>
    <cellStyle name="Note 4 5 3 4 2 2 2" xfId="36298"/>
    <cellStyle name="Note 4 5 3 4 2 2 3" xfId="53481"/>
    <cellStyle name="Note 4 5 3 4 2 3" xfId="29517"/>
    <cellStyle name="Note 4 5 3 4 2 4" xfId="46750"/>
    <cellStyle name="Note 4 5 3 4 3" xfId="8569"/>
    <cellStyle name="Note 4 5 3 4 3 2" xfId="26234"/>
    <cellStyle name="Note 4 5 3 4 3 3" xfId="43493"/>
    <cellStyle name="Note 4 5 3 4 4" xfId="15567"/>
    <cellStyle name="Note 4 5 3 4 4 2" xfId="33231"/>
    <cellStyle name="Note 4 5 3 4 4 3" xfId="50440"/>
    <cellStyle name="Note 4 5 3 4 5" xfId="22598"/>
    <cellStyle name="Note 4 5 3 4 6" xfId="39882"/>
    <cellStyle name="Note 4 5 3 5" xfId="10539"/>
    <cellStyle name="Note 4 5 3 5 2" xfId="17428"/>
    <cellStyle name="Note 4 5 3 5 2 2" xfId="35092"/>
    <cellStyle name="Note 4 5 3 5 2 3" xfId="52287"/>
    <cellStyle name="Note 4 5 3 5 3" xfId="28203"/>
    <cellStyle name="Note 4 5 3 5 4" xfId="45448"/>
    <cellStyle name="Note 4 5 3 6" xfId="6789"/>
    <cellStyle name="Note 4 5 3 6 2" xfId="24454"/>
    <cellStyle name="Note 4 5 3 6 3" xfId="41725"/>
    <cellStyle name="Note 4 5 3 7" xfId="13820"/>
    <cellStyle name="Note 4 5 3 7 2" xfId="31484"/>
    <cellStyle name="Note 4 5 3 7 3" xfId="48705"/>
    <cellStyle name="Note 4 5 3 8" xfId="20736"/>
    <cellStyle name="Note 4 5 3 9" xfId="38039"/>
    <cellStyle name="Note 4 5 4" xfId="3110"/>
    <cellStyle name="Note 4 5 4 2" xfId="4140"/>
    <cellStyle name="Note 4 5 4 2 2" xfId="6056"/>
    <cellStyle name="Note 4 5 4 2 2 2" xfId="12976"/>
    <cellStyle name="Note 4 5 4 2 2 2 2" xfId="19703"/>
    <cellStyle name="Note 4 5 4 2 2 2 2 2" xfId="37367"/>
    <cellStyle name="Note 4 5 4 2 2 2 2 3" xfId="54544"/>
    <cellStyle name="Note 4 5 4 2 2 2 3" xfId="30640"/>
    <cellStyle name="Note 4 5 4 2 2 2 4" xfId="47867"/>
    <cellStyle name="Note 4 5 4 2 2 3" xfId="9692"/>
    <cellStyle name="Note 4 5 4 2 2 3 2" xfId="27357"/>
    <cellStyle name="Note 4 5 4 2 2 3 3" xfId="44610"/>
    <cellStyle name="Note 4 5 4 2 2 4" xfId="16636"/>
    <cellStyle name="Note 4 5 4 2 2 4 2" xfId="34300"/>
    <cellStyle name="Note 4 5 4 2 2 4 3" xfId="51503"/>
    <cellStyle name="Note 4 5 4 2 2 5" xfId="23721"/>
    <cellStyle name="Note 4 5 4 2 2 6" xfId="40999"/>
    <cellStyle name="Note 4 5 4 2 3" xfId="7837"/>
    <cellStyle name="Note 4 5 4 2 3 2" xfId="25502"/>
    <cellStyle name="Note 4 5 4 2 3 3" xfId="42767"/>
    <cellStyle name="Note 4 5 4 2 4" xfId="14889"/>
    <cellStyle name="Note 4 5 4 2 4 2" xfId="32553"/>
    <cellStyle name="Note 4 5 4 2 4 3" xfId="49768"/>
    <cellStyle name="Note 4 5 4 2 5" xfId="21859"/>
    <cellStyle name="Note 4 5 4 2 6" xfId="39156"/>
    <cellStyle name="Note 4 5 4 3" xfId="5026"/>
    <cellStyle name="Note 4 5 4 3 2" xfId="11946"/>
    <cellStyle name="Note 4 5 4 3 2 2" xfId="18727"/>
    <cellStyle name="Note 4 5 4 3 2 2 2" xfId="36391"/>
    <cellStyle name="Note 4 5 4 3 2 2 3" xfId="53574"/>
    <cellStyle name="Note 4 5 4 3 2 3" xfId="29610"/>
    <cellStyle name="Note 4 5 4 3 2 4" xfId="46843"/>
    <cellStyle name="Note 4 5 4 3 3" xfId="8662"/>
    <cellStyle name="Note 4 5 4 3 3 2" xfId="26327"/>
    <cellStyle name="Note 4 5 4 3 3 3" xfId="43586"/>
    <cellStyle name="Note 4 5 4 3 4" xfId="15660"/>
    <cellStyle name="Note 4 5 4 3 4 2" xfId="33324"/>
    <cellStyle name="Note 4 5 4 3 4 3" xfId="50533"/>
    <cellStyle name="Note 4 5 4 3 5" xfId="22691"/>
    <cellStyle name="Note 4 5 4 3 6" xfId="39975"/>
    <cellStyle name="Note 4 5 4 4" xfId="10632"/>
    <cellStyle name="Note 4 5 4 4 2" xfId="17521"/>
    <cellStyle name="Note 4 5 4 4 2 2" xfId="35185"/>
    <cellStyle name="Note 4 5 4 4 2 3" xfId="52380"/>
    <cellStyle name="Note 4 5 4 4 3" xfId="28296"/>
    <cellStyle name="Note 4 5 4 4 4" xfId="45541"/>
    <cellStyle name="Note 4 5 4 5" xfId="6882"/>
    <cellStyle name="Note 4 5 4 5 2" xfId="24547"/>
    <cellStyle name="Note 4 5 4 5 3" xfId="41818"/>
    <cellStyle name="Note 4 5 4 6" xfId="13913"/>
    <cellStyle name="Note 4 5 4 6 2" xfId="31577"/>
    <cellStyle name="Note 4 5 4 6 3" xfId="48798"/>
    <cellStyle name="Note 4 5 4 7" xfId="20829"/>
    <cellStyle name="Note 4 5 4 8" xfId="38132"/>
    <cellStyle name="Note 4 5 5" xfId="3338"/>
    <cellStyle name="Note 4 5 5 2" xfId="5254"/>
    <cellStyle name="Note 4 5 5 2 2" xfId="12174"/>
    <cellStyle name="Note 4 5 5 2 2 2" xfId="18901"/>
    <cellStyle name="Note 4 5 5 2 2 2 2" xfId="36565"/>
    <cellStyle name="Note 4 5 5 2 2 2 3" xfId="53748"/>
    <cellStyle name="Note 4 5 5 2 2 3" xfId="29838"/>
    <cellStyle name="Note 4 5 5 2 2 4" xfId="47071"/>
    <cellStyle name="Note 4 5 5 2 3" xfId="8890"/>
    <cellStyle name="Note 4 5 5 2 3 2" xfId="26555"/>
    <cellStyle name="Note 4 5 5 2 3 3" xfId="43814"/>
    <cellStyle name="Note 4 5 5 2 4" xfId="15834"/>
    <cellStyle name="Note 4 5 5 2 4 2" xfId="33498"/>
    <cellStyle name="Note 4 5 5 2 4 3" xfId="50707"/>
    <cellStyle name="Note 4 5 5 2 5" xfId="22919"/>
    <cellStyle name="Note 4 5 5 2 6" xfId="40203"/>
    <cellStyle name="Note 4 5 5 3" xfId="10798"/>
    <cellStyle name="Note 4 5 5 3 2" xfId="17633"/>
    <cellStyle name="Note 4 5 5 3 2 2" xfId="35297"/>
    <cellStyle name="Note 4 5 5 3 2 3" xfId="52492"/>
    <cellStyle name="Note 4 5 5 3 3" xfId="28462"/>
    <cellStyle name="Note 4 5 5 3 4" xfId="45707"/>
    <cellStyle name="Note 4 5 5 4" xfId="14087"/>
    <cellStyle name="Note 4 5 5 4 2" xfId="31751"/>
    <cellStyle name="Note 4 5 5 4 3" xfId="48972"/>
    <cellStyle name="Note 4 5 5 5" xfId="21057"/>
    <cellStyle name="Note 4 5 5 6" xfId="38360"/>
    <cellStyle name="Note 4 5 6" xfId="3281"/>
    <cellStyle name="Note 4 5 6 2" xfId="5197"/>
    <cellStyle name="Note 4 5 6 2 2" xfId="12117"/>
    <cellStyle name="Note 4 5 6 2 2 2" xfId="18898"/>
    <cellStyle name="Note 4 5 6 2 2 2 2" xfId="36562"/>
    <cellStyle name="Note 4 5 6 2 2 2 3" xfId="53745"/>
    <cellStyle name="Note 4 5 6 2 2 3" xfId="29781"/>
    <cellStyle name="Note 4 5 6 2 2 4" xfId="47014"/>
    <cellStyle name="Note 4 5 6 2 3" xfId="8833"/>
    <cellStyle name="Note 4 5 6 2 3 2" xfId="26498"/>
    <cellStyle name="Note 4 5 6 2 3 3" xfId="43757"/>
    <cellStyle name="Note 4 5 6 2 4" xfId="15831"/>
    <cellStyle name="Note 4 5 6 2 4 2" xfId="33495"/>
    <cellStyle name="Note 4 5 6 2 4 3" xfId="50704"/>
    <cellStyle name="Note 4 5 6 2 5" xfId="22862"/>
    <cellStyle name="Note 4 5 6 2 6" xfId="40146"/>
    <cellStyle name="Note 4 5 6 3" xfId="7053"/>
    <cellStyle name="Note 4 5 6 3 2" xfId="24718"/>
    <cellStyle name="Note 4 5 6 3 3" xfId="41989"/>
    <cellStyle name="Note 4 5 6 4" xfId="14084"/>
    <cellStyle name="Note 4 5 6 4 2" xfId="31748"/>
    <cellStyle name="Note 4 5 6 4 3" xfId="48969"/>
    <cellStyle name="Note 4 5 6 5" xfId="21000"/>
    <cellStyle name="Note 4 5 6 6" xfId="38303"/>
    <cellStyle name="Note 4 5 7" xfId="4591"/>
    <cellStyle name="Note 4 5 7 2" xfId="11511"/>
    <cellStyle name="Note 4 5 7 2 2" xfId="18292"/>
    <cellStyle name="Note 4 5 7 2 2 2" xfId="35956"/>
    <cellStyle name="Note 4 5 7 2 2 3" xfId="53145"/>
    <cellStyle name="Note 4 5 7 2 3" xfId="29175"/>
    <cellStyle name="Note 4 5 7 2 4" xfId="46414"/>
    <cellStyle name="Note 4 5 7 3" xfId="8227"/>
    <cellStyle name="Note 4 5 7 3 2" xfId="25892"/>
    <cellStyle name="Note 4 5 7 3 3" xfId="43157"/>
    <cellStyle name="Note 4 5 7 4" xfId="15225"/>
    <cellStyle name="Note 4 5 7 4 2" xfId="32889"/>
    <cellStyle name="Note 4 5 7 4 3" xfId="50104"/>
    <cellStyle name="Note 4 5 7 5" xfId="22256"/>
    <cellStyle name="Note 4 5 7 6" xfId="39546"/>
    <cellStyle name="Note 4 5 8" xfId="10197"/>
    <cellStyle name="Note 4 5 8 2" xfId="17086"/>
    <cellStyle name="Note 4 5 8 2 2" xfId="34750"/>
    <cellStyle name="Note 4 5 8 2 3" xfId="51951"/>
    <cellStyle name="Note 4 5 8 3" xfId="27861"/>
    <cellStyle name="Note 4 5 8 4" xfId="45112"/>
    <cellStyle name="Note 4 5 9" xfId="6447"/>
    <cellStyle name="Note 4 5 9 2" xfId="24112"/>
    <cellStyle name="Note 4 5 9 3" xfId="41389"/>
    <cellStyle name="Note 4 6" xfId="2859"/>
    <cellStyle name="Note 4 6 2" xfId="3522"/>
    <cellStyle name="Note 4 6 2 2" xfId="5438"/>
    <cellStyle name="Note 4 6 2 2 2" xfId="12358"/>
    <cellStyle name="Note 4 6 2 2 2 2" xfId="19085"/>
    <cellStyle name="Note 4 6 2 2 2 2 2" xfId="36749"/>
    <cellStyle name="Note 4 6 2 2 2 2 3" xfId="53929"/>
    <cellStyle name="Note 4 6 2 2 2 3" xfId="30022"/>
    <cellStyle name="Note 4 6 2 2 2 4" xfId="47252"/>
    <cellStyle name="Note 4 6 2 2 3" xfId="9074"/>
    <cellStyle name="Note 4 6 2 2 3 2" xfId="26739"/>
    <cellStyle name="Note 4 6 2 2 3 3" xfId="43995"/>
    <cellStyle name="Note 4 6 2 2 4" xfId="16018"/>
    <cellStyle name="Note 4 6 2 2 4 2" xfId="33682"/>
    <cellStyle name="Note 4 6 2 2 4 3" xfId="50888"/>
    <cellStyle name="Note 4 6 2 2 5" xfId="23103"/>
    <cellStyle name="Note 4 6 2 2 6" xfId="40384"/>
    <cellStyle name="Note 4 6 2 3" xfId="10982"/>
    <cellStyle name="Note 4 6 2 3 2" xfId="17817"/>
    <cellStyle name="Note 4 6 2 3 2 2" xfId="35481"/>
    <cellStyle name="Note 4 6 2 3 2 3" xfId="52673"/>
    <cellStyle name="Note 4 6 2 3 3" xfId="28646"/>
    <cellStyle name="Note 4 6 2 3 4" xfId="45888"/>
    <cellStyle name="Note 4 6 2 4" xfId="7219"/>
    <cellStyle name="Note 4 6 2 4 2" xfId="24884"/>
    <cellStyle name="Note 4 6 2 4 3" xfId="42152"/>
    <cellStyle name="Note 4 6 2 5" xfId="14271"/>
    <cellStyle name="Note 4 6 2 5 2" xfId="31935"/>
    <cellStyle name="Note 4 6 2 5 3" xfId="49153"/>
    <cellStyle name="Note 4 6 2 6" xfId="21241"/>
    <cellStyle name="Note 4 6 2 7" xfId="38541"/>
    <cellStyle name="Note 4 6 3" xfId="3892"/>
    <cellStyle name="Note 4 6 3 2" xfId="5808"/>
    <cellStyle name="Note 4 6 3 2 2" xfId="12728"/>
    <cellStyle name="Note 4 6 3 2 2 2" xfId="19455"/>
    <cellStyle name="Note 4 6 3 2 2 2 2" xfId="37119"/>
    <cellStyle name="Note 4 6 3 2 2 2 3" xfId="54296"/>
    <cellStyle name="Note 4 6 3 2 2 3" xfId="30392"/>
    <cellStyle name="Note 4 6 3 2 2 4" xfId="47619"/>
    <cellStyle name="Note 4 6 3 2 3" xfId="9444"/>
    <cellStyle name="Note 4 6 3 2 3 2" xfId="27109"/>
    <cellStyle name="Note 4 6 3 2 3 3" xfId="44362"/>
    <cellStyle name="Note 4 6 3 2 4" xfId="16388"/>
    <cellStyle name="Note 4 6 3 2 4 2" xfId="34052"/>
    <cellStyle name="Note 4 6 3 2 4 3" xfId="51255"/>
    <cellStyle name="Note 4 6 3 2 5" xfId="23473"/>
    <cellStyle name="Note 4 6 3 2 6" xfId="40751"/>
    <cellStyle name="Note 4 6 3 3" xfId="7589"/>
    <cellStyle name="Note 4 6 3 3 2" xfId="25254"/>
    <cellStyle name="Note 4 6 3 3 3" xfId="42519"/>
    <cellStyle name="Note 4 6 3 4" xfId="14641"/>
    <cellStyle name="Note 4 6 3 4 2" xfId="32305"/>
    <cellStyle name="Note 4 6 3 4 3" xfId="49520"/>
    <cellStyle name="Note 4 6 3 5" xfId="21611"/>
    <cellStyle name="Note 4 6 3 6" xfId="38908"/>
    <cellStyle name="Note 4 6 4" xfId="4775"/>
    <cellStyle name="Note 4 6 4 2" xfId="11695"/>
    <cellStyle name="Note 4 6 4 2 2" xfId="18476"/>
    <cellStyle name="Note 4 6 4 2 2 2" xfId="36140"/>
    <cellStyle name="Note 4 6 4 2 2 3" xfId="53326"/>
    <cellStyle name="Note 4 6 4 2 3" xfId="29359"/>
    <cellStyle name="Note 4 6 4 2 4" xfId="46595"/>
    <cellStyle name="Note 4 6 4 3" xfId="8411"/>
    <cellStyle name="Note 4 6 4 3 2" xfId="26076"/>
    <cellStyle name="Note 4 6 4 3 3" xfId="43338"/>
    <cellStyle name="Note 4 6 4 4" xfId="15409"/>
    <cellStyle name="Note 4 6 4 4 2" xfId="33073"/>
    <cellStyle name="Note 4 6 4 4 3" xfId="50285"/>
    <cellStyle name="Note 4 6 4 5" xfId="22440"/>
    <cellStyle name="Note 4 6 4 6" xfId="39727"/>
    <cellStyle name="Note 4 6 5" xfId="10381"/>
    <cellStyle name="Note 4 6 5 2" xfId="17270"/>
    <cellStyle name="Note 4 6 5 2 2" xfId="34934"/>
    <cellStyle name="Note 4 6 5 2 3" xfId="52132"/>
    <cellStyle name="Note 4 6 5 3" xfId="28045"/>
    <cellStyle name="Note 4 6 5 4" xfId="45293"/>
    <cellStyle name="Note 4 6 6" xfId="6631"/>
    <cellStyle name="Note 4 6 6 2" xfId="24296"/>
    <cellStyle name="Note 4 6 6 3" xfId="41570"/>
    <cellStyle name="Note 4 6 7" xfId="13662"/>
    <cellStyle name="Note 4 6 7 2" xfId="31326"/>
    <cellStyle name="Note 4 6 7 3" xfId="48550"/>
    <cellStyle name="Note 4 6 8" xfId="20578"/>
    <cellStyle name="Note 4 6 9" xfId="37884"/>
    <cellStyle name="Note 4 7" xfId="4511"/>
    <cellStyle name="Note 4 7 2" xfId="6375"/>
    <cellStyle name="Note 4 7 2 2" xfId="13294"/>
    <cellStyle name="Note 4 7 2 2 2" xfId="19967"/>
    <cellStyle name="Note 4 7 2 2 2 2" xfId="37631"/>
    <cellStyle name="Note 4 7 2 2 2 3" xfId="54808"/>
    <cellStyle name="Note 4 7 2 2 3" xfId="30958"/>
    <cellStyle name="Note 4 7 2 2 4" xfId="48185"/>
    <cellStyle name="Note 4 7 2 3" xfId="10010"/>
    <cellStyle name="Note 4 7 2 3 2" xfId="27675"/>
    <cellStyle name="Note 4 7 2 3 3" xfId="44928"/>
    <cellStyle name="Note 4 7 2 4" xfId="16900"/>
    <cellStyle name="Note 4 7 2 4 2" xfId="34564"/>
    <cellStyle name="Note 4 7 2 4 3" xfId="51767"/>
    <cellStyle name="Note 4 7 2 5" xfId="24040"/>
    <cellStyle name="Note 4 7 2 6" xfId="41317"/>
    <cellStyle name="Note 4 7 3" xfId="11439"/>
    <cellStyle name="Note 4 7 3 2" xfId="18220"/>
    <cellStyle name="Note 4 7 3 2 2" xfId="35884"/>
    <cellStyle name="Note 4 7 3 2 3" xfId="53073"/>
    <cellStyle name="Note 4 7 3 3" xfId="29103"/>
    <cellStyle name="Note 4 7 3 4" xfId="46342"/>
    <cellStyle name="Note 4 7 4" xfId="8155"/>
    <cellStyle name="Note 4 7 4 2" xfId="25820"/>
    <cellStyle name="Note 4 7 4 3" xfId="43085"/>
    <cellStyle name="Note 4 7 5" xfId="15153"/>
    <cellStyle name="Note 4 7 5 2" xfId="32817"/>
    <cellStyle name="Note 4 7 5 3" xfId="50032"/>
    <cellStyle name="Note 4 7 6" xfId="22184"/>
    <cellStyle name="Note 4 7 7" xfId="39474"/>
    <cellStyle name="Note 4 8" xfId="4367"/>
    <cellStyle name="Note 4 8 2" xfId="6232"/>
    <cellStyle name="Note 4 8 2 2" xfId="13151"/>
    <cellStyle name="Note 4 8 2 2 2" xfId="19824"/>
    <cellStyle name="Note 4 8 2 2 2 2" xfId="37488"/>
    <cellStyle name="Note 4 8 2 2 2 3" xfId="54665"/>
    <cellStyle name="Note 4 8 2 2 3" xfId="30815"/>
    <cellStyle name="Note 4 8 2 2 4" xfId="48042"/>
    <cellStyle name="Note 4 8 2 3" xfId="9867"/>
    <cellStyle name="Note 4 8 2 3 2" xfId="27532"/>
    <cellStyle name="Note 4 8 2 3 3" xfId="44785"/>
    <cellStyle name="Note 4 8 2 4" xfId="16757"/>
    <cellStyle name="Note 4 8 2 4 2" xfId="34421"/>
    <cellStyle name="Note 4 8 2 4 3" xfId="51624"/>
    <cellStyle name="Note 4 8 2 5" xfId="23897"/>
    <cellStyle name="Note 4 8 2 6" xfId="41174"/>
    <cellStyle name="Note 4 8 3" xfId="11296"/>
    <cellStyle name="Note 4 8 3 2" xfId="18077"/>
    <cellStyle name="Note 4 8 3 2 2" xfId="35741"/>
    <cellStyle name="Note 4 8 3 2 3" xfId="52930"/>
    <cellStyle name="Note 4 8 3 3" xfId="28960"/>
    <cellStyle name="Note 4 8 3 4" xfId="46199"/>
    <cellStyle name="Note 4 8 4" xfId="8012"/>
    <cellStyle name="Note 4 8 4 2" xfId="25677"/>
    <cellStyle name="Note 4 8 4 3" xfId="42942"/>
    <cellStyle name="Note 4 8 5" xfId="15010"/>
    <cellStyle name="Note 4 8 5 2" xfId="32674"/>
    <cellStyle name="Note 4 8 5 3" xfId="49889"/>
    <cellStyle name="Note 4 8 6" xfId="22041"/>
    <cellStyle name="Note 4 8 7" xfId="39331"/>
    <cellStyle name="Note 4 9" xfId="10154"/>
    <cellStyle name="Note 4 9 2" xfId="17043"/>
    <cellStyle name="Note 4 9 2 2" xfId="34707"/>
    <cellStyle name="Note 4 9 2 3" xfId="51908"/>
    <cellStyle name="Note 4 9 3" xfId="27818"/>
    <cellStyle name="Note 4 9 4" xfId="45069"/>
    <cellStyle name="Note 5" xfId="1874"/>
    <cellStyle name="Note 5 10" xfId="20269"/>
    <cellStyle name="Note 5 11" xfId="20155"/>
    <cellStyle name="Note 5 2" xfId="1875"/>
    <cellStyle name="Note 5 2 10" xfId="20154"/>
    <cellStyle name="Note 5 2 2" xfId="1876"/>
    <cellStyle name="Note 5 2 2 2" xfId="2705"/>
    <cellStyle name="Note 5 2 2 2 10" xfId="13510"/>
    <cellStyle name="Note 5 2 2 2 10 2" xfId="31174"/>
    <cellStyle name="Note 5 2 2 2 10 3" xfId="48401"/>
    <cellStyle name="Note 5 2 2 2 11" xfId="20426"/>
    <cellStyle name="Note 5 2 2 2 12" xfId="37735"/>
    <cellStyle name="Note 5 2 2 2 2" xfId="2934"/>
    <cellStyle name="Note 5 2 2 2 2 2" xfId="3597"/>
    <cellStyle name="Note 5 2 2 2 2 2 2" xfId="5513"/>
    <cellStyle name="Note 5 2 2 2 2 2 2 2" xfId="12433"/>
    <cellStyle name="Note 5 2 2 2 2 2 2 2 2" xfId="19160"/>
    <cellStyle name="Note 5 2 2 2 2 2 2 2 2 2" xfId="36824"/>
    <cellStyle name="Note 5 2 2 2 2 2 2 2 2 3" xfId="54004"/>
    <cellStyle name="Note 5 2 2 2 2 2 2 2 3" xfId="30097"/>
    <cellStyle name="Note 5 2 2 2 2 2 2 2 4" xfId="47327"/>
    <cellStyle name="Note 5 2 2 2 2 2 2 3" xfId="9149"/>
    <cellStyle name="Note 5 2 2 2 2 2 2 3 2" xfId="26814"/>
    <cellStyle name="Note 5 2 2 2 2 2 2 3 3" xfId="44070"/>
    <cellStyle name="Note 5 2 2 2 2 2 2 4" xfId="16093"/>
    <cellStyle name="Note 5 2 2 2 2 2 2 4 2" xfId="33757"/>
    <cellStyle name="Note 5 2 2 2 2 2 2 4 3" xfId="50963"/>
    <cellStyle name="Note 5 2 2 2 2 2 2 5" xfId="23178"/>
    <cellStyle name="Note 5 2 2 2 2 2 2 6" xfId="40459"/>
    <cellStyle name="Note 5 2 2 2 2 2 3" xfId="11057"/>
    <cellStyle name="Note 5 2 2 2 2 2 3 2" xfId="17892"/>
    <cellStyle name="Note 5 2 2 2 2 2 3 2 2" xfId="35556"/>
    <cellStyle name="Note 5 2 2 2 2 2 3 2 3" xfId="52748"/>
    <cellStyle name="Note 5 2 2 2 2 2 3 3" xfId="28721"/>
    <cellStyle name="Note 5 2 2 2 2 2 3 4" xfId="45963"/>
    <cellStyle name="Note 5 2 2 2 2 2 4" xfId="7294"/>
    <cellStyle name="Note 5 2 2 2 2 2 4 2" xfId="24959"/>
    <cellStyle name="Note 5 2 2 2 2 2 4 3" xfId="42227"/>
    <cellStyle name="Note 5 2 2 2 2 2 5" xfId="14346"/>
    <cellStyle name="Note 5 2 2 2 2 2 5 2" xfId="32010"/>
    <cellStyle name="Note 5 2 2 2 2 2 5 3" xfId="49228"/>
    <cellStyle name="Note 5 2 2 2 2 2 6" xfId="21316"/>
    <cellStyle name="Note 5 2 2 2 2 2 7" xfId="38616"/>
    <cellStyle name="Note 5 2 2 2 2 3" xfId="3967"/>
    <cellStyle name="Note 5 2 2 2 2 3 2" xfId="5883"/>
    <cellStyle name="Note 5 2 2 2 2 3 2 2" xfId="12803"/>
    <cellStyle name="Note 5 2 2 2 2 3 2 2 2" xfId="19530"/>
    <cellStyle name="Note 5 2 2 2 2 3 2 2 2 2" xfId="37194"/>
    <cellStyle name="Note 5 2 2 2 2 3 2 2 2 3" xfId="54371"/>
    <cellStyle name="Note 5 2 2 2 2 3 2 2 3" xfId="30467"/>
    <cellStyle name="Note 5 2 2 2 2 3 2 2 4" xfId="47694"/>
    <cellStyle name="Note 5 2 2 2 2 3 2 3" xfId="9519"/>
    <cellStyle name="Note 5 2 2 2 2 3 2 3 2" xfId="27184"/>
    <cellStyle name="Note 5 2 2 2 2 3 2 3 3" xfId="44437"/>
    <cellStyle name="Note 5 2 2 2 2 3 2 4" xfId="16463"/>
    <cellStyle name="Note 5 2 2 2 2 3 2 4 2" xfId="34127"/>
    <cellStyle name="Note 5 2 2 2 2 3 2 4 3" xfId="51330"/>
    <cellStyle name="Note 5 2 2 2 2 3 2 5" xfId="23548"/>
    <cellStyle name="Note 5 2 2 2 2 3 2 6" xfId="40826"/>
    <cellStyle name="Note 5 2 2 2 2 3 3" xfId="7664"/>
    <cellStyle name="Note 5 2 2 2 2 3 3 2" xfId="25329"/>
    <cellStyle name="Note 5 2 2 2 2 3 3 3" xfId="42594"/>
    <cellStyle name="Note 5 2 2 2 2 3 4" xfId="14716"/>
    <cellStyle name="Note 5 2 2 2 2 3 4 2" xfId="32380"/>
    <cellStyle name="Note 5 2 2 2 2 3 4 3" xfId="49595"/>
    <cellStyle name="Note 5 2 2 2 2 3 5" xfId="21686"/>
    <cellStyle name="Note 5 2 2 2 2 3 6" xfId="38983"/>
    <cellStyle name="Note 5 2 2 2 2 4" xfId="4850"/>
    <cellStyle name="Note 5 2 2 2 2 4 2" xfId="11770"/>
    <cellStyle name="Note 5 2 2 2 2 4 2 2" xfId="18551"/>
    <cellStyle name="Note 5 2 2 2 2 4 2 2 2" xfId="36215"/>
    <cellStyle name="Note 5 2 2 2 2 4 2 2 3" xfId="53401"/>
    <cellStyle name="Note 5 2 2 2 2 4 2 3" xfId="29434"/>
    <cellStyle name="Note 5 2 2 2 2 4 2 4" xfId="46670"/>
    <cellStyle name="Note 5 2 2 2 2 4 3" xfId="8486"/>
    <cellStyle name="Note 5 2 2 2 2 4 3 2" xfId="26151"/>
    <cellStyle name="Note 5 2 2 2 2 4 3 3" xfId="43413"/>
    <cellStyle name="Note 5 2 2 2 2 4 4" xfId="15484"/>
    <cellStyle name="Note 5 2 2 2 2 4 4 2" xfId="33148"/>
    <cellStyle name="Note 5 2 2 2 2 4 4 3" xfId="50360"/>
    <cellStyle name="Note 5 2 2 2 2 4 5" xfId="22515"/>
    <cellStyle name="Note 5 2 2 2 2 4 6" xfId="39802"/>
    <cellStyle name="Note 5 2 2 2 2 5" xfId="10456"/>
    <cellStyle name="Note 5 2 2 2 2 5 2" xfId="17345"/>
    <cellStyle name="Note 5 2 2 2 2 5 2 2" xfId="35009"/>
    <cellStyle name="Note 5 2 2 2 2 5 2 3" xfId="52207"/>
    <cellStyle name="Note 5 2 2 2 2 5 3" xfId="28120"/>
    <cellStyle name="Note 5 2 2 2 2 5 4" xfId="45368"/>
    <cellStyle name="Note 5 2 2 2 2 6" xfId="6706"/>
    <cellStyle name="Note 5 2 2 2 2 6 2" xfId="24371"/>
    <cellStyle name="Note 5 2 2 2 2 6 3" xfId="41645"/>
    <cellStyle name="Note 5 2 2 2 2 7" xfId="13737"/>
    <cellStyle name="Note 5 2 2 2 2 7 2" xfId="31401"/>
    <cellStyle name="Note 5 2 2 2 2 7 3" xfId="48625"/>
    <cellStyle name="Note 5 2 2 2 2 8" xfId="20653"/>
    <cellStyle name="Note 5 2 2 2 2 9" xfId="37959"/>
    <cellStyle name="Note 5 2 2 2 3" xfId="3030"/>
    <cellStyle name="Note 5 2 2 2 3 2" xfId="3693"/>
    <cellStyle name="Note 5 2 2 2 3 2 2" xfId="5609"/>
    <cellStyle name="Note 5 2 2 2 3 2 2 2" xfId="12529"/>
    <cellStyle name="Note 5 2 2 2 3 2 2 2 2" xfId="19256"/>
    <cellStyle name="Note 5 2 2 2 3 2 2 2 2 2" xfId="36920"/>
    <cellStyle name="Note 5 2 2 2 3 2 2 2 2 3" xfId="54097"/>
    <cellStyle name="Note 5 2 2 2 3 2 2 2 3" xfId="30193"/>
    <cellStyle name="Note 5 2 2 2 3 2 2 2 4" xfId="47420"/>
    <cellStyle name="Note 5 2 2 2 3 2 2 3" xfId="9245"/>
    <cellStyle name="Note 5 2 2 2 3 2 2 3 2" xfId="26910"/>
    <cellStyle name="Note 5 2 2 2 3 2 2 3 3" xfId="44163"/>
    <cellStyle name="Note 5 2 2 2 3 2 2 4" xfId="16189"/>
    <cellStyle name="Note 5 2 2 2 3 2 2 4 2" xfId="33853"/>
    <cellStyle name="Note 5 2 2 2 3 2 2 4 3" xfId="51056"/>
    <cellStyle name="Note 5 2 2 2 3 2 2 5" xfId="23274"/>
    <cellStyle name="Note 5 2 2 2 3 2 2 6" xfId="40552"/>
    <cellStyle name="Note 5 2 2 2 3 2 3" xfId="11153"/>
    <cellStyle name="Note 5 2 2 2 3 2 3 2" xfId="17988"/>
    <cellStyle name="Note 5 2 2 2 3 2 3 2 2" xfId="35652"/>
    <cellStyle name="Note 5 2 2 2 3 2 3 2 3" xfId="52841"/>
    <cellStyle name="Note 5 2 2 2 3 2 3 3" xfId="28817"/>
    <cellStyle name="Note 5 2 2 2 3 2 3 4" xfId="46056"/>
    <cellStyle name="Note 5 2 2 2 3 2 4" xfId="7390"/>
    <cellStyle name="Note 5 2 2 2 3 2 4 2" xfId="25055"/>
    <cellStyle name="Note 5 2 2 2 3 2 4 3" xfId="42320"/>
    <cellStyle name="Note 5 2 2 2 3 2 5" xfId="14442"/>
    <cellStyle name="Note 5 2 2 2 3 2 5 2" xfId="32106"/>
    <cellStyle name="Note 5 2 2 2 3 2 5 3" xfId="49321"/>
    <cellStyle name="Note 5 2 2 2 3 2 6" xfId="21412"/>
    <cellStyle name="Note 5 2 2 2 3 2 7" xfId="38709"/>
    <cellStyle name="Note 5 2 2 2 3 3" xfId="4060"/>
    <cellStyle name="Note 5 2 2 2 3 3 2" xfId="5976"/>
    <cellStyle name="Note 5 2 2 2 3 3 2 2" xfId="12896"/>
    <cellStyle name="Note 5 2 2 2 3 3 2 2 2" xfId="19623"/>
    <cellStyle name="Note 5 2 2 2 3 3 2 2 2 2" xfId="37287"/>
    <cellStyle name="Note 5 2 2 2 3 3 2 2 2 3" xfId="54464"/>
    <cellStyle name="Note 5 2 2 2 3 3 2 2 3" xfId="30560"/>
    <cellStyle name="Note 5 2 2 2 3 3 2 2 4" xfId="47787"/>
    <cellStyle name="Note 5 2 2 2 3 3 2 3" xfId="9612"/>
    <cellStyle name="Note 5 2 2 2 3 3 2 3 2" xfId="27277"/>
    <cellStyle name="Note 5 2 2 2 3 3 2 3 3" xfId="44530"/>
    <cellStyle name="Note 5 2 2 2 3 3 2 4" xfId="16556"/>
    <cellStyle name="Note 5 2 2 2 3 3 2 4 2" xfId="34220"/>
    <cellStyle name="Note 5 2 2 2 3 3 2 4 3" xfId="51423"/>
    <cellStyle name="Note 5 2 2 2 3 3 2 5" xfId="23641"/>
    <cellStyle name="Note 5 2 2 2 3 3 2 6" xfId="40919"/>
    <cellStyle name="Note 5 2 2 2 3 3 3" xfId="7757"/>
    <cellStyle name="Note 5 2 2 2 3 3 3 2" xfId="25422"/>
    <cellStyle name="Note 5 2 2 2 3 3 3 3" xfId="42687"/>
    <cellStyle name="Note 5 2 2 2 3 3 4" xfId="14809"/>
    <cellStyle name="Note 5 2 2 2 3 3 4 2" xfId="32473"/>
    <cellStyle name="Note 5 2 2 2 3 3 4 3" xfId="49688"/>
    <cellStyle name="Note 5 2 2 2 3 3 5" xfId="21779"/>
    <cellStyle name="Note 5 2 2 2 3 3 6" xfId="39076"/>
    <cellStyle name="Note 5 2 2 2 3 4" xfId="4946"/>
    <cellStyle name="Note 5 2 2 2 3 4 2" xfId="11866"/>
    <cellStyle name="Note 5 2 2 2 3 4 2 2" xfId="18647"/>
    <cellStyle name="Note 5 2 2 2 3 4 2 2 2" xfId="36311"/>
    <cellStyle name="Note 5 2 2 2 3 4 2 2 3" xfId="53494"/>
    <cellStyle name="Note 5 2 2 2 3 4 2 3" xfId="29530"/>
    <cellStyle name="Note 5 2 2 2 3 4 2 4" xfId="46763"/>
    <cellStyle name="Note 5 2 2 2 3 4 3" xfId="8582"/>
    <cellStyle name="Note 5 2 2 2 3 4 3 2" xfId="26247"/>
    <cellStyle name="Note 5 2 2 2 3 4 3 3" xfId="43506"/>
    <cellStyle name="Note 5 2 2 2 3 4 4" xfId="15580"/>
    <cellStyle name="Note 5 2 2 2 3 4 4 2" xfId="33244"/>
    <cellStyle name="Note 5 2 2 2 3 4 4 3" xfId="50453"/>
    <cellStyle name="Note 5 2 2 2 3 4 5" xfId="22611"/>
    <cellStyle name="Note 5 2 2 2 3 4 6" xfId="39895"/>
    <cellStyle name="Note 5 2 2 2 3 5" xfId="10552"/>
    <cellStyle name="Note 5 2 2 2 3 5 2" xfId="17441"/>
    <cellStyle name="Note 5 2 2 2 3 5 2 2" xfId="35105"/>
    <cellStyle name="Note 5 2 2 2 3 5 2 3" xfId="52300"/>
    <cellStyle name="Note 5 2 2 2 3 5 3" xfId="28216"/>
    <cellStyle name="Note 5 2 2 2 3 5 4" xfId="45461"/>
    <cellStyle name="Note 5 2 2 2 3 6" xfId="6802"/>
    <cellStyle name="Note 5 2 2 2 3 6 2" xfId="24467"/>
    <cellStyle name="Note 5 2 2 2 3 6 3" xfId="41738"/>
    <cellStyle name="Note 5 2 2 2 3 7" xfId="13833"/>
    <cellStyle name="Note 5 2 2 2 3 7 2" xfId="31497"/>
    <cellStyle name="Note 5 2 2 2 3 7 3" xfId="48718"/>
    <cellStyle name="Note 5 2 2 2 3 8" xfId="20749"/>
    <cellStyle name="Note 5 2 2 2 3 9" xfId="38052"/>
    <cellStyle name="Note 5 2 2 2 4" xfId="3142"/>
    <cellStyle name="Note 5 2 2 2 4 2" xfId="4172"/>
    <cellStyle name="Note 5 2 2 2 4 2 2" xfId="6088"/>
    <cellStyle name="Note 5 2 2 2 4 2 2 2" xfId="13008"/>
    <cellStyle name="Note 5 2 2 2 4 2 2 2 2" xfId="19735"/>
    <cellStyle name="Note 5 2 2 2 4 2 2 2 2 2" xfId="37399"/>
    <cellStyle name="Note 5 2 2 2 4 2 2 2 2 3" xfId="54576"/>
    <cellStyle name="Note 5 2 2 2 4 2 2 2 3" xfId="30672"/>
    <cellStyle name="Note 5 2 2 2 4 2 2 2 4" xfId="47899"/>
    <cellStyle name="Note 5 2 2 2 4 2 2 3" xfId="9724"/>
    <cellStyle name="Note 5 2 2 2 4 2 2 3 2" xfId="27389"/>
    <cellStyle name="Note 5 2 2 2 4 2 2 3 3" xfId="44642"/>
    <cellStyle name="Note 5 2 2 2 4 2 2 4" xfId="16668"/>
    <cellStyle name="Note 5 2 2 2 4 2 2 4 2" xfId="34332"/>
    <cellStyle name="Note 5 2 2 2 4 2 2 4 3" xfId="51535"/>
    <cellStyle name="Note 5 2 2 2 4 2 2 5" xfId="23753"/>
    <cellStyle name="Note 5 2 2 2 4 2 2 6" xfId="41031"/>
    <cellStyle name="Note 5 2 2 2 4 2 3" xfId="7869"/>
    <cellStyle name="Note 5 2 2 2 4 2 3 2" xfId="25534"/>
    <cellStyle name="Note 5 2 2 2 4 2 3 3" xfId="42799"/>
    <cellStyle name="Note 5 2 2 2 4 2 4" xfId="14921"/>
    <cellStyle name="Note 5 2 2 2 4 2 4 2" xfId="32585"/>
    <cellStyle name="Note 5 2 2 2 4 2 4 3" xfId="49800"/>
    <cellStyle name="Note 5 2 2 2 4 2 5" xfId="21891"/>
    <cellStyle name="Note 5 2 2 2 4 2 6" xfId="39188"/>
    <cellStyle name="Note 5 2 2 2 4 3" xfId="5058"/>
    <cellStyle name="Note 5 2 2 2 4 3 2" xfId="11978"/>
    <cellStyle name="Note 5 2 2 2 4 3 2 2" xfId="18759"/>
    <cellStyle name="Note 5 2 2 2 4 3 2 2 2" xfId="36423"/>
    <cellStyle name="Note 5 2 2 2 4 3 2 2 3" xfId="53606"/>
    <cellStyle name="Note 5 2 2 2 4 3 2 3" xfId="29642"/>
    <cellStyle name="Note 5 2 2 2 4 3 2 4" xfId="46875"/>
    <cellStyle name="Note 5 2 2 2 4 3 3" xfId="8694"/>
    <cellStyle name="Note 5 2 2 2 4 3 3 2" xfId="26359"/>
    <cellStyle name="Note 5 2 2 2 4 3 3 3" xfId="43618"/>
    <cellStyle name="Note 5 2 2 2 4 3 4" xfId="15692"/>
    <cellStyle name="Note 5 2 2 2 4 3 4 2" xfId="33356"/>
    <cellStyle name="Note 5 2 2 2 4 3 4 3" xfId="50565"/>
    <cellStyle name="Note 5 2 2 2 4 3 5" xfId="22723"/>
    <cellStyle name="Note 5 2 2 2 4 3 6" xfId="40007"/>
    <cellStyle name="Note 5 2 2 2 4 4" xfId="10664"/>
    <cellStyle name="Note 5 2 2 2 4 4 2" xfId="17553"/>
    <cellStyle name="Note 5 2 2 2 4 4 2 2" xfId="35217"/>
    <cellStyle name="Note 5 2 2 2 4 4 2 3" xfId="52412"/>
    <cellStyle name="Note 5 2 2 2 4 4 3" xfId="28328"/>
    <cellStyle name="Note 5 2 2 2 4 4 4" xfId="45573"/>
    <cellStyle name="Note 5 2 2 2 4 5" xfId="6914"/>
    <cellStyle name="Note 5 2 2 2 4 5 2" xfId="24579"/>
    <cellStyle name="Note 5 2 2 2 4 5 3" xfId="41850"/>
    <cellStyle name="Note 5 2 2 2 4 6" xfId="13945"/>
    <cellStyle name="Note 5 2 2 2 4 6 2" xfId="31609"/>
    <cellStyle name="Note 5 2 2 2 4 6 3" xfId="48830"/>
    <cellStyle name="Note 5 2 2 2 4 7" xfId="20861"/>
    <cellStyle name="Note 5 2 2 2 4 8" xfId="38164"/>
    <cellStyle name="Note 5 2 2 2 5" xfId="3370"/>
    <cellStyle name="Note 5 2 2 2 5 2" xfId="5286"/>
    <cellStyle name="Note 5 2 2 2 5 2 2" xfId="12206"/>
    <cellStyle name="Note 5 2 2 2 5 2 2 2" xfId="18933"/>
    <cellStyle name="Note 5 2 2 2 5 2 2 2 2" xfId="36597"/>
    <cellStyle name="Note 5 2 2 2 5 2 2 2 3" xfId="53780"/>
    <cellStyle name="Note 5 2 2 2 5 2 2 3" xfId="29870"/>
    <cellStyle name="Note 5 2 2 2 5 2 2 4" xfId="47103"/>
    <cellStyle name="Note 5 2 2 2 5 2 3" xfId="8922"/>
    <cellStyle name="Note 5 2 2 2 5 2 3 2" xfId="26587"/>
    <cellStyle name="Note 5 2 2 2 5 2 3 3" xfId="43846"/>
    <cellStyle name="Note 5 2 2 2 5 2 4" xfId="15866"/>
    <cellStyle name="Note 5 2 2 2 5 2 4 2" xfId="33530"/>
    <cellStyle name="Note 5 2 2 2 5 2 4 3" xfId="50739"/>
    <cellStyle name="Note 5 2 2 2 5 2 5" xfId="22951"/>
    <cellStyle name="Note 5 2 2 2 5 2 6" xfId="40235"/>
    <cellStyle name="Note 5 2 2 2 5 3" xfId="10830"/>
    <cellStyle name="Note 5 2 2 2 5 3 2" xfId="17665"/>
    <cellStyle name="Note 5 2 2 2 5 3 2 2" xfId="35329"/>
    <cellStyle name="Note 5 2 2 2 5 3 2 3" xfId="52524"/>
    <cellStyle name="Note 5 2 2 2 5 3 3" xfId="28494"/>
    <cellStyle name="Note 5 2 2 2 5 3 4" xfId="45739"/>
    <cellStyle name="Note 5 2 2 2 5 4" xfId="14119"/>
    <cellStyle name="Note 5 2 2 2 5 4 2" xfId="31783"/>
    <cellStyle name="Note 5 2 2 2 5 4 3" xfId="49004"/>
    <cellStyle name="Note 5 2 2 2 5 5" xfId="21089"/>
    <cellStyle name="Note 5 2 2 2 5 6" xfId="38392"/>
    <cellStyle name="Note 5 2 2 2 6" xfId="3249"/>
    <cellStyle name="Note 5 2 2 2 6 2" xfId="5165"/>
    <cellStyle name="Note 5 2 2 2 6 2 2" xfId="12085"/>
    <cellStyle name="Note 5 2 2 2 6 2 2 2" xfId="18866"/>
    <cellStyle name="Note 5 2 2 2 6 2 2 2 2" xfId="36530"/>
    <cellStyle name="Note 5 2 2 2 6 2 2 2 3" xfId="53713"/>
    <cellStyle name="Note 5 2 2 2 6 2 2 3" xfId="29749"/>
    <cellStyle name="Note 5 2 2 2 6 2 2 4" xfId="46982"/>
    <cellStyle name="Note 5 2 2 2 6 2 3" xfId="8801"/>
    <cellStyle name="Note 5 2 2 2 6 2 3 2" xfId="26466"/>
    <cellStyle name="Note 5 2 2 2 6 2 3 3" xfId="43725"/>
    <cellStyle name="Note 5 2 2 2 6 2 4" xfId="15799"/>
    <cellStyle name="Note 5 2 2 2 6 2 4 2" xfId="33463"/>
    <cellStyle name="Note 5 2 2 2 6 2 4 3" xfId="50672"/>
    <cellStyle name="Note 5 2 2 2 6 2 5" xfId="22830"/>
    <cellStyle name="Note 5 2 2 2 6 2 6" xfId="40114"/>
    <cellStyle name="Note 5 2 2 2 6 3" xfId="7021"/>
    <cellStyle name="Note 5 2 2 2 6 3 2" xfId="24686"/>
    <cellStyle name="Note 5 2 2 2 6 3 3" xfId="41957"/>
    <cellStyle name="Note 5 2 2 2 6 4" xfId="14052"/>
    <cellStyle name="Note 5 2 2 2 6 4 2" xfId="31716"/>
    <cellStyle name="Note 5 2 2 2 6 4 3" xfId="48937"/>
    <cellStyle name="Note 5 2 2 2 6 5" xfId="20968"/>
    <cellStyle name="Note 5 2 2 2 6 6" xfId="38271"/>
    <cellStyle name="Note 5 2 2 2 7" xfId="4623"/>
    <cellStyle name="Note 5 2 2 2 7 2" xfId="11543"/>
    <cellStyle name="Note 5 2 2 2 7 2 2" xfId="18324"/>
    <cellStyle name="Note 5 2 2 2 7 2 2 2" xfId="35988"/>
    <cellStyle name="Note 5 2 2 2 7 2 2 3" xfId="53177"/>
    <cellStyle name="Note 5 2 2 2 7 2 3" xfId="29207"/>
    <cellStyle name="Note 5 2 2 2 7 2 4" xfId="46446"/>
    <cellStyle name="Note 5 2 2 2 7 3" xfId="8259"/>
    <cellStyle name="Note 5 2 2 2 7 3 2" xfId="25924"/>
    <cellStyle name="Note 5 2 2 2 7 3 3" xfId="43189"/>
    <cellStyle name="Note 5 2 2 2 7 4" xfId="15257"/>
    <cellStyle name="Note 5 2 2 2 7 4 2" xfId="32921"/>
    <cellStyle name="Note 5 2 2 2 7 4 3" xfId="50136"/>
    <cellStyle name="Note 5 2 2 2 7 5" xfId="22288"/>
    <cellStyle name="Note 5 2 2 2 7 6" xfId="39578"/>
    <cellStyle name="Note 5 2 2 2 8" xfId="10229"/>
    <cellStyle name="Note 5 2 2 2 8 2" xfId="17118"/>
    <cellStyle name="Note 5 2 2 2 8 2 2" xfId="34782"/>
    <cellStyle name="Note 5 2 2 2 8 2 3" xfId="51983"/>
    <cellStyle name="Note 5 2 2 2 8 3" xfId="27893"/>
    <cellStyle name="Note 5 2 2 2 8 4" xfId="45144"/>
    <cellStyle name="Note 5 2 2 2 9" xfId="6479"/>
    <cellStyle name="Note 5 2 2 2 9 2" xfId="24144"/>
    <cellStyle name="Note 5 2 2 2 9 3" xfId="41421"/>
    <cellStyle name="Note 5 2 2 3" xfId="2869"/>
    <cellStyle name="Note 5 2 2 3 2" xfId="3532"/>
    <cellStyle name="Note 5 2 2 3 2 2" xfId="5448"/>
    <cellStyle name="Note 5 2 2 3 2 2 2" xfId="12368"/>
    <cellStyle name="Note 5 2 2 3 2 2 2 2" xfId="19095"/>
    <cellStyle name="Note 5 2 2 3 2 2 2 2 2" xfId="36759"/>
    <cellStyle name="Note 5 2 2 3 2 2 2 2 3" xfId="53939"/>
    <cellStyle name="Note 5 2 2 3 2 2 2 3" xfId="30032"/>
    <cellStyle name="Note 5 2 2 3 2 2 2 4" xfId="47262"/>
    <cellStyle name="Note 5 2 2 3 2 2 3" xfId="9084"/>
    <cellStyle name="Note 5 2 2 3 2 2 3 2" xfId="26749"/>
    <cellStyle name="Note 5 2 2 3 2 2 3 3" xfId="44005"/>
    <cellStyle name="Note 5 2 2 3 2 2 4" xfId="16028"/>
    <cellStyle name="Note 5 2 2 3 2 2 4 2" xfId="33692"/>
    <cellStyle name="Note 5 2 2 3 2 2 4 3" xfId="50898"/>
    <cellStyle name="Note 5 2 2 3 2 2 5" xfId="23113"/>
    <cellStyle name="Note 5 2 2 3 2 2 6" xfId="40394"/>
    <cellStyle name="Note 5 2 2 3 2 3" xfId="10992"/>
    <cellStyle name="Note 5 2 2 3 2 3 2" xfId="17827"/>
    <cellStyle name="Note 5 2 2 3 2 3 2 2" xfId="35491"/>
    <cellStyle name="Note 5 2 2 3 2 3 2 3" xfId="52683"/>
    <cellStyle name="Note 5 2 2 3 2 3 3" xfId="28656"/>
    <cellStyle name="Note 5 2 2 3 2 3 4" xfId="45898"/>
    <cellStyle name="Note 5 2 2 3 2 4" xfId="7229"/>
    <cellStyle name="Note 5 2 2 3 2 4 2" xfId="24894"/>
    <cellStyle name="Note 5 2 2 3 2 4 3" xfId="42162"/>
    <cellStyle name="Note 5 2 2 3 2 5" xfId="14281"/>
    <cellStyle name="Note 5 2 2 3 2 5 2" xfId="31945"/>
    <cellStyle name="Note 5 2 2 3 2 5 3" xfId="49163"/>
    <cellStyle name="Note 5 2 2 3 2 6" xfId="21251"/>
    <cellStyle name="Note 5 2 2 3 2 7" xfId="38551"/>
    <cellStyle name="Note 5 2 2 3 3" xfId="3902"/>
    <cellStyle name="Note 5 2 2 3 3 2" xfId="5818"/>
    <cellStyle name="Note 5 2 2 3 3 2 2" xfId="12738"/>
    <cellStyle name="Note 5 2 2 3 3 2 2 2" xfId="19465"/>
    <cellStyle name="Note 5 2 2 3 3 2 2 2 2" xfId="37129"/>
    <cellStyle name="Note 5 2 2 3 3 2 2 2 3" xfId="54306"/>
    <cellStyle name="Note 5 2 2 3 3 2 2 3" xfId="30402"/>
    <cellStyle name="Note 5 2 2 3 3 2 2 4" xfId="47629"/>
    <cellStyle name="Note 5 2 2 3 3 2 3" xfId="9454"/>
    <cellStyle name="Note 5 2 2 3 3 2 3 2" xfId="27119"/>
    <cellStyle name="Note 5 2 2 3 3 2 3 3" xfId="44372"/>
    <cellStyle name="Note 5 2 2 3 3 2 4" xfId="16398"/>
    <cellStyle name="Note 5 2 2 3 3 2 4 2" xfId="34062"/>
    <cellStyle name="Note 5 2 2 3 3 2 4 3" xfId="51265"/>
    <cellStyle name="Note 5 2 2 3 3 2 5" xfId="23483"/>
    <cellStyle name="Note 5 2 2 3 3 2 6" xfId="40761"/>
    <cellStyle name="Note 5 2 2 3 3 3" xfId="7599"/>
    <cellStyle name="Note 5 2 2 3 3 3 2" xfId="25264"/>
    <cellStyle name="Note 5 2 2 3 3 3 3" xfId="42529"/>
    <cellStyle name="Note 5 2 2 3 3 4" xfId="14651"/>
    <cellStyle name="Note 5 2 2 3 3 4 2" xfId="32315"/>
    <cellStyle name="Note 5 2 2 3 3 4 3" xfId="49530"/>
    <cellStyle name="Note 5 2 2 3 3 5" xfId="21621"/>
    <cellStyle name="Note 5 2 2 3 3 6" xfId="38918"/>
    <cellStyle name="Note 5 2 2 3 4" xfId="4785"/>
    <cellStyle name="Note 5 2 2 3 4 2" xfId="11705"/>
    <cellStyle name="Note 5 2 2 3 4 2 2" xfId="18486"/>
    <cellStyle name="Note 5 2 2 3 4 2 2 2" xfId="36150"/>
    <cellStyle name="Note 5 2 2 3 4 2 2 3" xfId="53336"/>
    <cellStyle name="Note 5 2 2 3 4 2 3" xfId="29369"/>
    <cellStyle name="Note 5 2 2 3 4 2 4" xfId="46605"/>
    <cellStyle name="Note 5 2 2 3 4 3" xfId="8421"/>
    <cellStyle name="Note 5 2 2 3 4 3 2" xfId="26086"/>
    <cellStyle name="Note 5 2 2 3 4 3 3" xfId="43348"/>
    <cellStyle name="Note 5 2 2 3 4 4" xfId="15419"/>
    <cellStyle name="Note 5 2 2 3 4 4 2" xfId="33083"/>
    <cellStyle name="Note 5 2 2 3 4 4 3" xfId="50295"/>
    <cellStyle name="Note 5 2 2 3 4 5" xfId="22450"/>
    <cellStyle name="Note 5 2 2 3 4 6" xfId="39737"/>
    <cellStyle name="Note 5 2 2 3 5" xfId="10391"/>
    <cellStyle name="Note 5 2 2 3 5 2" xfId="17280"/>
    <cellStyle name="Note 5 2 2 3 5 2 2" xfId="34944"/>
    <cellStyle name="Note 5 2 2 3 5 2 3" xfId="52142"/>
    <cellStyle name="Note 5 2 2 3 5 3" xfId="28055"/>
    <cellStyle name="Note 5 2 2 3 5 4" xfId="45303"/>
    <cellStyle name="Note 5 2 2 3 6" xfId="6641"/>
    <cellStyle name="Note 5 2 2 3 6 2" xfId="24306"/>
    <cellStyle name="Note 5 2 2 3 6 3" xfId="41580"/>
    <cellStyle name="Note 5 2 2 3 7" xfId="13672"/>
    <cellStyle name="Note 5 2 2 3 7 2" xfId="31336"/>
    <cellStyle name="Note 5 2 2 3 7 3" xfId="48560"/>
    <cellStyle name="Note 5 2 2 3 8" xfId="20588"/>
    <cellStyle name="Note 5 2 2 3 9" xfId="37894"/>
    <cellStyle name="Note 5 2 2 4" xfId="4521"/>
    <cellStyle name="Note 5 2 2 4 2" xfId="6385"/>
    <cellStyle name="Note 5 2 2 4 2 2" xfId="13304"/>
    <cellStyle name="Note 5 2 2 4 2 2 2" xfId="19977"/>
    <cellStyle name="Note 5 2 2 4 2 2 2 2" xfId="37641"/>
    <cellStyle name="Note 5 2 2 4 2 2 2 3" xfId="54818"/>
    <cellStyle name="Note 5 2 2 4 2 2 3" xfId="30968"/>
    <cellStyle name="Note 5 2 2 4 2 2 4" xfId="48195"/>
    <cellStyle name="Note 5 2 2 4 2 3" xfId="10020"/>
    <cellStyle name="Note 5 2 2 4 2 3 2" xfId="27685"/>
    <cellStyle name="Note 5 2 2 4 2 3 3" xfId="44938"/>
    <cellStyle name="Note 5 2 2 4 2 4" xfId="16910"/>
    <cellStyle name="Note 5 2 2 4 2 4 2" xfId="34574"/>
    <cellStyle name="Note 5 2 2 4 2 4 3" xfId="51777"/>
    <cellStyle name="Note 5 2 2 4 2 5" xfId="24050"/>
    <cellStyle name="Note 5 2 2 4 2 6" xfId="41327"/>
    <cellStyle name="Note 5 2 2 4 3" xfId="11449"/>
    <cellStyle name="Note 5 2 2 4 3 2" xfId="18230"/>
    <cellStyle name="Note 5 2 2 4 3 2 2" xfId="35894"/>
    <cellStyle name="Note 5 2 2 4 3 2 3" xfId="53083"/>
    <cellStyle name="Note 5 2 2 4 3 3" xfId="29113"/>
    <cellStyle name="Note 5 2 2 4 3 4" xfId="46352"/>
    <cellStyle name="Note 5 2 2 4 4" xfId="8165"/>
    <cellStyle name="Note 5 2 2 4 4 2" xfId="25830"/>
    <cellStyle name="Note 5 2 2 4 4 3" xfId="43095"/>
    <cellStyle name="Note 5 2 2 4 5" xfId="15163"/>
    <cellStyle name="Note 5 2 2 4 5 2" xfId="32827"/>
    <cellStyle name="Note 5 2 2 4 5 3" xfId="50042"/>
    <cellStyle name="Note 5 2 2 4 6" xfId="22194"/>
    <cellStyle name="Note 5 2 2 4 7" xfId="39484"/>
    <cellStyle name="Note 5 2 2 5" xfId="4371"/>
    <cellStyle name="Note 5 2 2 5 2" xfId="6236"/>
    <cellStyle name="Note 5 2 2 5 2 2" xfId="13155"/>
    <cellStyle name="Note 5 2 2 5 2 2 2" xfId="19828"/>
    <cellStyle name="Note 5 2 2 5 2 2 2 2" xfId="37492"/>
    <cellStyle name="Note 5 2 2 5 2 2 2 3" xfId="54669"/>
    <cellStyle name="Note 5 2 2 5 2 2 3" xfId="30819"/>
    <cellStyle name="Note 5 2 2 5 2 2 4" xfId="48046"/>
    <cellStyle name="Note 5 2 2 5 2 3" xfId="9871"/>
    <cellStyle name="Note 5 2 2 5 2 3 2" xfId="27536"/>
    <cellStyle name="Note 5 2 2 5 2 3 3" xfId="44789"/>
    <cellStyle name="Note 5 2 2 5 2 4" xfId="16761"/>
    <cellStyle name="Note 5 2 2 5 2 4 2" xfId="34425"/>
    <cellStyle name="Note 5 2 2 5 2 4 3" xfId="51628"/>
    <cellStyle name="Note 5 2 2 5 2 5" xfId="23901"/>
    <cellStyle name="Note 5 2 2 5 2 6" xfId="41178"/>
    <cellStyle name="Note 5 2 2 5 3" xfId="11300"/>
    <cellStyle name="Note 5 2 2 5 3 2" xfId="18081"/>
    <cellStyle name="Note 5 2 2 5 3 2 2" xfId="35745"/>
    <cellStyle name="Note 5 2 2 5 3 2 3" xfId="52934"/>
    <cellStyle name="Note 5 2 2 5 3 3" xfId="28964"/>
    <cellStyle name="Note 5 2 2 5 3 4" xfId="46203"/>
    <cellStyle name="Note 5 2 2 5 4" xfId="8016"/>
    <cellStyle name="Note 5 2 2 5 4 2" xfId="25681"/>
    <cellStyle name="Note 5 2 2 5 4 3" xfId="42946"/>
    <cellStyle name="Note 5 2 2 5 5" xfId="15014"/>
    <cellStyle name="Note 5 2 2 5 5 2" xfId="32678"/>
    <cellStyle name="Note 5 2 2 5 5 3" xfId="49893"/>
    <cellStyle name="Note 5 2 2 5 6" xfId="22045"/>
    <cellStyle name="Note 5 2 2 5 7" xfId="39335"/>
    <cellStyle name="Note 5 2 2 6" xfId="10164"/>
    <cellStyle name="Note 5 2 2 6 2" xfId="17053"/>
    <cellStyle name="Note 5 2 2 6 2 2" xfId="34717"/>
    <cellStyle name="Note 5 2 2 6 2 3" xfId="51918"/>
    <cellStyle name="Note 5 2 2 6 3" xfId="27828"/>
    <cellStyle name="Note 5 2 2 6 4" xfId="45079"/>
    <cellStyle name="Note 5 2 2 7" xfId="13445"/>
    <cellStyle name="Note 5 2 2 7 2" xfId="31109"/>
    <cellStyle name="Note 5 2 2 7 3" xfId="48336"/>
    <cellStyle name="Note 5 2 2 8" xfId="20271"/>
    <cellStyle name="Note 5 2 2 9" xfId="20153"/>
    <cellStyle name="Note 5 2 3" xfId="2706"/>
    <cellStyle name="Note 5 2 3 10" xfId="13511"/>
    <cellStyle name="Note 5 2 3 10 2" xfId="31175"/>
    <cellStyle name="Note 5 2 3 10 3" xfId="48402"/>
    <cellStyle name="Note 5 2 3 11" xfId="20427"/>
    <cellStyle name="Note 5 2 3 12" xfId="37736"/>
    <cellStyle name="Note 5 2 3 2" xfId="2935"/>
    <cellStyle name="Note 5 2 3 2 2" xfId="3598"/>
    <cellStyle name="Note 5 2 3 2 2 2" xfId="5514"/>
    <cellStyle name="Note 5 2 3 2 2 2 2" xfId="12434"/>
    <cellStyle name="Note 5 2 3 2 2 2 2 2" xfId="19161"/>
    <cellStyle name="Note 5 2 3 2 2 2 2 2 2" xfId="36825"/>
    <cellStyle name="Note 5 2 3 2 2 2 2 2 3" xfId="54005"/>
    <cellStyle name="Note 5 2 3 2 2 2 2 3" xfId="30098"/>
    <cellStyle name="Note 5 2 3 2 2 2 2 4" xfId="47328"/>
    <cellStyle name="Note 5 2 3 2 2 2 3" xfId="9150"/>
    <cellStyle name="Note 5 2 3 2 2 2 3 2" xfId="26815"/>
    <cellStyle name="Note 5 2 3 2 2 2 3 3" xfId="44071"/>
    <cellStyle name="Note 5 2 3 2 2 2 4" xfId="16094"/>
    <cellStyle name="Note 5 2 3 2 2 2 4 2" xfId="33758"/>
    <cellStyle name="Note 5 2 3 2 2 2 4 3" xfId="50964"/>
    <cellStyle name="Note 5 2 3 2 2 2 5" xfId="23179"/>
    <cellStyle name="Note 5 2 3 2 2 2 6" xfId="40460"/>
    <cellStyle name="Note 5 2 3 2 2 3" xfId="11058"/>
    <cellStyle name="Note 5 2 3 2 2 3 2" xfId="17893"/>
    <cellStyle name="Note 5 2 3 2 2 3 2 2" xfId="35557"/>
    <cellStyle name="Note 5 2 3 2 2 3 2 3" xfId="52749"/>
    <cellStyle name="Note 5 2 3 2 2 3 3" xfId="28722"/>
    <cellStyle name="Note 5 2 3 2 2 3 4" xfId="45964"/>
    <cellStyle name="Note 5 2 3 2 2 4" xfId="7295"/>
    <cellStyle name="Note 5 2 3 2 2 4 2" xfId="24960"/>
    <cellStyle name="Note 5 2 3 2 2 4 3" xfId="42228"/>
    <cellStyle name="Note 5 2 3 2 2 5" xfId="14347"/>
    <cellStyle name="Note 5 2 3 2 2 5 2" xfId="32011"/>
    <cellStyle name="Note 5 2 3 2 2 5 3" xfId="49229"/>
    <cellStyle name="Note 5 2 3 2 2 6" xfId="21317"/>
    <cellStyle name="Note 5 2 3 2 2 7" xfId="38617"/>
    <cellStyle name="Note 5 2 3 2 3" xfId="3968"/>
    <cellStyle name="Note 5 2 3 2 3 2" xfId="5884"/>
    <cellStyle name="Note 5 2 3 2 3 2 2" xfId="12804"/>
    <cellStyle name="Note 5 2 3 2 3 2 2 2" xfId="19531"/>
    <cellStyle name="Note 5 2 3 2 3 2 2 2 2" xfId="37195"/>
    <cellStyle name="Note 5 2 3 2 3 2 2 2 3" xfId="54372"/>
    <cellStyle name="Note 5 2 3 2 3 2 2 3" xfId="30468"/>
    <cellStyle name="Note 5 2 3 2 3 2 2 4" xfId="47695"/>
    <cellStyle name="Note 5 2 3 2 3 2 3" xfId="9520"/>
    <cellStyle name="Note 5 2 3 2 3 2 3 2" xfId="27185"/>
    <cellStyle name="Note 5 2 3 2 3 2 3 3" xfId="44438"/>
    <cellStyle name="Note 5 2 3 2 3 2 4" xfId="16464"/>
    <cellStyle name="Note 5 2 3 2 3 2 4 2" xfId="34128"/>
    <cellStyle name="Note 5 2 3 2 3 2 4 3" xfId="51331"/>
    <cellStyle name="Note 5 2 3 2 3 2 5" xfId="23549"/>
    <cellStyle name="Note 5 2 3 2 3 2 6" xfId="40827"/>
    <cellStyle name="Note 5 2 3 2 3 3" xfId="7665"/>
    <cellStyle name="Note 5 2 3 2 3 3 2" xfId="25330"/>
    <cellStyle name="Note 5 2 3 2 3 3 3" xfId="42595"/>
    <cellStyle name="Note 5 2 3 2 3 4" xfId="14717"/>
    <cellStyle name="Note 5 2 3 2 3 4 2" xfId="32381"/>
    <cellStyle name="Note 5 2 3 2 3 4 3" xfId="49596"/>
    <cellStyle name="Note 5 2 3 2 3 5" xfId="21687"/>
    <cellStyle name="Note 5 2 3 2 3 6" xfId="38984"/>
    <cellStyle name="Note 5 2 3 2 4" xfId="4851"/>
    <cellStyle name="Note 5 2 3 2 4 2" xfId="11771"/>
    <cellStyle name="Note 5 2 3 2 4 2 2" xfId="18552"/>
    <cellStyle name="Note 5 2 3 2 4 2 2 2" xfId="36216"/>
    <cellStyle name="Note 5 2 3 2 4 2 2 3" xfId="53402"/>
    <cellStyle name="Note 5 2 3 2 4 2 3" xfId="29435"/>
    <cellStyle name="Note 5 2 3 2 4 2 4" xfId="46671"/>
    <cellStyle name="Note 5 2 3 2 4 3" xfId="8487"/>
    <cellStyle name="Note 5 2 3 2 4 3 2" xfId="26152"/>
    <cellStyle name="Note 5 2 3 2 4 3 3" xfId="43414"/>
    <cellStyle name="Note 5 2 3 2 4 4" xfId="15485"/>
    <cellStyle name="Note 5 2 3 2 4 4 2" xfId="33149"/>
    <cellStyle name="Note 5 2 3 2 4 4 3" xfId="50361"/>
    <cellStyle name="Note 5 2 3 2 4 5" xfId="22516"/>
    <cellStyle name="Note 5 2 3 2 4 6" xfId="39803"/>
    <cellStyle name="Note 5 2 3 2 5" xfId="10457"/>
    <cellStyle name="Note 5 2 3 2 5 2" xfId="17346"/>
    <cellStyle name="Note 5 2 3 2 5 2 2" xfId="35010"/>
    <cellStyle name="Note 5 2 3 2 5 2 3" xfId="52208"/>
    <cellStyle name="Note 5 2 3 2 5 3" xfId="28121"/>
    <cellStyle name="Note 5 2 3 2 5 4" xfId="45369"/>
    <cellStyle name="Note 5 2 3 2 6" xfId="6707"/>
    <cellStyle name="Note 5 2 3 2 6 2" xfId="24372"/>
    <cellStyle name="Note 5 2 3 2 6 3" xfId="41646"/>
    <cellStyle name="Note 5 2 3 2 7" xfId="13738"/>
    <cellStyle name="Note 5 2 3 2 7 2" xfId="31402"/>
    <cellStyle name="Note 5 2 3 2 7 3" xfId="48626"/>
    <cellStyle name="Note 5 2 3 2 8" xfId="20654"/>
    <cellStyle name="Note 5 2 3 2 9" xfId="37960"/>
    <cellStyle name="Note 5 2 3 3" xfId="3031"/>
    <cellStyle name="Note 5 2 3 3 2" xfId="3694"/>
    <cellStyle name="Note 5 2 3 3 2 2" xfId="5610"/>
    <cellStyle name="Note 5 2 3 3 2 2 2" xfId="12530"/>
    <cellStyle name="Note 5 2 3 3 2 2 2 2" xfId="19257"/>
    <cellStyle name="Note 5 2 3 3 2 2 2 2 2" xfId="36921"/>
    <cellStyle name="Note 5 2 3 3 2 2 2 2 3" xfId="54098"/>
    <cellStyle name="Note 5 2 3 3 2 2 2 3" xfId="30194"/>
    <cellStyle name="Note 5 2 3 3 2 2 2 4" xfId="47421"/>
    <cellStyle name="Note 5 2 3 3 2 2 3" xfId="9246"/>
    <cellStyle name="Note 5 2 3 3 2 2 3 2" xfId="26911"/>
    <cellStyle name="Note 5 2 3 3 2 2 3 3" xfId="44164"/>
    <cellStyle name="Note 5 2 3 3 2 2 4" xfId="16190"/>
    <cellStyle name="Note 5 2 3 3 2 2 4 2" xfId="33854"/>
    <cellStyle name="Note 5 2 3 3 2 2 4 3" xfId="51057"/>
    <cellStyle name="Note 5 2 3 3 2 2 5" xfId="23275"/>
    <cellStyle name="Note 5 2 3 3 2 2 6" xfId="40553"/>
    <cellStyle name="Note 5 2 3 3 2 3" xfId="11154"/>
    <cellStyle name="Note 5 2 3 3 2 3 2" xfId="17989"/>
    <cellStyle name="Note 5 2 3 3 2 3 2 2" xfId="35653"/>
    <cellStyle name="Note 5 2 3 3 2 3 2 3" xfId="52842"/>
    <cellStyle name="Note 5 2 3 3 2 3 3" xfId="28818"/>
    <cellStyle name="Note 5 2 3 3 2 3 4" xfId="46057"/>
    <cellStyle name="Note 5 2 3 3 2 4" xfId="7391"/>
    <cellStyle name="Note 5 2 3 3 2 4 2" xfId="25056"/>
    <cellStyle name="Note 5 2 3 3 2 4 3" xfId="42321"/>
    <cellStyle name="Note 5 2 3 3 2 5" xfId="14443"/>
    <cellStyle name="Note 5 2 3 3 2 5 2" xfId="32107"/>
    <cellStyle name="Note 5 2 3 3 2 5 3" xfId="49322"/>
    <cellStyle name="Note 5 2 3 3 2 6" xfId="21413"/>
    <cellStyle name="Note 5 2 3 3 2 7" xfId="38710"/>
    <cellStyle name="Note 5 2 3 3 3" xfId="4061"/>
    <cellStyle name="Note 5 2 3 3 3 2" xfId="5977"/>
    <cellStyle name="Note 5 2 3 3 3 2 2" xfId="12897"/>
    <cellStyle name="Note 5 2 3 3 3 2 2 2" xfId="19624"/>
    <cellStyle name="Note 5 2 3 3 3 2 2 2 2" xfId="37288"/>
    <cellStyle name="Note 5 2 3 3 3 2 2 2 3" xfId="54465"/>
    <cellStyle name="Note 5 2 3 3 3 2 2 3" xfId="30561"/>
    <cellStyle name="Note 5 2 3 3 3 2 2 4" xfId="47788"/>
    <cellStyle name="Note 5 2 3 3 3 2 3" xfId="9613"/>
    <cellStyle name="Note 5 2 3 3 3 2 3 2" xfId="27278"/>
    <cellStyle name="Note 5 2 3 3 3 2 3 3" xfId="44531"/>
    <cellStyle name="Note 5 2 3 3 3 2 4" xfId="16557"/>
    <cellStyle name="Note 5 2 3 3 3 2 4 2" xfId="34221"/>
    <cellStyle name="Note 5 2 3 3 3 2 4 3" xfId="51424"/>
    <cellStyle name="Note 5 2 3 3 3 2 5" xfId="23642"/>
    <cellStyle name="Note 5 2 3 3 3 2 6" xfId="40920"/>
    <cellStyle name="Note 5 2 3 3 3 3" xfId="7758"/>
    <cellStyle name="Note 5 2 3 3 3 3 2" xfId="25423"/>
    <cellStyle name="Note 5 2 3 3 3 3 3" xfId="42688"/>
    <cellStyle name="Note 5 2 3 3 3 4" xfId="14810"/>
    <cellStyle name="Note 5 2 3 3 3 4 2" xfId="32474"/>
    <cellStyle name="Note 5 2 3 3 3 4 3" xfId="49689"/>
    <cellStyle name="Note 5 2 3 3 3 5" xfId="21780"/>
    <cellStyle name="Note 5 2 3 3 3 6" xfId="39077"/>
    <cellStyle name="Note 5 2 3 3 4" xfId="4947"/>
    <cellStyle name="Note 5 2 3 3 4 2" xfId="11867"/>
    <cellStyle name="Note 5 2 3 3 4 2 2" xfId="18648"/>
    <cellStyle name="Note 5 2 3 3 4 2 2 2" xfId="36312"/>
    <cellStyle name="Note 5 2 3 3 4 2 2 3" xfId="53495"/>
    <cellStyle name="Note 5 2 3 3 4 2 3" xfId="29531"/>
    <cellStyle name="Note 5 2 3 3 4 2 4" xfId="46764"/>
    <cellStyle name="Note 5 2 3 3 4 3" xfId="8583"/>
    <cellStyle name="Note 5 2 3 3 4 3 2" xfId="26248"/>
    <cellStyle name="Note 5 2 3 3 4 3 3" xfId="43507"/>
    <cellStyle name="Note 5 2 3 3 4 4" xfId="15581"/>
    <cellStyle name="Note 5 2 3 3 4 4 2" xfId="33245"/>
    <cellStyle name="Note 5 2 3 3 4 4 3" xfId="50454"/>
    <cellStyle name="Note 5 2 3 3 4 5" xfId="22612"/>
    <cellStyle name="Note 5 2 3 3 4 6" xfId="39896"/>
    <cellStyle name="Note 5 2 3 3 5" xfId="10553"/>
    <cellStyle name="Note 5 2 3 3 5 2" xfId="17442"/>
    <cellStyle name="Note 5 2 3 3 5 2 2" xfId="35106"/>
    <cellStyle name="Note 5 2 3 3 5 2 3" xfId="52301"/>
    <cellStyle name="Note 5 2 3 3 5 3" xfId="28217"/>
    <cellStyle name="Note 5 2 3 3 5 4" xfId="45462"/>
    <cellStyle name="Note 5 2 3 3 6" xfId="6803"/>
    <cellStyle name="Note 5 2 3 3 6 2" xfId="24468"/>
    <cellStyle name="Note 5 2 3 3 6 3" xfId="41739"/>
    <cellStyle name="Note 5 2 3 3 7" xfId="13834"/>
    <cellStyle name="Note 5 2 3 3 7 2" xfId="31498"/>
    <cellStyle name="Note 5 2 3 3 7 3" xfId="48719"/>
    <cellStyle name="Note 5 2 3 3 8" xfId="20750"/>
    <cellStyle name="Note 5 2 3 3 9" xfId="38053"/>
    <cellStyle name="Note 5 2 3 4" xfId="3143"/>
    <cellStyle name="Note 5 2 3 4 2" xfId="4173"/>
    <cellStyle name="Note 5 2 3 4 2 2" xfId="6089"/>
    <cellStyle name="Note 5 2 3 4 2 2 2" xfId="13009"/>
    <cellStyle name="Note 5 2 3 4 2 2 2 2" xfId="19736"/>
    <cellStyle name="Note 5 2 3 4 2 2 2 2 2" xfId="37400"/>
    <cellStyle name="Note 5 2 3 4 2 2 2 2 3" xfId="54577"/>
    <cellStyle name="Note 5 2 3 4 2 2 2 3" xfId="30673"/>
    <cellStyle name="Note 5 2 3 4 2 2 2 4" xfId="47900"/>
    <cellStyle name="Note 5 2 3 4 2 2 3" xfId="9725"/>
    <cellStyle name="Note 5 2 3 4 2 2 3 2" xfId="27390"/>
    <cellStyle name="Note 5 2 3 4 2 2 3 3" xfId="44643"/>
    <cellStyle name="Note 5 2 3 4 2 2 4" xfId="16669"/>
    <cellStyle name="Note 5 2 3 4 2 2 4 2" xfId="34333"/>
    <cellStyle name="Note 5 2 3 4 2 2 4 3" xfId="51536"/>
    <cellStyle name="Note 5 2 3 4 2 2 5" xfId="23754"/>
    <cellStyle name="Note 5 2 3 4 2 2 6" xfId="41032"/>
    <cellStyle name="Note 5 2 3 4 2 3" xfId="7870"/>
    <cellStyle name="Note 5 2 3 4 2 3 2" xfId="25535"/>
    <cellStyle name="Note 5 2 3 4 2 3 3" xfId="42800"/>
    <cellStyle name="Note 5 2 3 4 2 4" xfId="14922"/>
    <cellStyle name="Note 5 2 3 4 2 4 2" xfId="32586"/>
    <cellStyle name="Note 5 2 3 4 2 4 3" xfId="49801"/>
    <cellStyle name="Note 5 2 3 4 2 5" xfId="21892"/>
    <cellStyle name="Note 5 2 3 4 2 6" xfId="39189"/>
    <cellStyle name="Note 5 2 3 4 3" xfId="5059"/>
    <cellStyle name="Note 5 2 3 4 3 2" xfId="11979"/>
    <cellStyle name="Note 5 2 3 4 3 2 2" xfId="18760"/>
    <cellStyle name="Note 5 2 3 4 3 2 2 2" xfId="36424"/>
    <cellStyle name="Note 5 2 3 4 3 2 2 3" xfId="53607"/>
    <cellStyle name="Note 5 2 3 4 3 2 3" xfId="29643"/>
    <cellStyle name="Note 5 2 3 4 3 2 4" xfId="46876"/>
    <cellStyle name="Note 5 2 3 4 3 3" xfId="8695"/>
    <cellStyle name="Note 5 2 3 4 3 3 2" xfId="26360"/>
    <cellStyle name="Note 5 2 3 4 3 3 3" xfId="43619"/>
    <cellStyle name="Note 5 2 3 4 3 4" xfId="15693"/>
    <cellStyle name="Note 5 2 3 4 3 4 2" xfId="33357"/>
    <cellStyle name="Note 5 2 3 4 3 4 3" xfId="50566"/>
    <cellStyle name="Note 5 2 3 4 3 5" xfId="22724"/>
    <cellStyle name="Note 5 2 3 4 3 6" xfId="40008"/>
    <cellStyle name="Note 5 2 3 4 4" xfId="10665"/>
    <cellStyle name="Note 5 2 3 4 4 2" xfId="17554"/>
    <cellStyle name="Note 5 2 3 4 4 2 2" xfId="35218"/>
    <cellStyle name="Note 5 2 3 4 4 2 3" xfId="52413"/>
    <cellStyle name="Note 5 2 3 4 4 3" xfId="28329"/>
    <cellStyle name="Note 5 2 3 4 4 4" xfId="45574"/>
    <cellStyle name="Note 5 2 3 4 5" xfId="6915"/>
    <cellStyle name="Note 5 2 3 4 5 2" xfId="24580"/>
    <cellStyle name="Note 5 2 3 4 5 3" xfId="41851"/>
    <cellStyle name="Note 5 2 3 4 6" xfId="13946"/>
    <cellStyle name="Note 5 2 3 4 6 2" xfId="31610"/>
    <cellStyle name="Note 5 2 3 4 6 3" xfId="48831"/>
    <cellStyle name="Note 5 2 3 4 7" xfId="20862"/>
    <cellStyle name="Note 5 2 3 4 8" xfId="38165"/>
    <cellStyle name="Note 5 2 3 5" xfId="3371"/>
    <cellStyle name="Note 5 2 3 5 2" xfId="5287"/>
    <cellStyle name="Note 5 2 3 5 2 2" xfId="12207"/>
    <cellStyle name="Note 5 2 3 5 2 2 2" xfId="18934"/>
    <cellStyle name="Note 5 2 3 5 2 2 2 2" xfId="36598"/>
    <cellStyle name="Note 5 2 3 5 2 2 2 3" xfId="53781"/>
    <cellStyle name="Note 5 2 3 5 2 2 3" xfId="29871"/>
    <cellStyle name="Note 5 2 3 5 2 2 4" xfId="47104"/>
    <cellStyle name="Note 5 2 3 5 2 3" xfId="8923"/>
    <cellStyle name="Note 5 2 3 5 2 3 2" xfId="26588"/>
    <cellStyle name="Note 5 2 3 5 2 3 3" xfId="43847"/>
    <cellStyle name="Note 5 2 3 5 2 4" xfId="15867"/>
    <cellStyle name="Note 5 2 3 5 2 4 2" xfId="33531"/>
    <cellStyle name="Note 5 2 3 5 2 4 3" xfId="50740"/>
    <cellStyle name="Note 5 2 3 5 2 5" xfId="22952"/>
    <cellStyle name="Note 5 2 3 5 2 6" xfId="40236"/>
    <cellStyle name="Note 5 2 3 5 3" xfId="10831"/>
    <cellStyle name="Note 5 2 3 5 3 2" xfId="17666"/>
    <cellStyle name="Note 5 2 3 5 3 2 2" xfId="35330"/>
    <cellStyle name="Note 5 2 3 5 3 2 3" xfId="52525"/>
    <cellStyle name="Note 5 2 3 5 3 3" xfId="28495"/>
    <cellStyle name="Note 5 2 3 5 3 4" xfId="45740"/>
    <cellStyle name="Note 5 2 3 5 4" xfId="14120"/>
    <cellStyle name="Note 5 2 3 5 4 2" xfId="31784"/>
    <cellStyle name="Note 5 2 3 5 4 3" xfId="49005"/>
    <cellStyle name="Note 5 2 3 5 5" xfId="21090"/>
    <cellStyle name="Note 5 2 3 5 6" xfId="38393"/>
    <cellStyle name="Note 5 2 3 6" xfId="3248"/>
    <cellStyle name="Note 5 2 3 6 2" xfId="5164"/>
    <cellStyle name="Note 5 2 3 6 2 2" xfId="12084"/>
    <cellStyle name="Note 5 2 3 6 2 2 2" xfId="18865"/>
    <cellStyle name="Note 5 2 3 6 2 2 2 2" xfId="36529"/>
    <cellStyle name="Note 5 2 3 6 2 2 2 3" xfId="53712"/>
    <cellStyle name="Note 5 2 3 6 2 2 3" xfId="29748"/>
    <cellStyle name="Note 5 2 3 6 2 2 4" xfId="46981"/>
    <cellStyle name="Note 5 2 3 6 2 3" xfId="8800"/>
    <cellStyle name="Note 5 2 3 6 2 3 2" xfId="26465"/>
    <cellStyle name="Note 5 2 3 6 2 3 3" xfId="43724"/>
    <cellStyle name="Note 5 2 3 6 2 4" xfId="15798"/>
    <cellStyle name="Note 5 2 3 6 2 4 2" xfId="33462"/>
    <cellStyle name="Note 5 2 3 6 2 4 3" xfId="50671"/>
    <cellStyle name="Note 5 2 3 6 2 5" xfId="22829"/>
    <cellStyle name="Note 5 2 3 6 2 6" xfId="40113"/>
    <cellStyle name="Note 5 2 3 6 3" xfId="7020"/>
    <cellStyle name="Note 5 2 3 6 3 2" xfId="24685"/>
    <cellStyle name="Note 5 2 3 6 3 3" xfId="41956"/>
    <cellStyle name="Note 5 2 3 6 4" xfId="14051"/>
    <cellStyle name="Note 5 2 3 6 4 2" xfId="31715"/>
    <cellStyle name="Note 5 2 3 6 4 3" xfId="48936"/>
    <cellStyle name="Note 5 2 3 6 5" xfId="20967"/>
    <cellStyle name="Note 5 2 3 6 6" xfId="38270"/>
    <cellStyle name="Note 5 2 3 7" xfId="4624"/>
    <cellStyle name="Note 5 2 3 7 2" xfId="11544"/>
    <cellStyle name="Note 5 2 3 7 2 2" xfId="18325"/>
    <cellStyle name="Note 5 2 3 7 2 2 2" xfId="35989"/>
    <cellStyle name="Note 5 2 3 7 2 2 3" xfId="53178"/>
    <cellStyle name="Note 5 2 3 7 2 3" xfId="29208"/>
    <cellStyle name="Note 5 2 3 7 2 4" xfId="46447"/>
    <cellStyle name="Note 5 2 3 7 3" xfId="8260"/>
    <cellStyle name="Note 5 2 3 7 3 2" xfId="25925"/>
    <cellStyle name="Note 5 2 3 7 3 3" xfId="43190"/>
    <cellStyle name="Note 5 2 3 7 4" xfId="15258"/>
    <cellStyle name="Note 5 2 3 7 4 2" xfId="32922"/>
    <cellStyle name="Note 5 2 3 7 4 3" xfId="50137"/>
    <cellStyle name="Note 5 2 3 7 5" xfId="22289"/>
    <cellStyle name="Note 5 2 3 7 6" xfId="39579"/>
    <cellStyle name="Note 5 2 3 8" xfId="10230"/>
    <cellStyle name="Note 5 2 3 8 2" xfId="17119"/>
    <cellStyle name="Note 5 2 3 8 2 2" xfId="34783"/>
    <cellStyle name="Note 5 2 3 8 2 3" xfId="51984"/>
    <cellStyle name="Note 5 2 3 8 3" xfId="27894"/>
    <cellStyle name="Note 5 2 3 8 4" xfId="45145"/>
    <cellStyle name="Note 5 2 3 9" xfId="6480"/>
    <cellStyle name="Note 5 2 3 9 2" xfId="24145"/>
    <cellStyle name="Note 5 2 3 9 3" xfId="41422"/>
    <cellStyle name="Note 5 2 4" xfId="2868"/>
    <cellStyle name="Note 5 2 4 2" xfId="3531"/>
    <cellStyle name="Note 5 2 4 2 2" xfId="5447"/>
    <cellStyle name="Note 5 2 4 2 2 2" xfId="12367"/>
    <cellStyle name="Note 5 2 4 2 2 2 2" xfId="19094"/>
    <cellStyle name="Note 5 2 4 2 2 2 2 2" xfId="36758"/>
    <cellStyle name="Note 5 2 4 2 2 2 2 3" xfId="53938"/>
    <cellStyle name="Note 5 2 4 2 2 2 3" xfId="30031"/>
    <cellStyle name="Note 5 2 4 2 2 2 4" xfId="47261"/>
    <cellStyle name="Note 5 2 4 2 2 3" xfId="9083"/>
    <cellStyle name="Note 5 2 4 2 2 3 2" xfId="26748"/>
    <cellStyle name="Note 5 2 4 2 2 3 3" xfId="44004"/>
    <cellStyle name="Note 5 2 4 2 2 4" xfId="16027"/>
    <cellStyle name="Note 5 2 4 2 2 4 2" xfId="33691"/>
    <cellStyle name="Note 5 2 4 2 2 4 3" xfId="50897"/>
    <cellStyle name="Note 5 2 4 2 2 5" xfId="23112"/>
    <cellStyle name="Note 5 2 4 2 2 6" xfId="40393"/>
    <cellStyle name="Note 5 2 4 2 3" xfId="10991"/>
    <cellStyle name="Note 5 2 4 2 3 2" xfId="17826"/>
    <cellStyle name="Note 5 2 4 2 3 2 2" xfId="35490"/>
    <cellStyle name="Note 5 2 4 2 3 2 3" xfId="52682"/>
    <cellStyle name="Note 5 2 4 2 3 3" xfId="28655"/>
    <cellStyle name="Note 5 2 4 2 3 4" xfId="45897"/>
    <cellStyle name="Note 5 2 4 2 4" xfId="7228"/>
    <cellStyle name="Note 5 2 4 2 4 2" xfId="24893"/>
    <cellStyle name="Note 5 2 4 2 4 3" xfId="42161"/>
    <cellStyle name="Note 5 2 4 2 5" xfId="14280"/>
    <cellStyle name="Note 5 2 4 2 5 2" xfId="31944"/>
    <cellStyle name="Note 5 2 4 2 5 3" xfId="49162"/>
    <cellStyle name="Note 5 2 4 2 6" xfId="21250"/>
    <cellStyle name="Note 5 2 4 2 7" xfId="38550"/>
    <cellStyle name="Note 5 2 4 3" xfId="3901"/>
    <cellStyle name="Note 5 2 4 3 2" xfId="5817"/>
    <cellStyle name="Note 5 2 4 3 2 2" xfId="12737"/>
    <cellStyle name="Note 5 2 4 3 2 2 2" xfId="19464"/>
    <cellStyle name="Note 5 2 4 3 2 2 2 2" xfId="37128"/>
    <cellStyle name="Note 5 2 4 3 2 2 2 3" xfId="54305"/>
    <cellStyle name="Note 5 2 4 3 2 2 3" xfId="30401"/>
    <cellStyle name="Note 5 2 4 3 2 2 4" xfId="47628"/>
    <cellStyle name="Note 5 2 4 3 2 3" xfId="9453"/>
    <cellStyle name="Note 5 2 4 3 2 3 2" xfId="27118"/>
    <cellStyle name="Note 5 2 4 3 2 3 3" xfId="44371"/>
    <cellStyle name="Note 5 2 4 3 2 4" xfId="16397"/>
    <cellStyle name="Note 5 2 4 3 2 4 2" xfId="34061"/>
    <cellStyle name="Note 5 2 4 3 2 4 3" xfId="51264"/>
    <cellStyle name="Note 5 2 4 3 2 5" xfId="23482"/>
    <cellStyle name="Note 5 2 4 3 2 6" xfId="40760"/>
    <cellStyle name="Note 5 2 4 3 3" xfId="7598"/>
    <cellStyle name="Note 5 2 4 3 3 2" xfId="25263"/>
    <cellStyle name="Note 5 2 4 3 3 3" xfId="42528"/>
    <cellStyle name="Note 5 2 4 3 4" xfId="14650"/>
    <cellStyle name="Note 5 2 4 3 4 2" xfId="32314"/>
    <cellStyle name="Note 5 2 4 3 4 3" xfId="49529"/>
    <cellStyle name="Note 5 2 4 3 5" xfId="21620"/>
    <cellStyle name="Note 5 2 4 3 6" xfId="38917"/>
    <cellStyle name="Note 5 2 4 4" xfId="4784"/>
    <cellStyle name="Note 5 2 4 4 2" xfId="11704"/>
    <cellStyle name="Note 5 2 4 4 2 2" xfId="18485"/>
    <cellStyle name="Note 5 2 4 4 2 2 2" xfId="36149"/>
    <cellStyle name="Note 5 2 4 4 2 2 3" xfId="53335"/>
    <cellStyle name="Note 5 2 4 4 2 3" xfId="29368"/>
    <cellStyle name="Note 5 2 4 4 2 4" xfId="46604"/>
    <cellStyle name="Note 5 2 4 4 3" xfId="8420"/>
    <cellStyle name="Note 5 2 4 4 3 2" xfId="26085"/>
    <cellStyle name="Note 5 2 4 4 3 3" xfId="43347"/>
    <cellStyle name="Note 5 2 4 4 4" xfId="15418"/>
    <cellStyle name="Note 5 2 4 4 4 2" xfId="33082"/>
    <cellStyle name="Note 5 2 4 4 4 3" xfId="50294"/>
    <cellStyle name="Note 5 2 4 4 5" xfId="22449"/>
    <cellStyle name="Note 5 2 4 4 6" xfId="39736"/>
    <cellStyle name="Note 5 2 4 5" xfId="10390"/>
    <cellStyle name="Note 5 2 4 5 2" xfId="17279"/>
    <cellStyle name="Note 5 2 4 5 2 2" xfId="34943"/>
    <cellStyle name="Note 5 2 4 5 2 3" xfId="52141"/>
    <cellStyle name="Note 5 2 4 5 3" xfId="28054"/>
    <cellStyle name="Note 5 2 4 5 4" xfId="45302"/>
    <cellStyle name="Note 5 2 4 6" xfId="6640"/>
    <cellStyle name="Note 5 2 4 6 2" xfId="24305"/>
    <cellStyle name="Note 5 2 4 6 3" xfId="41579"/>
    <cellStyle name="Note 5 2 4 7" xfId="13671"/>
    <cellStyle name="Note 5 2 4 7 2" xfId="31335"/>
    <cellStyle name="Note 5 2 4 7 3" xfId="48559"/>
    <cellStyle name="Note 5 2 4 8" xfId="20587"/>
    <cellStyle name="Note 5 2 4 9" xfId="37893"/>
    <cellStyle name="Note 5 2 5" xfId="4520"/>
    <cellStyle name="Note 5 2 5 2" xfId="6384"/>
    <cellStyle name="Note 5 2 5 2 2" xfId="13303"/>
    <cellStyle name="Note 5 2 5 2 2 2" xfId="19976"/>
    <cellStyle name="Note 5 2 5 2 2 2 2" xfId="37640"/>
    <cellStyle name="Note 5 2 5 2 2 2 3" xfId="54817"/>
    <cellStyle name="Note 5 2 5 2 2 3" xfId="30967"/>
    <cellStyle name="Note 5 2 5 2 2 4" xfId="48194"/>
    <cellStyle name="Note 5 2 5 2 3" xfId="10019"/>
    <cellStyle name="Note 5 2 5 2 3 2" xfId="27684"/>
    <cellStyle name="Note 5 2 5 2 3 3" xfId="44937"/>
    <cellStyle name="Note 5 2 5 2 4" xfId="16909"/>
    <cellStyle name="Note 5 2 5 2 4 2" xfId="34573"/>
    <cellStyle name="Note 5 2 5 2 4 3" xfId="51776"/>
    <cellStyle name="Note 5 2 5 2 5" xfId="24049"/>
    <cellStyle name="Note 5 2 5 2 6" xfId="41326"/>
    <cellStyle name="Note 5 2 5 3" xfId="11448"/>
    <cellStyle name="Note 5 2 5 3 2" xfId="18229"/>
    <cellStyle name="Note 5 2 5 3 2 2" xfId="35893"/>
    <cellStyle name="Note 5 2 5 3 2 3" xfId="53082"/>
    <cellStyle name="Note 5 2 5 3 3" xfId="29112"/>
    <cellStyle name="Note 5 2 5 3 4" xfId="46351"/>
    <cellStyle name="Note 5 2 5 4" xfId="8164"/>
    <cellStyle name="Note 5 2 5 4 2" xfId="25829"/>
    <cellStyle name="Note 5 2 5 4 3" xfId="43094"/>
    <cellStyle name="Note 5 2 5 5" xfId="15162"/>
    <cellStyle name="Note 5 2 5 5 2" xfId="32826"/>
    <cellStyle name="Note 5 2 5 5 3" xfId="50041"/>
    <cellStyle name="Note 5 2 5 6" xfId="22193"/>
    <cellStyle name="Note 5 2 5 7" xfId="39483"/>
    <cellStyle name="Note 5 2 6" xfId="4445"/>
    <cellStyle name="Note 5 2 6 2" xfId="6309"/>
    <cellStyle name="Note 5 2 6 2 2" xfId="13228"/>
    <cellStyle name="Note 5 2 6 2 2 2" xfId="19901"/>
    <cellStyle name="Note 5 2 6 2 2 2 2" xfId="37565"/>
    <cellStyle name="Note 5 2 6 2 2 2 3" xfId="54742"/>
    <cellStyle name="Note 5 2 6 2 2 3" xfId="30892"/>
    <cellStyle name="Note 5 2 6 2 2 4" xfId="48119"/>
    <cellStyle name="Note 5 2 6 2 3" xfId="9944"/>
    <cellStyle name="Note 5 2 6 2 3 2" xfId="27609"/>
    <cellStyle name="Note 5 2 6 2 3 3" xfId="44862"/>
    <cellStyle name="Note 5 2 6 2 4" xfId="16834"/>
    <cellStyle name="Note 5 2 6 2 4 2" xfId="34498"/>
    <cellStyle name="Note 5 2 6 2 4 3" xfId="51701"/>
    <cellStyle name="Note 5 2 6 2 5" xfId="23974"/>
    <cellStyle name="Note 5 2 6 2 6" xfId="41251"/>
    <cellStyle name="Note 5 2 6 3" xfId="11373"/>
    <cellStyle name="Note 5 2 6 3 2" xfId="18154"/>
    <cellStyle name="Note 5 2 6 3 2 2" xfId="35818"/>
    <cellStyle name="Note 5 2 6 3 2 3" xfId="53007"/>
    <cellStyle name="Note 5 2 6 3 3" xfId="29037"/>
    <cellStyle name="Note 5 2 6 3 4" xfId="46276"/>
    <cellStyle name="Note 5 2 6 4" xfId="8089"/>
    <cellStyle name="Note 5 2 6 4 2" xfId="25754"/>
    <cellStyle name="Note 5 2 6 4 3" xfId="43019"/>
    <cellStyle name="Note 5 2 6 5" xfId="15087"/>
    <cellStyle name="Note 5 2 6 5 2" xfId="32751"/>
    <cellStyle name="Note 5 2 6 5 3" xfId="49966"/>
    <cellStyle name="Note 5 2 6 6" xfId="22118"/>
    <cellStyle name="Note 5 2 6 7" xfId="39408"/>
    <cellStyle name="Note 5 2 7" xfId="10163"/>
    <cellStyle name="Note 5 2 7 2" xfId="17052"/>
    <cellStyle name="Note 5 2 7 2 2" xfId="34716"/>
    <cellStyle name="Note 5 2 7 2 3" xfId="51917"/>
    <cellStyle name="Note 5 2 7 3" xfId="27827"/>
    <cellStyle name="Note 5 2 7 4" xfId="45078"/>
    <cellStyle name="Note 5 2 8" xfId="13444"/>
    <cellStyle name="Note 5 2 8 2" xfId="31108"/>
    <cellStyle name="Note 5 2 8 3" xfId="48335"/>
    <cellStyle name="Note 5 2 9" xfId="20270"/>
    <cellStyle name="Note 5 3" xfId="1877"/>
    <cellStyle name="Note 5 3 2" xfId="2704"/>
    <cellStyle name="Note 5 3 2 10" xfId="13509"/>
    <cellStyle name="Note 5 3 2 10 2" xfId="31173"/>
    <cellStyle name="Note 5 3 2 10 3" xfId="48400"/>
    <cellStyle name="Note 5 3 2 11" xfId="20425"/>
    <cellStyle name="Note 5 3 2 12" xfId="37734"/>
    <cellStyle name="Note 5 3 2 2" xfId="2933"/>
    <cellStyle name="Note 5 3 2 2 2" xfId="3596"/>
    <cellStyle name="Note 5 3 2 2 2 2" xfId="5512"/>
    <cellStyle name="Note 5 3 2 2 2 2 2" xfId="12432"/>
    <cellStyle name="Note 5 3 2 2 2 2 2 2" xfId="19159"/>
    <cellStyle name="Note 5 3 2 2 2 2 2 2 2" xfId="36823"/>
    <cellStyle name="Note 5 3 2 2 2 2 2 2 3" xfId="54003"/>
    <cellStyle name="Note 5 3 2 2 2 2 2 3" xfId="30096"/>
    <cellStyle name="Note 5 3 2 2 2 2 2 4" xfId="47326"/>
    <cellStyle name="Note 5 3 2 2 2 2 3" xfId="9148"/>
    <cellStyle name="Note 5 3 2 2 2 2 3 2" xfId="26813"/>
    <cellStyle name="Note 5 3 2 2 2 2 3 3" xfId="44069"/>
    <cellStyle name="Note 5 3 2 2 2 2 4" xfId="16092"/>
    <cellStyle name="Note 5 3 2 2 2 2 4 2" xfId="33756"/>
    <cellStyle name="Note 5 3 2 2 2 2 4 3" xfId="50962"/>
    <cellStyle name="Note 5 3 2 2 2 2 5" xfId="23177"/>
    <cellStyle name="Note 5 3 2 2 2 2 6" xfId="40458"/>
    <cellStyle name="Note 5 3 2 2 2 3" xfId="11056"/>
    <cellStyle name="Note 5 3 2 2 2 3 2" xfId="17891"/>
    <cellStyle name="Note 5 3 2 2 2 3 2 2" xfId="35555"/>
    <cellStyle name="Note 5 3 2 2 2 3 2 3" xfId="52747"/>
    <cellStyle name="Note 5 3 2 2 2 3 3" xfId="28720"/>
    <cellStyle name="Note 5 3 2 2 2 3 4" xfId="45962"/>
    <cellStyle name="Note 5 3 2 2 2 4" xfId="7293"/>
    <cellStyle name="Note 5 3 2 2 2 4 2" xfId="24958"/>
    <cellStyle name="Note 5 3 2 2 2 4 3" xfId="42226"/>
    <cellStyle name="Note 5 3 2 2 2 5" xfId="14345"/>
    <cellStyle name="Note 5 3 2 2 2 5 2" xfId="32009"/>
    <cellStyle name="Note 5 3 2 2 2 5 3" xfId="49227"/>
    <cellStyle name="Note 5 3 2 2 2 6" xfId="21315"/>
    <cellStyle name="Note 5 3 2 2 2 7" xfId="38615"/>
    <cellStyle name="Note 5 3 2 2 3" xfId="3966"/>
    <cellStyle name="Note 5 3 2 2 3 2" xfId="5882"/>
    <cellStyle name="Note 5 3 2 2 3 2 2" xfId="12802"/>
    <cellStyle name="Note 5 3 2 2 3 2 2 2" xfId="19529"/>
    <cellStyle name="Note 5 3 2 2 3 2 2 2 2" xfId="37193"/>
    <cellStyle name="Note 5 3 2 2 3 2 2 2 3" xfId="54370"/>
    <cellStyle name="Note 5 3 2 2 3 2 2 3" xfId="30466"/>
    <cellStyle name="Note 5 3 2 2 3 2 2 4" xfId="47693"/>
    <cellStyle name="Note 5 3 2 2 3 2 3" xfId="9518"/>
    <cellStyle name="Note 5 3 2 2 3 2 3 2" xfId="27183"/>
    <cellStyle name="Note 5 3 2 2 3 2 3 3" xfId="44436"/>
    <cellStyle name="Note 5 3 2 2 3 2 4" xfId="16462"/>
    <cellStyle name="Note 5 3 2 2 3 2 4 2" xfId="34126"/>
    <cellStyle name="Note 5 3 2 2 3 2 4 3" xfId="51329"/>
    <cellStyle name="Note 5 3 2 2 3 2 5" xfId="23547"/>
    <cellStyle name="Note 5 3 2 2 3 2 6" xfId="40825"/>
    <cellStyle name="Note 5 3 2 2 3 3" xfId="7663"/>
    <cellStyle name="Note 5 3 2 2 3 3 2" xfId="25328"/>
    <cellStyle name="Note 5 3 2 2 3 3 3" xfId="42593"/>
    <cellStyle name="Note 5 3 2 2 3 4" xfId="14715"/>
    <cellStyle name="Note 5 3 2 2 3 4 2" xfId="32379"/>
    <cellStyle name="Note 5 3 2 2 3 4 3" xfId="49594"/>
    <cellStyle name="Note 5 3 2 2 3 5" xfId="21685"/>
    <cellStyle name="Note 5 3 2 2 3 6" xfId="38982"/>
    <cellStyle name="Note 5 3 2 2 4" xfId="4849"/>
    <cellStyle name="Note 5 3 2 2 4 2" xfId="11769"/>
    <cellStyle name="Note 5 3 2 2 4 2 2" xfId="18550"/>
    <cellStyle name="Note 5 3 2 2 4 2 2 2" xfId="36214"/>
    <cellStyle name="Note 5 3 2 2 4 2 2 3" xfId="53400"/>
    <cellStyle name="Note 5 3 2 2 4 2 3" xfId="29433"/>
    <cellStyle name="Note 5 3 2 2 4 2 4" xfId="46669"/>
    <cellStyle name="Note 5 3 2 2 4 3" xfId="8485"/>
    <cellStyle name="Note 5 3 2 2 4 3 2" xfId="26150"/>
    <cellStyle name="Note 5 3 2 2 4 3 3" xfId="43412"/>
    <cellStyle name="Note 5 3 2 2 4 4" xfId="15483"/>
    <cellStyle name="Note 5 3 2 2 4 4 2" xfId="33147"/>
    <cellStyle name="Note 5 3 2 2 4 4 3" xfId="50359"/>
    <cellStyle name="Note 5 3 2 2 4 5" xfId="22514"/>
    <cellStyle name="Note 5 3 2 2 4 6" xfId="39801"/>
    <cellStyle name="Note 5 3 2 2 5" xfId="10455"/>
    <cellStyle name="Note 5 3 2 2 5 2" xfId="17344"/>
    <cellStyle name="Note 5 3 2 2 5 2 2" xfId="35008"/>
    <cellStyle name="Note 5 3 2 2 5 2 3" xfId="52206"/>
    <cellStyle name="Note 5 3 2 2 5 3" xfId="28119"/>
    <cellStyle name="Note 5 3 2 2 5 4" xfId="45367"/>
    <cellStyle name="Note 5 3 2 2 6" xfId="6705"/>
    <cellStyle name="Note 5 3 2 2 6 2" xfId="24370"/>
    <cellStyle name="Note 5 3 2 2 6 3" xfId="41644"/>
    <cellStyle name="Note 5 3 2 2 7" xfId="13736"/>
    <cellStyle name="Note 5 3 2 2 7 2" xfId="31400"/>
    <cellStyle name="Note 5 3 2 2 7 3" xfId="48624"/>
    <cellStyle name="Note 5 3 2 2 8" xfId="20652"/>
    <cellStyle name="Note 5 3 2 2 9" xfId="37958"/>
    <cellStyle name="Note 5 3 2 3" xfId="3029"/>
    <cellStyle name="Note 5 3 2 3 2" xfId="3692"/>
    <cellStyle name="Note 5 3 2 3 2 2" xfId="5608"/>
    <cellStyle name="Note 5 3 2 3 2 2 2" xfId="12528"/>
    <cellStyle name="Note 5 3 2 3 2 2 2 2" xfId="19255"/>
    <cellStyle name="Note 5 3 2 3 2 2 2 2 2" xfId="36919"/>
    <cellStyle name="Note 5 3 2 3 2 2 2 2 3" xfId="54096"/>
    <cellStyle name="Note 5 3 2 3 2 2 2 3" xfId="30192"/>
    <cellStyle name="Note 5 3 2 3 2 2 2 4" xfId="47419"/>
    <cellStyle name="Note 5 3 2 3 2 2 3" xfId="9244"/>
    <cellStyle name="Note 5 3 2 3 2 2 3 2" xfId="26909"/>
    <cellStyle name="Note 5 3 2 3 2 2 3 3" xfId="44162"/>
    <cellStyle name="Note 5 3 2 3 2 2 4" xfId="16188"/>
    <cellStyle name="Note 5 3 2 3 2 2 4 2" xfId="33852"/>
    <cellStyle name="Note 5 3 2 3 2 2 4 3" xfId="51055"/>
    <cellStyle name="Note 5 3 2 3 2 2 5" xfId="23273"/>
    <cellStyle name="Note 5 3 2 3 2 2 6" xfId="40551"/>
    <cellStyle name="Note 5 3 2 3 2 3" xfId="11152"/>
    <cellStyle name="Note 5 3 2 3 2 3 2" xfId="17987"/>
    <cellStyle name="Note 5 3 2 3 2 3 2 2" xfId="35651"/>
    <cellStyle name="Note 5 3 2 3 2 3 2 3" xfId="52840"/>
    <cellStyle name="Note 5 3 2 3 2 3 3" xfId="28816"/>
    <cellStyle name="Note 5 3 2 3 2 3 4" xfId="46055"/>
    <cellStyle name="Note 5 3 2 3 2 4" xfId="7389"/>
    <cellStyle name="Note 5 3 2 3 2 4 2" xfId="25054"/>
    <cellStyle name="Note 5 3 2 3 2 4 3" xfId="42319"/>
    <cellStyle name="Note 5 3 2 3 2 5" xfId="14441"/>
    <cellStyle name="Note 5 3 2 3 2 5 2" xfId="32105"/>
    <cellStyle name="Note 5 3 2 3 2 5 3" xfId="49320"/>
    <cellStyle name="Note 5 3 2 3 2 6" xfId="21411"/>
    <cellStyle name="Note 5 3 2 3 2 7" xfId="38708"/>
    <cellStyle name="Note 5 3 2 3 3" xfId="4059"/>
    <cellStyle name="Note 5 3 2 3 3 2" xfId="5975"/>
    <cellStyle name="Note 5 3 2 3 3 2 2" xfId="12895"/>
    <cellStyle name="Note 5 3 2 3 3 2 2 2" xfId="19622"/>
    <cellStyle name="Note 5 3 2 3 3 2 2 2 2" xfId="37286"/>
    <cellStyle name="Note 5 3 2 3 3 2 2 2 3" xfId="54463"/>
    <cellStyle name="Note 5 3 2 3 3 2 2 3" xfId="30559"/>
    <cellStyle name="Note 5 3 2 3 3 2 2 4" xfId="47786"/>
    <cellStyle name="Note 5 3 2 3 3 2 3" xfId="9611"/>
    <cellStyle name="Note 5 3 2 3 3 2 3 2" xfId="27276"/>
    <cellStyle name="Note 5 3 2 3 3 2 3 3" xfId="44529"/>
    <cellStyle name="Note 5 3 2 3 3 2 4" xfId="16555"/>
    <cellStyle name="Note 5 3 2 3 3 2 4 2" xfId="34219"/>
    <cellStyle name="Note 5 3 2 3 3 2 4 3" xfId="51422"/>
    <cellStyle name="Note 5 3 2 3 3 2 5" xfId="23640"/>
    <cellStyle name="Note 5 3 2 3 3 2 6" xfId="40918"/>
    <cellStyle name="Note 5 3 2 3 3 3" xfId="7756"/>
    <cellStyle name="Note 5 3 2 3 3 3 2" xfId="25421"/>
    <cellStyle name="Note 5 3 2 3 3 3 3" xfId="42686"/>
    <cellStyle name="Note 5 3 2 3 3 4" xfId="14808"/>
    <cellStyle name="Note 5 3 2 3 3 4 2" xfId="32472"/>
    <cellStyle name="Note 5 3 2 3 3 4 3" xfId="49687"/>
    <cellStyle name="Note 5 3 2 3 3 5" xfId="21778"/>
    <cellStyle name="Note 5 3 2 3 3 6" xfId="39075"/>
    <cellStyle name="Note 5 3 2 3 4" xfId="4945"/>
    <cellStyle name="Note 5 3 2 3 4 2" xfId="11865"/>
    <cellStyle name="Note 5 3 2 3 4 2 2" xfId="18646"/>
    <cellStyle name="Note 5 3 2 3 4 2 2 2" xfId="36310"/>
    <cellStyle name="Note 5 3 2 3 4 2 2 3" xfId="53493"/>
    <cellStyle name="Note 5 3 2 3 4 2 3" xfId="29529"/>
    <cellStyle name="Note 5 3 2 3 4 2 4" xfId="46762"/>
    <cellStyle name="Note 5 3 2 3 4 3" xfId="8581"/>
    <cellStyle name="Note 5 3 2 3 4 3 2" xfId="26246"/>
    <cellStyle name="Note 5 3 2 3 4 3 3" xfId="43505"/>
    <cellStyle name="Note 5 3 2 3 4 4" xfId="15579"/>
    <cellStyle name="Note 5 3 2 3 4 4 2" xfId="33243"/>
    <cellStyle name="Note 5 3 2 3 4 4 3" xfId="50452"/>
    <cellStyle name="Note 5 3 2 3 4 5" xfId="22610"/>
    <cellStyle name="Note 5 3 2 3 4 6" xfId="39894"/>
    <cellStyle name="Note 5 3 2 3 5" xfId="10551"/>
    <cellStyle name="Note 5 3 2 3 5 2" xfId="17440"/>
    <cellStyle name="Note 5 3 2 3 5 2 2" xfId="35104"/>
    <cellStyle name="Note 5 3 2 3 5 2 3" xfId="52299"/>
    <cellStyle name="Note 5 3 2 3 5 3" xfId="28215"/>
    <cellStyle name="Note 5 3 2 3 5 4" xfId="45460"/>
    <cellStyle name="Note 5 3 2 3 6" xfId="6801"/>
    <cellStyle name="Note 5 3 2 3 6 2" xfId="24466"/>
    <cellStyle name="Note 5 3 2 3 6 3" xfId="41737"/>
    <cellStyle name="Note 5 3 2 3 7" xfId="13832"/>
    <cellStyle name="Note 5 3 2 3 7 2" xfId="31496"/>
    <cellStyle name="Note 5 3 2 3 7 3" xfId="48717"/>
    <cellStyle name="Note 5 3 2 3 8" xfId="20748"/>
    <cellStyle name="Note 5 3 2 3 9" xfId="38051"/>
    <cellStyle name="Note 5 3 2 4" xfId="3141"/>
    <cellStyle name="Note 5 3 2 4 2" xfId="4171"/>
    <cellStyle name="Note 5 3 2 4 2 2" xfId="6087"/>
    <cellStyle name="Note 5 3 2 4 2 2 2" xfId="13007"/>
    <cellStyle name="Note 5 3 2 4 2 2 2 2" xfId="19734"/>
    <cellStyle name="Note 5 3 2 4 2 2 2 2 2" xfId="37398"/>
    <cellStyle name="Note 5 3 2 4 2 2 2 2 3" xfId="54575"/>
    <cellStyle name="Note 5 3 2 4 2 2 2 3" xfId="30671"/>
    <cellStyle name="Note 5 3 2 4 2 2 2 4" xfId="47898"/>
    <cellStyle name="Note 5 3 2 4 2 2 3" xfId="9723"/>
    <cellStyle name="Note 5 3 2 4 2 2 3 2" xfId="27388"/>
    <cellStyle name="Note 5 3 2 4 2 2 3 3" xfId="44641"/>
    <cellStyle name="Note 5 3 2 4 2 2 4" xfId="16667"/>
    <cellStyle name="Note 5 3 2 4 2 2 4 2" xfId="34331"/>
    <cellStyle name="Note 5 3 2 4 2 2 4 3" xfId="51534"/>
    <cellStyle name="Note 5 3 2 4 2 2 5" xfId="23752"/>
    <cellStyle name="Note 5 3 2 4 2 2 6" xfId="41030"/>
    <cellStyle name="Note 5 3 2 4 2 3" xfId="7868"/>
    <cellStyle name="Note 5 3 2 4 2 3 2" xfId="25533"/>
    <cellStyle name="Note 5 3 2 4 2 3 3" xfId="42798"/>
    <cellStyle name="Note 5 3 2 4 2 4" xfId="14920"/>
    <cellStyle name="Note 5 3 2 4 2 4 2" xfId="32584"/>
    <cellStyle name="Note 5 3 2 4 2 4 3" xfId="49799"/>
    <cellStyle name="Note 5 3 2 4 2 5" xfId="21890"/>
    <cellStyle name="Note 5 3 2 4 2 6" xfId="39187"/>
    <cellStyle name="Note 5 3 2 4 3" xfId="5057"/>
    <cellStyle name="Note 5 3 2 4 3 2" xfId="11977"/>
    <cellStyle name="Note 5 3 2 4 3 2 2" xfId="18758"/>
    <cellStyle name="Note 5 3 2 4 3 2 2 2" xfId="36422"/>
    <cellStyle name="Note 5 3 2 4 3 2 2 3" xfId="53605"/>
    <cellStyle name="Note 5 3 2 4 3 2 3" xfId="29641"/>
    <cellStyle name="Note 5 3 2 4 3 2 4" xfId="46874"/>
    <cellStyle name="Note 5 3 2 4 3 3" xfId="8693"/>
    <cellStyle name="Note 5 3 2 4 3 3 2" xfId="26358"/>
    <cellStyle name="Note 5 3 2 4 3 3 3" xfId="43617"/>
    <cellStyle name="Note 5 3 2 4 3 4" xfId="15691"/>
    <cellStyle name="Note 5 3 2 4 3 4 2" xfId="33355"/>
    <cellStyle name="Note 5 3 2 4 3 4 3" xfId="50564"/>
    <cellStyle name="Note 5 3 2 4 3 5" xfId="22722"/>
    <cellStyle name="Note 5 3 2 4 3 6" xfId="40006"/>
    <cellStyle name="Note 5 3 2 4 4" xfId="10663"/>
    <cellStyle name="Note 5 3 2 4 4 2" xfId="17552"/>
    <cellStyle name="Note 5 3 2 4 4 2 2" xfId="35216"/>
    <cellStyle name="Note 5 3 2 4 4 2 3" xfId="52411"/>
    <cellStyle name="Note 5 3 2 4 4 3" xfId="28327"/>
    <cellStyle name="Note 5 3 2 4 4 4" xfId="45572"/>
    <cellStyle name="Note 5 3 2 4 5" xfId="6913"/>
    <cellStyle name="Note 5 3 2 4 5 2" xfId="24578"/>
    <cellStyle name="Note 5 3 2 4 5 3" xfId="41849"/>
    <cellStyle name="Note 5 3 2 4 6" xfId="13944"/>
    <cellStyle name="Note 5 3 2 4 6 2" xfId="31608"/>
    <cellStyle name="Note 5 3 2 4 6 3" xfId="48829"/>
    <cellStyle name="Note 5 3 2 4 7" xfId="20860"/>
    <cellStyle name="Note 5 3 2 4 8" xfId="38163"/>
    <cellStyle name="Note 5 3 2 5" xfId="3369"/>
    <cellStyle name="Note 5 3 2 5 2" xfId="5285"/>
    <cellStyle name="Note 5 3 2 5 2 2" xfId="12205"/>
    <cellStyle name="Note 5 3 2 5 2 2 2" xfId="18932"/>
    <cellStyle name="Note 5 3 2 5 2 2 2 2" xfId="36596"/>
    <cellStyle name="Note 5 3 2 5 2 2 2 3" xfId="53779"/>
    <cellStyle name="Note 5 3 2 5 2 2 3" xfId="29869"/>
    <cellStyle name="Note 5 3 2 5 2 2 4" xfId="47102"/>
    <cellStyle name="Note 5 3 2 5 2 3" xfId="8921"/>
    <cellStyle name="Note 5 3 2 5 2 3 2" xfId="26586"/>
    <cellStyle name="Note 5 3 2 5 2 3 3" xfId="43845"/>
    <cellStyle name="Note 5 3 2 5 2 4" xfId="15865"/>
    <cellStyle name="Note 5 3 2 5 2 4 2" xfId="33529"/>
    <cellStyle name="Note 5 3 2 5 2 4 3" xfId="50738"/>
    <cellStyle name="Note 5 3 2 5 2 5" xfId="22950"/>
    <cellStyle name="Note 5 3 2 5 2 6" xfId="40234"/>
    <cellStyle name="Note 5 3 2 5 3" xfId="10829"/>
    <cellStyle name="Note 5 3 2 5 3 2" xfId="17664"/>
    <cellStyle name="Note 5 3 2 5 3 2 2" xfId="35328"/>
    <cellStyle name="Note 5 3 2 5 3 2 3" xfId="52523"/>
    <cellStyle name="Note 5 3 2 5 3 3" xfId="28493"/>
    <cellStyle name="Note 5 3 2 5 3 4" xfId="45738"/>
    <cellStyle name="Note 5 3 2 5 4" xfId="14118"/>
    <cellStyle name="Note 5 3 2 5 4 2" xfId="31782"/>
    <cellStyle name="Note 5 3 2 5 4 3" xfId="49003"/>
    <cellStyle name="Note 5 3 2 5 5" xfId="21088"/>
    <cellStyle name="Note 5 3 2 5 6" xfId="38391"/>
    <cellStyle name="Note 5 3 2 6" xfId="3250"/>
    <cellStyle name="Note 5 3 2 6 2" xfId="5166"/>
    <cellStyle name="Note 5 3 2 6 2 2" xfId="12086"/>
    <cellStyle name="Note 5 3 2 6 2 2 2" xfId="18867"/>
    <cellStyle name="Note 5 3 2 6 2 2 2 2" xfId="36531"/>
    <cellStyle name="Note 5 3 2 6 2 2 2 3" xfId="53714"/>
    <cellStyle name="Note 5 3 2 6 2 2 3" xfId="29750"/>
    <cellStyle name="Note 5 3 2 6 2 2 4" xfId="46983"/>
    <cellStyle name="Note 5 3 2 6 2 3" xfId="8802"/>
    <cellStyle name="Note 5 3 2 6 2 3 2" xfId="26467"/>
    <cellStyle name="Note 5 3 2 6 2 3 3" xfId="43726"/>
    <cellStyle name="Note 5 3 2 6 2 4" xfId="15800"/>
    <cellStyle name="Note 5 3 2 6 2 4 2" xfId="33464"/>
    <cellStyle name="Note 5 3 2 6 2 4 3" xfId="50673"/>
    <cellStyle name="Note 5 3 2 6 2 5" xfId="22831"/>
    <cellStyle name="Note 5 3 2 6 2 6" xfId="40115"/>
    <cellStyle name="Note 5 3 2 6 3" xfId="7022"/>
    <cellStyle name="Note 5 3 2 6 3 2" xfId="24687"/>
    <cellStyle name="Note 5 3 2 6 3 3" xfId="41958"/>
    <cellStyle name="Note 5 3 2 6 4" xfId="14053"/>
    <cellStyle name="Note 5 3 2 6 4 2" xfId="31717"/>
    <cellStyle name="Note 5 3 2 6 4 3" xfId="48938"/>
    <cellStyle name="Note 5 3 2 6 5" xfId="20969"/>
    <cellStyle name="Note 5 3 2 6 6" xfId="38272"/>
    <cellStyle name="Note 5 3 2 7" xfId="4622"/>
    <cellStyle name="Note 5 3 2 7 2" xfId="11542"/>
    <cellStyle name="Note 5 3 2 7 2 2" xfId="18323"/>
    <cellStyle name="Note 5 3 2 7 2 2 2" xfId="35987"/>
    <cellStyle name="Note 5 3 2 7 2 2 3" xfId="53176"/>
    <cellStyle name="Note 5 3 2 7 2 3" xfId="29206"/>
    <cellStyle name="Note 5 3 2 7 2 4" xfId="46445"/>
    <cellStyle name="Note 5 3 2 7 3" xfId="8258"/>
    <cellStyle name="Note 5 3 2 7 3 2" xfId="25923"/>
    <cellStyle name="Note 5 3 2 7 3 3" xfId="43188"/>
    <cellStyle name="Note 5 3 2 7 4" xfId="15256"/>
    <cellStyle name="Note 5 3 2 7 4 2" xfId="32920"/>
    <cellStyle name="Note 5 3 2 7 4 3" xfId="50135"/>
    <cellStyle name="Note 5 3 2 7 5" xfId="22287"/>
    <cellStyle name="Note 5 3 2 7 6" xfId="39577"/>
    <cellStyle name="Note 5 3 2 8" xfId="10228"/>
    <cellStyle name="Note 5 3 2 8 2" xfId="17117"/>
    <cellStyle name="Note 5 3 2 8 2 2" xfId="34781"/>
    <cellStyle name="Note 5 3 2 8 2 3" xfId="51982"/>
    <cellStyle name="Note 5 3 2 8 3" xfId="27892"/>
    <cellStyle name="Note 5 3 2 8 4" xfId="45143"/>
    <cellStyle name="Note 5 3 2 9" xfId="6478"/>
    <cellStyle name="Note 5 3 2 9 2" xfId="24143"/>
    <cellStyle name="Note 5 3 2 9 3" xfId="41420"/>
    <cellStyle name="Note 5 3 3" xfId="2870"/>
    <cellStyle name="Note 5 3 3 2" xfId="3533"/>
    <cellStyle name="Note 5 3 3 2 2" xfId="5449"/>
    <cellStyle name="Note 5 3 3 2 2 2" xfId="12369"/>
    <cellStyle name="Note 5 3 3 2 2 2 2" xfId="19096"/>
    <cellStyle name="Note 5 3 3 2 2 2 2 2" xfId="36760"/>
    <cellStyle name="Note 5 3 3 2 2 2 2 3" xfId="53940"/>
    <cellStyle name="Note 5 3 3 2 2 2 3" xfId="30033"/>
    <cellStyle name="Note 5 3 3 2 2 2 4" xfId="47263"/>
    <cellStyle name="Note 5 3 3 2 2 3" xfId="9085"/>
    <cellStyle name="Note 5 3 3 2 2 3 2" xfId="26750"/>
    <cellStyle name="Note 5 3 3 2 2 3 3" xfId="44006"/>
    <cellStyle name="Note 5 3 3 2 2 4" xfId="16029"/>
    <cellStyle name="Note 5 3 3 2 2 4 2" xfId="33693"/>
    <cellStyle name="Note 5 3 3 2 2 4 3" xfId="50899"/>
    <cellStyle name="Note 5 3 3 2 2 5" xfId="23114"/>
    <cellStyle name="Note 5 3 3 2 2 6" xfId="40395"/>
    <cellStyle name="Note 5 3 3 2 3" xfId="10993"/>
    <cellStyle name="Note 5 3 3 2 3 2" xfId="17828"/>
    <cellStyle name="Note 5 3 3 2 3 2 2" xfId="35492"/>
    <cellStyle name="Note 5 3 3 2 3 2 3" xfId="52684"/>
    <cellStyle name="Note 5 3 3 2 3 3" xfId="28657"/>
    <cellStyle name="Note 5 3 3 2 3 4" xfId="45899"/>
    <cellStyle name="Note 5 3 3 2 4" xfId="7230"/>
    <cellStyle name="Note 5 3 3 2 4 2" xfId="24895"/>
    <cellStyle name="Note 5 3 3 2 4 3" xfId="42163"/>
    <cellStyle name="Note 5 3 3 2 5" xfId="14282"/>
    <cellStyle name="Note 5 3 3 2 5 2" xfId="31946"/>
    <cellStyle name="Note 5 3 3 2 5 3" xfId="49164"/>
    <cellStyle name="Note 5 3 3 2 6" xfId="21252"/>
    <cellStyle name="Note 5 3 3 2 7" xfId="38552"/>
    <cellStyle name="Note 5 3 3 3" xfId="3903"/>
    <cellStyle name="Note 5 3 3 3 2" xfId="5819"/>
    <cellStyle name="Note 5 3 3 3 2 2" xfId="12739"/>
    <cellStyle name="Note 5 3 3 3 2 2 2" xfId="19466"/>
    <cellStyle name="Note 5 3 3 3 2 2 2 2" xfId="37130"/>
    <cellStyle name="Note 5 3 3 3 2 2 2 3" xfId="54307"/>
    <cellStyle name="Note 5 3 3 3 2 2 3" xfId="30403"/>
    <cellStyle name="Note 5 3 3 3 2 2 4" xfId="47630"/>
    <cellStyle name="Note 5 3 3 3 2 3" xfId="9455"/>
    <cellStyle name="Note 5 3 3 3 2 3 2" xfId="27120"/>
    <cellStyle name="Note 5 3 3 3 2 3 3" xfId="44373"/>
    <cellStyle name="Note 5 3 3 3 2 4" xfId="16399"/>
    <cellStyle name="Note 5 3 3 3 2 4 2" xfId="34063"/>
    <cellStyle name="Note 5 3 3 3 2 4 3" xfId="51266"/>
    <cellStyle name="Note 5 3 3 3 2 5" xfId="23484"/>
    <cellStyle name="Note 5 3 3 3 2 6" xfId="40762"/>
    <cellStyle name="Note 5 3 3 3 3" xfId="7600"/>
    <cellStyle name="Note 5 3 3 3 3 2" xfId="25265"/>
    <cellStyle name="Note 5 3 3 3 3 3" xfId="42530"/>
    <cellStyle name="Note 5 3 3 3 4" xfId="14652"/>
    <cellStyle name="Note 5 3 3 3 4 2" xfId="32316"/>
    <cellStyle name="Note 5 3 3 3 4 3" xfId="49531"/>
    <cellStyle name="Note 5 3 3 3 5" xfId="21622"/>
    <cellStyle name="Note 5 3 3 3 6" xfId="38919"/>
    <cellStyle name="Note 5 3 3 4" xfId="4786"/>
    <cellStyle name="Note 5 3 3 4 2" xfId="11706"/>
    <cellStyle name="Note 5 3 3 4 2 2" xfId="18487"/>
    <cellStyle name="Note 5 3 3 4 2 2 2" xfId="36151"/>
    <cellStyle name="Note 5 3 3 4 2 2 3" xfId="53337"/>
    <cellStyle name="Note 5 3 3 4 2 3" xfId="29370"/>
    <cellStyle name="Note 5 3 3 4 2 4" xfId="46606"/>
    <cellStyle name="Note 5 3 3 4 3" xfId="8422"/>
    <cellStyle name="Note 5 3 3 4 3 2" xfId="26087"/>
    <cellStyle name="Note 5 3 3 4 3 3" xfId="43349"/>
    <cellStyle name="Note 5 3 3 4 4" xfId="15420"/>
    <cellStyle name="Note 5 3 3 4 4 2" xfId="33084"/>
    <cellStyle name="Note 5 3 3 4 4 3" xfId="50296"/>
    <cellStyle name="Note 5 3 3 4 5" xfId="22451"/>
    <cellStyle name="Note 5 3 3 4 6" xfId="39738"/>
    <cellStyle name="Note 5 3 3 5" xfId="10392"/>
    <cellStyle name="Note 5 3 3 5 2" xfId="17281"/>
    <cellStyle name="Note 5 3 3 5 2 2" xfId="34945"/>
    <cellStyle name="Note 5 3 3 5 2 3" xfId="52143"/>
    <cellStyle name="Note 5 3 3 5 3" xfId="28056"/>
    <cellStyle name="Note 5 3 3 5 4" xfId="45304"/>
    <cellStyle name="Note 5 3 3 6" xfId="6642"/>
    <cellStyle name="Note 5 3 3 6 2" xfId="24307"/>
    <cellStyle name="Note 5 3 3 6 3" xfId="41581"/>
    <cellStyle name="Note 5 3 3 7" xfId="13673"/>
    <cellStyle name="Note 5 3 3 7 2" xfId="31337"/>
    <cellStyle name="Note 5 3 3 7 3" xfId="48561"/>
    <cellStyle name="Note 5 3 3 8" xfId="20589"/>
    <cellStyle name="Note 5 3 3 9" xfId="37895"/>
    <cellStyle name="Note 5 3 4" xfId="4522"/>
    <cellStyle name="Note 5 3 4 2" xfId="6386"/>
    <cellStyle name="Note 5 3 4 2 2" xfId="13305"/>
    <cellStyle name="Note 5 3 4 2 2 2" xfId="19978"/>
    <cellStyle name="Note 5 3 4 2 2 2 2" xfId="37642"/>
    <cellStyle name="Note 5 3 4 2 2 2 3" xfId="54819"/>
    <cellStyle name="Note 5 3 4 2 2 3" xfId="30969"/>
    <cellStyle name="Note 5 3 4 2 2 4" xfId="48196"/>
    <cellStyle name="Note 5 3 4 2 3" xfId="10021"/>
    <cellStyle name="Note 5 3 4 2 3 2" xfId="27686"/>
    <cellStyle name="Note 5 3 4 2 3 3" xfId="44939"/>
    <cellStyle name="Note 5 3 4 2 4" xfId="16911"/>
    <cellStyle name="Note 5 3 4 2 4 2" xfId="34575"/>
    <cellStyle name="Note 5 3 4 2 4 3" xfId="51778"/>
    <cellStyle name="Note 5 3 4 2 5" xfId="24051"/>
    <cellStyle name="Note 5 3 4 2 6" xfId="41328"/>
    <cellStyle name="Note 5 3 4 3" xfId="11450"/>
    <cellStyle name="Note 5 3 4 3 2" xfId="18231"/>
    <cellStyle name="Note 5 3 4 3 2 2" xfId="35895"/>
    <cellStyle name="Note 5 3 4 3 2 3" xfId="53084"/>
    <cellStyle name="Note 5 3 4 3 3" xfId="29114"/>
    <cellStyle name="Note 5 3 4 3 4" xfId="46353"/>
    <cellStyle name="Note 5 3 4 4" xfId="8166"/>
    <cellStyle name="Note 5 3 4 4 2" xfId="25831"/>
    <cellStyle name="Note 5 3 4 4 3" xfId="43096"/>
    <cellStyle name="Note 5 3 4 5" xfId="15164"/>
    <cellStyle name="Note 5 3 4 5 2" xfId="32828"/>
    <cellStyle name="Note 5 3 4 5 3" xfId="50043"/>
    <cellStyle name="Note 5 3 4 6" xfId="22195"/>
    <cellStyle name="Note 5 3 4 7" xfId="39485"/>
    <cellStyle name="Note 5 3 5" xfId="4548"/>
    <cellStyle name="Note 5 3 5 2" xfId="6412"/>
    <cellStyle name="Note 5 3 5 2 2" xfId="13331"/>
    <cellStyle name="Note 5 3 5 2 2 2" xfId="20004"/>
    <cellStyle name="Note 5 3 5 2 2 2 2" xfId="37668"/>
    <cellStyle name="Note 5 3 5 2 2 2 3" xfId="54845"/>
    <cellStyle name="Note 5 3 5 2 2 3" xfId="30995"/>
    <cellStyle name="Note 5 3 5 2 2 4" xfId="48222"/>
    <cellStyle name="Note 5 3 5 2 3" xfId="10047"/>
    <cellStyle name="Note 5 3 5 2 3 2" xfId="27712"/>
    <cellStyle name="Note 5 3 5 2 3 3" xfId="44965"/>
    <cellStyle name="Note 5 3 5 2 4" xfId="16937"/>
    <cellStyle name="Note 5 3 5 2 4 2" xfId="34601"/>
    <cellStyle name="Note 5 3 5 2 4 3" xfId="51804"/>
    <cellStyle name="Note 5 3 5 2 5" xfId="24077"/>
    <cellStyle name="Note 5 3 5 2 6" xfId="41354"/>
    <cellStyle name="Note 5 3 5 3" xfId="11476"/>
    <cellStyle name="Note 5 3 5 3 2" xfId="18257"/>
    <cellStyle name="Note 5 3 5 3 2 2" xfId="35921"/>
    <cellStyle name="Note 5 3 5 3 2 3" xfId="53110"/>
    <cellStyle name="Note 5 3 5 3 3" xfId="29140"/>
    <cellStyle name="Note 5 3 5 3 4" xfId="46379"/>
    <cellStyle name="Note 5 3 5 4" xfId="8192"/>
    <cellStyle name="Note 5 3 5 4 2" xfId="25857"/>
    <cellStyle name="Note 5 3 5 4 3" xfId="43122"/>
    <cellStyle name="Note 5 3 5 5" xfId="15190"/>
    <cellStyle name="Note 5 3 5 5 2" xfId="32854"/>
    <cellStyle name="Note 5 3 5 5 3" xfId="50069"/>
    <cellStyle name="Note 5 3 5 6" xfId="22221"/>
    <cellStyle name="Note 5 3 5 7" xfId="39511"/>
    <cellStyle name="Note 5 3 6" xfId="10165"/>
    <cellStyle name="Note 5 3 6 2" xfId="17054"/>
    <cellStyle name="Note 5 3 6 2 2" xfId="34718"/>
    <cellStyle name="Note 5 3 6 2 3" xfId="51919"/>
    <cellStyle name="Note 5 3 6 3" xfId="27829"/>
    <cellStyle name="Note 5 3 6 4" xfId="45080"/>
    <cellStyle name="Note 5 3 7" xfId="13446"/>
    <cellStyle name="Note 5 3 7 2" xfId="31110"/>
    <cellStyle name="Note 5 3 7 3" xfId="48337"/>
    <cellStyle name="Note 5 3 8" xfId="20272"/>
    <cellStyle name="Note 5 3 9" xfId="20152"/>
    <cellStyle name="Note 5 4" xfId="2707"/>
    <cellStyle name="Note 5 4 10" xfId="13512"/>
    <cellStyle name="Note 5 4 10 2" xfId="31176"/>
    <cellStyle name="Note 5 4 10 3" xfId="48403"/>
    <cellStyle name="Note 5 4 11" xfId="20428"/>
    <cellStyle name="Note 5 4 12" xfId="37737"/>
    <cellStyle name="Note 5 4 2" xfId="2936"/>
    <cellStyle name="Note 5 4 2 2" xfId="3599"/>
    <cellStyle name="Note 5 4 2 2 2" xfId="5515"/>
    <cellStyle name="Note 5 4 2 2 2 2" xfId="12435"/>
    <cellStyle name="Note 5 4 2 2 2 2 2" xfId="19162"/>
    <cellStyle name="Note 5 4 2 2 2 2 2 2" xfId="36826"/>
    <cellStyle name="Note 5 4 2 2 2 2 2 3" xfId="54006"/>
    <cellStyle name="Note 5 4 2 2 2 2 3" xfId="30099"/>
    <cellStyle name="Note 5 4 2 2 2 2 4" xfId="47329"/>
    <cellStyle name="Note 5 4 2 2 2 3" xfId="9151"/>
    <cellStyle name="Note 5 4 2 2 2 3 2" xfId="26816"/>
    <cellStyle name="Note 5 4 2 2 2 3 3" xfId="44072"/>
    <cellStyle name="Note 5 4 2 2 2 4" xfId="16095"/>
    <cellStyle name="Note 5 4 2 2 2 4 2" xfId="33759"/>
    <cellStyle name="Note 5 4 2 2 2 4 3" xfId="50965"/>
    <cellStyle name="Note 5 4 2 2 2 5" xfId="23180"/>
    <cellStyle name="Note 5 4 2 2 2 6" xfId="40461"/>
    <cellStyle name="Note 5 4 2 2 3" xfId="11059"/>
    <cellStyle name="Note 5 4 2 2 3 2" xfId="17894"/>
    <cellStyle name="Note 5 4 2 2 3 2 2" xfId="35558"/>
    <cellStyle name="Note 5 4 2 2 3 2 3" xfId="52750"/>
    <cellStyle name="Note 5 4 2 2 3 3" xfId="28723"/>
    <cellStyle name="Note 5 4 2 2 3 4" xfId="45965"/>
    <cellStyle name="Note 5 4 2 2 4" xfId="7296"/>
    <cellStyle name="Note 5 4 2 2 4 2" xfId="24961"/>
    <cellStyle name="Note 5 4 2 2 4 3" xfId="42229"/>
    <cellStyle name="Note 5 4 2 2 5" xfId="14348"/>
    <cellStyle name="Note 5 4 2 2 5 2" xfId="32012"/>
    <cellStyle name="Note 5 4 2 2 5 3" xfId="49230"/>
    <cellStyle name="Note 5 4 2 2 6" xfId="21318"/>
    <cellStyle name="Note 5 4 2 2 7" xfId="38618"/>
    <cellStyle name="Note 5 4 2 3" xfId="3969"/>
    <cellStyle name="Note 5 4 2 3 2" xfId="5885"/>
    <cellStyle name="Note 5 4 2 3 2 2" xfId="12805"/>
    <cellStyle name="Note 5 4 2 3 2 2 2" xfId="19532"/>
    <cellStyle name="Note 5 4 2 3 2 2 2 2" xfId="37196"/>
    <cellStyle name="Note 5 4 2 3 2 2 2 3" xfId="54373"/>
    <cellStyle name="Note 5 4 2 3 2 2 3" xfId="30469"/>
    <cellStyle name="Note 5 4 2 3 2 2 4" xfId="47696"/>
    <cellStyle name="Note 5 4 2 3 2 3" xfId="9521"/>
    <cellStyle name="Note 5 4 2 3 2 3 2" xfId="27186"/>
    <cellStyle name="Note 5 4 2 3 2 3 3" xfId="44439"/>
    <cellStyle name="Note 5 4 2 3 2 4" xfId="16465"/>
    <cellStyle name="Note 5 4 2 3 2 4 2" xfId="34129"/>
    <cellStyle name="Note 5 4 2 3 2 4 3" xfId="51332"/>
    <cellStyle name="Note 5 4 2 3 2 5" xfId="23550"/>
    <cellStyle name="Note 5 4 2 3 2 6" xfId="40828"/>
    <cellStyle name="Note 5 4 2 3 3" xfId="7666"/>
    <cellStyle name="Note 5 4 2 3 3 2" xfId="25331"/>
    <cellStyle name="Note 5 4 2 3 3 3" xfId="42596"/>
    <cellStyle name="Note 5 4 2 3 4" xfId="14718"/>
    <cellStyle name="Note 5 4 2 3 4 2" xfId="32382"/>
    <cellStyle name="Note 5 4 2 3 4 3" xfId="49597"/>
    <cellStyle name="Note 5 4 2 3 5" xfId="21688"/>
    <cellStyle name="Note 5 4 2 3 6" xfId="38985"/>
    <cellStyle name="Note 5 4 2 4" xfId="4852"/>
    <cellStyle name="Note 5 4 2 4 2" xfId="11772"/>
    <cellStyle name="Note 5 4 2 4 2 2" xfId="18553"/>
    <cellStyle name="Note 5 4 2 4 2 2 2" xfId="36217"/>
    <cellStyle name="Note 5 4 2 4 2 2 3" xfId="53403"/>
    <cellStyle name="Note 5 4 2 4 2 3" xfId="29436"/>
    <cellStyle name="Note 5 4 2 4 2 4" xfId="46672"/>
    <cellStyle name="Note 5 4 2 4 3" xfId="8488"/>
    <cellStyle name="Note 5 4 2 4 3 2" xfId="26153"/>
    <cellStyle name="Note 5 4 2 4 3 3" xfId="43415"/>
    <cellStyle name="Note 5 4 2 4 4" xfId="15486"/>
    <cellStyle name="Note 5 4 2 4 4 2" xfId="33150"/>
    <cellStyle name="Note 5 4 2 4 4 3" xfId="50362"/>
    <cellStyle name="Note 5 4 2 4 5" xfId="22517"/>
    <cellStyle name="Note 5 4 2 4 6" xfId="39804"/>
    <cellStyle name="Note 5 4 2 5" xfId="10458"/>
    <cellStyle name="Note 5 4 2 5 2" xfId="17347"/>
    <cellStyle name="Note 5 4 2 5 2 2" xfId="35011"/>
    <cellStyle name="Note 5 4 2 5 2 3" xfId="52209"/>
    <cellStyle name="Note 5 4 2 5 3" xfId="28122"/>
    <cellStyle name="Note 5 4 2 5 4" xfId="45370"/>
    <cellStyle name="Note 5 4 2 6" xfId="6708"/>
    <cellStyle name="Note 5 4 2 6 2" xfId="24373"/>
    <cellStyle name="Note 5 4 2 6 3" xfId="41647"/>
    <cellStyle name="Note 5 4 2 7" xfId="13739"/>
    <cellStyle name="Note 5 4 2 7 2" xfId="31403"/>
    <cellStyle name="Note 5 4 2 7 3" xfId="48627"/>
    <cellStyle name="Note 5 4 2 8" xfId="20655"/>
    <cellStyle name="Note 5 4 2 9" xfId="37961"/>
    <cellStyle name="Note 5 4 3" xfId="3032"/>
    <cellStyle name="Note 5 4 3 2" xfId="3695"/>
    <cellStyle name="Note 5 4 3 2 2" xfId="5611"/>
    <cellStyle name="Note 5 4 3 2 2 2" xfId="12531"/>
    <cellStyle name="Note 5 4 3 2 2 2 2" xfId="19258"/>
    <cellStyle name="Note 5 4 3 2 2 2 2 2" xfId="36922"/>
    <cellStyle name="Note 5 4 3 2 2 2 2 3" xfId="54099"/>
    <cellStyle name="Note 5 4 3 2 2 2 3" xfId="30195"/>
    <cellStyle name="Note 5 4 3 2 2 2 4" xfId="47422"/>
    <cellStyle name="Note 5 4 3 2 2 3" xfId="9247"/>
    <cellStyle name="Note 5 4 3 2 2 3 2" xfId="26912"/>
    <cellStyle name="Note 5 4 3 2 2 3 3" xfId="44165"/>
    <cellStyle name="Note 5 4 3 2 2 4" xfId="16191"/>
    <cellStyle name="Note 5 4 3 2 2 4 2" xfId="33855"/>
    <cellStyle name="Note 5 4 3 2 2 4 3" xfId="51058"/>
    <cellStyle name="Note 5 4 3 2 2 5" xfId="23276"/>
    <cellStyle name="Note 5 4 3 2 2 6" xfId="40554"/>
    <cellStyle name="Note 5 4 3 2 3" xfId="11155"/>
    <cellStyle name="Note 5 4 3 2 3 2" xfId="17990"/>
    <cellStyle name="Note 5 4 3 2 3 2 2" xfId="35654"/>
    <cellStyle name="Note 5 4 3 2 3 2 3" xfId="52843"/>
    <cellStyle name="Note 5 4 3 2 3 3" xfId="28819"/>
    <cellStyle name="Note 5 4 3 2 3 4" xfId="46058"/>
    <cellStyle name="Note 5 4 3 2 4" xfId="7392"/>
    <cellStyle name="Note 5 4 3 2 4 2" xfId="25057"/>
    <cellStyle name="Note 5 4 3 2 4 3" xfId="42322"/>
    <cellStyle name="Note 5 4 3 2 5" xfId="14444"/>
    <cellStyle name="Note 5 4 3 2 5 2" xfId="32108"/>
    <cellStyle name="Note 5 4 3 2 5 3" xfId="49323"/>
    <cellStyle name="Note 5 4 3 2 6" xfId="21414"/>
    <cellStyle name="Note 5 4 3 2 7" xfId="38711"/>
    <cellStyle name="Note 5 4 3 3" xfId="4062"/>
    <cellStyle name="Note 5 4 3 3 2" xfId="5978"/>
    <cellStyle name="Note 5 4 3 3 2 2" xfId="12898"/>
    <cellStyle name="Note 5 4 3 3 2 2 2" xfId="19625"/>
    <cellStyle name="Note 5 4 3 3 2 2 2 2" xfId="37289"/>
    <cellStyle name="Note 5 4 3 3 2 2 2 3" xfId="54466"/>
    <cellStyle name="Note 5 4 3 3 2 2 3" xfId="30562"/>
    <cellStyle name="Note 5 4 3 3 2 2 4" xfId="47789"/>
    <cellStyle name="Note 5 4 3 3 2 3" xfId="9614"/>
    <cellStyle name="Note 5 4 3 3 2 3 2" xfId="27279"/>
    <cellStyle name="Note 5 4 3 3 2 3 3" xfId="44532"/>
    <cellStyle name="Note 5 4 3 3 2 4" xfId="16558"/>
    <cellStyle name="Note 5 4 3 3 2 4 2" xfId="34222"/>
    <cellStyle name="Note 5 4 3 3 2 4 3" xfId="51425"/>
    <cellStyle name="Note 5 4 3 3 2 5" xfId="23643"/>
    <cellStyle name="Note 5 4 3 3 2 6" xfId="40921"/>
    <cellStyle name="Note 5 4 3 3 3" xfId="7759"/>
    <cellStyle name="Note 5 4 3 3 3 2" xfId="25424"/>
    <cellStyle name="Note 5 4 3 3 3 3" xfId="42689"/>
    <cellStyle name="Note 5 4 3 3 4" xfId="14811"/>
    <cellStyle name="Note 5 4 3 3 4 2" xfId="32475"/>
    <cellStyle name="Note 5 4 3 3 4 3" xfId="49690"/>
    <cellStyle name="Note 5 4 3 3 5" xfId="21781"/>
    <cellStyle name="Note 5 4 3 3 6" xfId="39078"/>
    <cellStyle name="Note 5 4 3 4" xfId="4948"/>
    <cellStyle name="Note 5 4 3 4 2" xfId="11868"/>
    <cellStyle name="Note 5 4 3 4 2 2" xfId="18649"/>
    <cellStyle name="Note 5 4 3 4 2 2 2" xfId="36313"/>
    <cellStyle name="Note 5 4 3 4 2 2 3" xfId="53496"/>
    <cellStyle name="Note 5 4 3 4 2 3" xfId="29532"/>
    <cellStyle name="Note 5 4 3 4 2 4" xfId="46765"/>
    <cellStyle name="Note 5 4 3 4 3" xfId="8584"/>
    <cellStyle name="Note 5 4 3 4 3 2" xfId="26249"/>
    <cellStyle name="Note 5 4 3 4 3 3" xfId="43508"/>
    <cellStyle name="Note 5 4 3 4 4" xfId="15582"/>
    <cellStyle name="Note 5 4 3 4 4 2" xfId="33246"/>
    <cellStyle name="Note 5 4 3 4 4 3" xfId="50455"/>
    <cellStyle name="Note 5 4 3 4 5" xfId="22613"/>
    <cellStyle name="Note 5 4 3 4 6" xfId="39897"/>
    <cellStyle name="Note 5 4 3 5" xfId="10554"/>
    <cellStyle name="Note 5 4 3 5 2" xfId="17443"/>
    <cellStyle name="Note 5 4 3 5 2 2" xfId="35107"/>
    <cellStyle name="Note 5 4 3 5 2 3" xfId="52302"/>
    <cellStyle name="Note 5 4 3 5 3" xfId="28218"/>
    <cellStyle name="Note 5 4 3 5 4" xfId="45463"/>
    <cellStyle name="Note 5 4 3 6" xfId="6804"/>
    <cellStyle name="Note 5 4 3 6 2" xfId="24469"/>
    <cellStyle name="Note 5 4 3 6 3" xfId="41740"/>
    <cellStyle name="Note 5 4 3 7" xfId="13835"/>
    <cellStyle name="Note 5 4 3 7 2" xfId="31499"/>
    <cellStyle name="Note 5 4 3 7 3" xfId="48720"/>
    <cellStyle name="Note 5 4 3 8" xfId="20751"/>
    <cellStyle name="Note 5 4 3 9" xfId="38054"/>
    <cellStyle name="Note 5 4 4" xfId="3144"/>
    <cellStyle name="Note 5 4 4 2" xfId="4174"/>
    <cellStyle name="Note 5 4 4 2 2" xfId="6090"/>
    <cellStyle name="Note 5 4 4 2 2 2" xfId="13010"/>
    <cellStyle name="Note 5 4 4 2 2 2 2" xfId="19737"/>
    <cellStyle name="Note 5 4 4 2 2 2 2 2" xfId="37401"/>
    <cellStyle name="Note 5 4 4 2 2 2 2 3" xfId="54578"/>
    <cellStyle name="Note 5 4 4 2 2 2 3" xfId="30674"/>
    <cellStyle name="Note 5 4 4 2 2 2 4" xfId="47901"/>
    <cellStyle name="Note 5 4 4 2 2 3" xfId="9726"/>
    <cellStyle name="Note 5 4 4 2 2 3 2" xfId="27391"/>
    <cellStyle name="Note 5 4 4 2 2 3 3" xfId="44644"/>
    <cellStyle name="Note 5 4 4 2 2 4" xfId="16670"/>
    <cellStyle name="Note 5 4 4 2 2 4 2" xfId="34334"/>
    <cellStyle name="Note 5 4 4 2 2 4 3" xfId="51537"/>
    <cellStyle name="Note 5 4 4 2 2 5" xfId="23755"/>
    <cellStyle name="Note 5 4 4 2 2 6" xfId="41033"/>
    <cellStyle name="Note 5 4 4 2 3" xfId="7871"/>
    <cellStyle name="Note 5 4 4 2 3 2" xfId="25536"/>
    <cellStyle name="Note 5 4 4 2 3 3" xfId="42801"/>
    <cellStyle name="Note 5 4 4 2 4" xfId="14923"/>
    <cellStyle name="Note 5 4 4 2 4 2" xfId="32587"/>
    <cellStyle name="Note 5 4 4 2 4 3" xfId="49802"/>
    <cellStyle name="Note 5 4 4 2 5" xfId="21893"/>
    <cellStyle name="Note 5 4 4 2 6" xfId="39190"/>
    <cellStyle name="Note 5 4 4 3" xfId="5060"/>
    <cellStyle name="Note 5 4 4 3 2" xfId="11980"/>
    <cellStyle name="Note 5 4 4 3 2 2" xfId="18761"/>
    <cellStyle name="Note 5 4 4 3 2 2 2" xfId="36425"/>
    <cellStyle name="Note 5 4 4 3 2 2 3" xfId="53608"/>
    <cellStyle name="Note 5 4 4 3 2 3" xfId="29644"/>
    <cellStyle name="Note 5 4 4 3 2 4" xfId="46877"/>
    <cellStyle name="Note 5 4 4 3 3" xfId="8696"/>
    <cellStyle name="Note 5 4 4 3 3 2" xfId="26361"/>
    <cellStyle name="Note 5 4 4 3 3 3" xfId="43620"/>
    <cellStyle name="Note 5 4 4 3 4" xfId="15694"/>
    <cellStyle name="Note 5 4 4 3 4 2" xfId="33358"/>
    <cellStyle name="Note 5 4 4 3 4 3" xfId="50567"/>
    <cellStyle name="Note 5 4 4 3 5" xfId="22725"/>
    <cellStyle name="Note 5 4 4 3 6" xfId="40009"/>
    <cellStyle name="Note 5 4 4 4" xfId="10666"/>
    <cellStyle name="Note 5 4 4 4 2" xfId="17555"/>
    <cellStyle name="Note 5 4 4 4 2 2" xfId="35219"/>
    <cellStyle name="Note 5 4 4 4 2 3" xfId="52414"/>
    <cellStyle name="Note 5 4 4 4 3" xfId="28330"/>
    <cellStyle name="Note 5 4 4 4 4" xfId="45575"/>
    <cellStyle name="Note 5 4 4 5" xfId="6916"/>
    <cellStyle name="Note 5 4 4 5 2" xfId="24581"/>
    <cellStyle name="Note 5 4 4 5 3" xfId="41852"/>
    <cellStyle name="Note 5 4 4 6" xfId="13947"/>
    <cellStyle name="Note 5 4 4 6 2" xfId="31611"/>
    <cellStyle name="Note 5 4 4 6 3" xfId="48832"/>
    <cellStyle name="Note 5 4 4 7" xfId="20863"/>
    <cellStyle name="Note 5 4 4 8" xfId="38166"/>
    <cellStyle name="Note 5 4 5" xfId="3372"/>
    <cellStyle name="Note 5 4 5 2" xfId="5288"/>
    <cellStyle name="Note 5 4 5 2 2" xfId="12208"/>
    <cellStyle name="Note 5 4 5 2 2 2" xfId="18935"/>
    <cellStyle name="Note 5 4 5 2 2 2 2" xfId="36599"/>
    <cellStyle name="Note 5 4 5 2 2 2 3" xfId="53782"/>
    <cellStyle name="Note 5 4 5 2 2 3" xfId="29872"/>
    <cellStyle name="Note 5 4 5 2 2 4" xfId="47105"/>
    <cellStyle name="Note 5 4 5 2 3" xfId="8924"/>
    <cellStyle name="Note 5 4 5 2 3 2" xfId="26589"/>
    <cellStyle name="Note 5 4 5 2 3 3" xfId="43848"/>
    <cellStyle name="Note 5 4 5 2 4" xfId="15868"/>
    <cellStyle name="Note 5 4 5 2 4 2" xfId="33532"/>
    <cellStyle name="Note 5 4 5 2 4 3" xfId="50741"/>
    <cellStyle name="Note 5 4 5 2 5" xfId="22953"/>
    <cellStyle name="Note 5 4 5 2 6" xfId="40237"/>
    <cellStyle name="Note 5 4 5 3" xfId="10832"/>
    <cellStyle name="Note 5 4 5 3 2" xfId="17667"/>
    <cellStyle name="Note 5 4 5 3 2 2" xfId="35331"/>
    <cellStyle name="Note 5 4 5 3 2 3" xfId="52526"/>
    <cellStyle name="Note 5 4 5 3 3" xfId="28496"/>
    <cellStyle name="Note 5 4 5 3 4" xfId="45741"/>
    <cellStyle name="Note 5 4 5 4" xfId="14121"/>
    <cellStyle name="Note 5 4 5 4 2" xfId="31785"/>
    <cellStyle name="Note 5 4 5 4 3" xfId="49006"/>
    <cellStyle name="Note 5 4 5 5" xfId="21091"/>
    <cellStyle name="Note 5 4 5 6" xfId="38394"/>
    <cellStyle name="Note 5 4 6" xfId="3247"/>
    <cellStyle name="Note 5 4 6 2" xfId="5163"/>
    <cellStyle name="Note 5 4 6 2 2" xfId="12083"/>
    <cellStyle name="Note 5 4 6 2 2 2" xfId="18864"/>
    <cellStyle name="Note 5 4 6 2 2 2 2" xfId="36528"/>
    <cellStyle name="Note 5 4 6 2 2 2 3" xfId="53711"/>
    <cellStyle name="Note 5 4 6 2 2 3" xfId="29747"/>
    <cellStyle name="Note 5 4 6 2 2 4" xfId="46980"/>
    <cellStyle name="Note 5 4 6 2 3" xfId="8799"/>
    <cellStyle name="Note 5 4 6 2 3 2" xfId="26464"/>
    <cellStyle name="Note 5 4 6 2 3 3" xfId="43723"/>
    <cellStyle name="Note 5 4 6 2 4" xfId="15797"/>
    <cellStyle name="Note 5 4 6 2 4 2" xfId="33461"/>
    <cellStyle name="Note 5 4 6 2 4 3" xfId="50670"/>
    <cellStyle name="Note 5 4 6 2 5" xfId="22828"/>
    <cellStyle name="Note 5 4 6 2 6" xfId="40112"/>
    <cellStyle name="Note 5 4 6 3" xfId="7019"/>
    <cellStyle name="Note 5 4 6 3 2" xfId="24684"/>
    <cellStyle name="Note 5 4 6 3 3" xfId="41955"/>
    <cellStyle name="Note 5 4 6 4" xfId="14050"/>
    <cellStyle name="Note 5 4 6 4 2" xfId="31714"/>
    <cellStyle name="Note 5 4 6 4 3" xfId="48935"/>
    <cellStyle name="Note 5 4 6 5" xfId="20966"/>
    <cellStyle name="Note 5 4 6 6" xfId="38269"/>
    <cellStyle name="Note 5 4 7" xfId="4625"/>
    <cellStyle name="Note 5 4 7 2" xfId="11545"/>
    <cellStyle name="Note 5 4 7 2 2" xfId="18326"/>
    <cellStyle name="Note 5 4 7 2 2 2" xfId="35990"/>
    <cellStyle name="Note 5 4 7 2 2 3" xfId="53179"/>
    <cellStyle name="Note 5 4 7 2 3" xfId="29209"/>
    <cellStyle name="Note 5 4 7 2 4" xfId="46448"/>
    <cellStyle name="Note 5 4 7 3" xfId="8261"/>
    <cellStyle name="Note 5 4 7 3 2" xfId="25926"/>
    <cellStyle name="Note 5 4 7 3 3" xfId="43191"/>
    <cellStyle name="Note 5 4 7 4" xfId="15259"/>
    <cellStyle name="Note 5 4 7 4 2" xfId="32923"/>
    <cellStyle name="Note 5 4 7 4 3" xfId="50138"/>
    <cellStyle name="Note 5 4 7 5" xfId="22290"/>
    <cellStyle name="Note 5 4 7 6" xfId="39580"/>
    <cellStyle name="Note 5 4 8" xfId="10231"/>
    <cellStyle name="Note 5 4 8 2" xfId="17120"/>
    <cellStyle name="Note 5 4 8 2 2" xfId="34784"/>
    <cellStyle name="Note 5 4 8 2 3" xfId="51985"/>
    <cellStyle name="Note 5 4 8 3" xfId="27895"/>
    <cellStyle name="Note 5 4 8 4" xfId="45146"/>
    <cellStyle name="Note 5 4 9" xfId="6481"/>
    <cellStyle name="Note 5 4 9 2" xfId="24146"/>
    <cellStyle name="Note 5 4 9 3" xfId="41423"/>
    <cellStyle name="Note 5 5" xfId="2867"/>
    <cellStyle name="Note 5 5 2" xfId="3530"/>
    <cellStyle name="Note 5 5 2 2" xfId="5446"/>
    <cellStyle name="Note 5 5 2 2 2" xfId="12366"/>
    <cellStyle name="Note 5 5 2 2 2 2" xfId="19093"/>
    <cellStyle name="Note 5 5 2 2 2 2 2" xfId="36757"/>
    <cellStyle name="Note 5 5 2 2 2 2 3" xfId="53937"/>
    <cellStyle name="Note 5 5 2 2 2 3" xfId="30030"/>
    <cellStyle name="Note 5 5 2 2 2 4" xfId="47260"/>
    <cellStyle name="Note 5 5 2 2 3" xfId="9082"/>
    <cellStyle name="Note 5 5 2 2 3 2" xfId="26747"/>
    <cellStyle name="Note 5 5 2 2 3 3" xfId="44003"/>
    <cellStyle name="Note 5 5 2 2 4" xfId="16026"/>
    <cellStyle name="Note 5 5 2 2 4 2" xfId="33690"/>
    <cellStyle name="Note 5 5 2 2 4 3" xfId="50896"/>
    <cellStyle name="Note 5 5 2 2 5" xfId="23111"/>
    <cellStyle name="Note 5 5 2 2 6" xfId="40392"/>
    <cellStyle name="Note 5 5 2 3" xfId="10990"/>
    <cellStyle name="Note 5 5 2 3 2" xfId="17825"/>
    <cellStyle name="Note 5 5 2 3 2 2" xfId="35489"/>
    <cellStyle name="Note 5 5 2 3 2 3" xfId="52681"/>
    <cellStyle name="Note 5 5 2 3 3" xfId="28654"/>
    <cellStyle name="Note 5 5 2 3 4" xfId="45896"/>
    <cellStyle name="Note 5 5 2 4" xfId="7227"/>
    <cellStyle name="Note 5 5 2 4 2" xfId="24892"/>
    <cellStyle name="Note 5 5 2 4 3" xfId="42160"/>
    <cellStyle name="Note 5 5 2 5" xfId="14279"/>
    <cellStyle name="Note 5 5 2 5 2" xfId="31943"/>
    <cellStyle name="Note 5 5 2 5 3" xfId="49161"/>
    <cellStyle name="Note 5 5 2 6" xfId="21249"/>
    <cellStyle name="Note 5 5 2 7" xfId="38549"/>
    <cellStyle name="Note 5 5 3" xfId="3900"/>
    <cellStyle name="Note 5 5 3 2" xfId="5816"/>
    <cellStyle name="Note 5 5 3 2 2" xfId="12736"/>
    <cellStyle name="Note 5 5 3 2 2 2" xfId="19463"/>
    <cellStyle name="Note 5 5 3 2 2 2 2" xfId="37127"/>
    <cellStyle name="Note 5 5 3 2 2 2 3" xfId="54304"/>
    <cellStyle name="Note 5 5 3 2 2 3" xfId="30400"/>
    <cellStyle name="Note 5 5 3 2 2 4" xfId="47627"/>
    <cellStyle name="Note 5 5 3 2 3" xfId="9452"/>
    <cellStyle name="Note 5 5 3 2 3 2" xfId="27117"/>
    <cellStyle name="Note 5 5 3 2 3 3" xfId="44370"/>
    <cellStyle name="Note 5 5 3 2 4" xfId="16396"/>
    <cellStyle name="Note 5 5 3 2 4 2" xfId="34060"/>
    <cellStyle name="Note 5 5 3 2 4 3" xfId="51263"/>
    <cellStyle name="Note 5 5 3 2 5" xfId="23481"/>
    <cellStyle name="Note 5 5 3 2 6" xfId="40759"/>
    <cellStyle name="Note 5 5 3 3" xfId="7597"/>
    <cellStyle name="Note 5 5 3 3 2" xfId="25262"/>
    <cellStyle name="Note 5 5 3 3 3" xfId="42527"/>
    <cellStyle name="Note 5 5 3 4" xfId="14649"/>
    <cellStyle name="Note 5 5 3 4 2" xfId="32313"/>
    <cellStyle name="Note 5 5 3 4 3" xfId="49528"/>
    <cellStyle name="Note 5 5 3 5" xfId="21619"/>
    <cellStyle name="Note 5 5 3 6" xfId="38916"/>
    <cellStyle name="Note 5 5 4" xfId="4783"/>
    <cellStyle name="Note 5 5 4 2" xfId="11703"/>
    <cellStyle name="Note 5 5 4 2 2" xfId="18484"/>
    <cellStyle name="Note 5 5 4 2 2 2" xfId="36148"/>
    <cellStyle name="Note 5 5 4 2 2 3" xfId="53334"/>
    <cellStyle name="Note 5 5 4 2 3" xfId="29367"/>
    <cellStyle name="Note 5 5 4 2 4" xfId="46603"/>
    <cellStyle name="Note 5 5 4 3" xfId="8419"/>
    <cellStyle name="Note 5 5 4 3 2" xfId="26084"/>
    <cellStyle name="Note 5 5 4 3 3" xfId="43346"/>
    <cellStyle name="Note 5 5 4 4" xfId="15417"/>
    <cellStyle name="Note 5 5 4 4 2" xfId="33081"/>
    <cellStyle name="Note 5 5 4 4 3" xfId="50293"/>
    <cellStyle name="Note 5 5 4 5" xfId="22448"/>
    <cellStyle name="Note 5 5 4 6" xfId="39735"/>
    <cellStyle name="Note 5 5 5" xfId="10389"/>
    <cellStyle name="Note 5 5 5 2" xfId="17278"/>
    <cellStyle name="Note 5 5 5 2 2" xfId="34942"/>
    <cellStyle name="Note 5 5 5 2 3" xfId="52140"/>
    <cellStyle name="Note 5 5 5 3" xfId="28053"/>
    <cellStyle name="Note 5 5 5 4" xfId="45301"/>
    <cellStyle name="Note 5 5 6" xfId="6639"/>
    <cellStyle name="Note 5 5 6 2" xfId="24304"/>
    <cellStyle name="Note 5 5 6 3" xfId="41578"/>
    <cellStyle name="Note 5 5 7" xfId="13670"/>
    <cellStyle name="Note 5 5 7 2" xfId="31334"/>
    <cellStyle name="Note 5 5 7 3" xfId="48558"/>
    <cellStyle name="Note 5 5 8" xfId="20586"/>
    <cellStyle name="Note 5 5 9" xfId="37892"/>
    <cellStyle name="Note 5 6" xfId="4519"/>
    <cellStyle name="Note 5 6 2" xfId="6383"/>
    <cellStyle name="Note 5 6 2 2" xfId="13302"/>
    <cellStyle name="Note 5 6 2 2 2" xfId="19975"/>
    <cellStyle name="Note 5 6 2 2 2 2" xfId="37639"/>
    <cellStyle name="Note 5 6 2 2 2 3" xfId="54816"/>
    <cellStyle name="Note 5 6 2 2 3" xfId="30966"/>
    <cellStyle name="Note 5 6 2 2 4" xfId="48193"/>
    <cellStyle name="Note 5 6 2 3" xfId="10018"/>
    <cellStyle name="Note 5 6 2 3 2" xfId="27683"/>
    <cellStyle name="Note 5 6 2 3 3" xfId="44936"/>
    <cellStyle name="Note 5 6 2 4" xfId="16908"/>
    <cellStyle name="Note 5 6 2 4 2" xfId="34572"/>
    <cellStyle name="Note 5 6 2 4 3" xfId="51775"/>
    <cellStyle name="Note 5 6 2 5" xfId="24048"/>
    <cellStyle name="Note 5 6 2 6" xfId="41325"/>
    <cellStyle name="Note 5 6 3" xfId="11447"/>
    <cellStyle name="Note 5 6 3 2" xfId="18228"/>
    <cellStyle name="Note 5 6 3 2 2" xfId="35892"/>
    <cellStyle name="Note 5 6 3 2 3" xfId="53081"/>
    <cellStyle name="Note 5 6 3 3" xfId="29111"/>
    <cellStyle name="Note 5 6 3 4" xfId="46350"/>
    <cellStyle name="Note 5 6 4" xfId="8163"/>
    <cellStyle name="Note 5 6 4 2" xfId="25828"/>
    <cellStyle name="Note 5 6 4 3" xfId="43093"/>
    <cellStyle name="Note 5 6 5" xfId="15161"/>
    <cellStyle name="Note 5 6 5 2" xfId="32825"/>
    <cellStyle name="Note 5 6 5 3" xfId="50040"/>
    <cellStyle name="Note 5 6 6" xfId="22192"/>
    <cellStyle name="Note 5 6 7" xfId="39482"/>
    <cellStyle name="Note 5 7" xfId="4557"/>
    <cellStyle name="Note 5 7 2" xfId="6421"/>
    <cellStyle name="Note 5 7 2 2" xfId="13340"/>
    <cellStyle name="Note 5 7 2 2 2" xfId="20013"/>
    <cellStyle name="Note 5 7 2 2 2 2" xfId="37677"/>
    <cellStyle name="Note 5 7 2 2 2 3" xfId="54854"/>
    <cellStyle name="Note 5 7 2 2 3" xfId="31004"/>
    <cellStyle name="Note 5 7 2 2 4" xfId="48231"/>
    <cellStyle name="Note 5 7 2 3" xfId="10056"/>
    <cellStyle name="Note 5 7 2 3 2" xfId="27721"/>
    <cellStyle name="Note 5 7 2 3 3" xfId="44974"/>
    <cellStyle name="Note 5 7 2 4" xfId="16946"/>
    <cellStyle name="Note 5 7 2 4 2" xfId="34610"/>
    <cellStyle name="Note 5 7 2 4 3" xfId="51813"/>
    <cellStyle name="Note 5 7 2 5" xfId="24086"/>
    <cellStyle name="Note 5 7 2 6" xfId="41363"/>
    <cellStyle name="Note 5 7 3" xfId="11485"/>
    <cellStyle name="Note 5 7 3 2" xfId="18266"/>
    <cellStyle name="Note 5 7 3 2 2" xfId="35930"/>
    <cellStyle name="Note 5 7 3 2 3" xfId="53119"/>
    <cellStyle name="Note 5 7 3 3" xfId="29149"/>
    <cellStyle name="Note 5 7 3 4" xfId="46388"/>
    <cellStyle name="Note 5 7 4" xfId="8201"/>
    <cellStyle name="Note 5 7 4 2" xfId="25866"/>
    <cellStyle name="Note 5 7 4 3" xfId="43131"/>
    <cellStyle name="Note 5 7 5" xfId="15199"/>
    <cellStyle name="Note 5 7 5 2" xfId="32863"/>
    <cellStyle name="Note 5 7 5 3" xfId="50078"/>
    <cellStyle name="Note 5 7 6" xfId="22230"/>
    <cellStyle name="Note 5 7 7" xfId="39520"/>
    <cellStyle name="Note 5 8" xfId="10162"/>
    <cellStyle name="Note 5 8 2" xfId="17051"/>
    <cellStyle name="Note 5 8 2 2" xfId="34715"/>
    <cellStyle name="Note 5 8 2 3" xfId="51916"/>
    <cellStyle name="Note 5 8 3" xfId="27826"/>
    <cellStyle name="Note 5 8 4" xfId="45077"/>
    <cellStyle name="Note 5 9" xfId="13443"/>
    <cellStyle name="Note 5 9 2" xfId="31107"/>
    <cellStyle name="Note 5 9 3" xfId="48334"/>
    <cellStyle name="Note 6" xfId="1878"/>
    <cellStyle name="Note 6 2" xfId="1879"/>
    <cellStyle name="Note 6 2 2" xfId="1880"/>
    <cellStyle name="Note 6 2 2 2" xfId="1881"/>
    <cellStyle name="Note 6 3" xfId="1882"/>
    <cellStyle name="Note 6 3 10" xfId="20151"/>
    <cellStyle name="Note 6 3 2" xfId="1883"/>
    <cellStyle name="Note 6 3 2 2" xfId="2702"/>
    <cellStyle name="Note 6 3 2 2 10" xfId="13507"/>
    <cellStyle name="Note 6 3 2 2 10 2" xfId="31171"/>
    <cellStyle name="Note 6 3 2 2 10 3" xfId="48398"/>
    <cellStyle name="Note 6 3 2 2 11" xfId="20423"/>
    <cellStyle name="Note 6 3 2 2 12" xfId="37732"/>
    <cellStyle name="Note 6 3 2 2 2" xfId="2931"/>
    <cellStyle name="Note 6 3 2 2 2 2" xfId="3594"/>
    <cellStyle name="Note 6 3 2 2 2 2 2" xfId="5510"/>
    <cellStyle name="Note 6 3 2 2 2 2 2 2" xfId="12430"/>
    <cellStyle name="Note 6 3 2 2 2 2 2 2 2" xfId="19157"/>
    <cellStyle name="Note 6 3 2 2 2 2 2 2 2 2" xfId="36821"/>
    <cellStyle name="Note 6 3 2 2 2 2 2 2 2 3" xfId="54001"/>
    <cellStyle name="Note 6 3 2 2 2 2 2 2 3" xfId="30094"/>
    <cellStyle name="Note 6 3 2 2 2 2 2 2 4" xfId="47324"/>
    <cellStyle name="Note 6 3 2 2 2 2 2 3" xfId="9146"/>
    <cellStyle name="Note 6 3 2 2 2 2 2 3 2" xfId="26811"/>
    <cellStyle name="Note 6 3 2 2 2 2 2 3 3" xfId="44067"/>
    <cellStyle name="Note 6 3 2 2 2 2 2 4" xfId="16090"/>
    <cellStyle name="Note 6 3 2 2 2 2 2 4 2" xfId="33754"/>
    <cellStyle name="Note 6 3 2 2 2 2 2 4 3" xfId="50960"/>
    <cellStyle name="Note 6 3 2 2 2 2 2 5" xfId="23175"/>
    <cellStyle name="Note 6 3 2 2 2 2 2 6" xfId="40456"/>
    <cellStyle name="Note 6 3 2 2 2 2 3" xfId="11054"/>
    <cellStyle name="Note 6 3 2 2 2 2 3 2" xfId="17889"/>
    <cellStyle name="Note 6 3 2 2 2 2 3 2 2" xfId="35553"/>
    <cellStyle name="Note 6 3 2 2 2 2 3 2 3" xfId="52745"/>
    <cellStyle name="Note 6 3 2 2 2 2 3 3" xfId="28718"/>
    <cellStyle name="Note 6 3 2 2 2 2 3 4" xfId="45960"/>
    <cellStyle name="Note 6 3 2 2 2 2 4" xfId="7291"/>
    <cellStyle name="Note 6 3 2 2 2 2 4 2" xfId="24956"/>
    <cellStyle name="Note 6 3 2 2 2 2 4 3" xfId="42224"/>
    <cellStyle name="Note 6 3 2 2 2 2 5" xfId="14343"/>
    <cellStyle name="Note 6 3 2 2 2 2 5 2" xfId="32007"/>
    <cellStyle name="Note 6 3 2 2 2 2 5 3" xfId="49225"/>
    <cellStyle name="Note 6 3 2 2 2 2 6" xfId="21313"/>
    <cellStyle name="Note 6 3 2 2 2 2 7" xfId="38613"/>
    <cellStyle name="Note 6 3 2 2 2 3" xfId="3964"/>
    <cellStyle name="Note 6 3 2 2 2 3 2" xfId="5880"/>
    <cellStyle name="Note 6 3 2 2 2 3 2 2" xfId="12800"/>
    <cellStyle name="Note 6 3 2 2 2 3 2 2 2" xfId="19527"/>
    <cellStyle name="Note 6 3 2 2 2 3 2 2 2 2" xfId="37191"/>
    <cellStyle name="Note 6 3 2 2 2 3 2 2 2 3" xfId="54368"/>
    <cellStyle name="Note 6 3 2 2 2 3 2 2 3" xfId="30464"/>
    <cellStyle name="Note 6 3 2 2 2 3 2 2 4" xfId="47691"/>
    <cellStyle name="Note 6 3 2 2 2 3 2 3" xfId="9516"/>
    <cellStyle name="Note 6 3 2 2 2 3 2 3 2" xfId="27181"/>
    <cellStyle name="Note 6 3 2 2 2 3 2 3 3" xfId="44434"/>
    <cellStyle name="Note 6 3 2 2 2 3 2 4" xfId="16460"/>
    <cellStyle name="Note 6 3 2 2 2 3 2 4 2" xfId="34124"/>
    <cellStyle name="Note 6 3 2 2 2 3 2 4 3" xfId="51327"/>
    <cellStyle name="Note 6 3 2 2 2 3 2 5" xfId="23545"/>
    <cellStyle name="Note 6 3 2 2 2 3 2 6" xfId="40823"/>
    <cellStyle name="Note 6 3 2 2 2 3 3" xfId="7661"/>
    <cellStyle name="Note 6 3 2 2 2 3 3 2" xfId="25326"/>
    <cellStyle name="Note 6 3 2 2 2 3 3 3" xfId="42591"/>
    <cellStyle name="Note 6 3 2 2 2 3 4" xfId="14713"/>
    <cellStyle name="Note 6 3 2 2 2 3 4 2" xfId="32377"/>
    <cellStyle name="Note 6 3 2 2 2 3 4 3" xfId="49592"/>
    <cellStyle name="Note 6 3 2 2 2 3 5" xfId="21683"/>
    <cellStyle name="Note 6 3 2 2 2 3 6" xfId="38980"/>
    <cellStyle name="Note 6 3 2 2 2 4" xfId="4847"/>
    <cellStyle name="Note 6 3 2 2 2 4 2" xfId="11767"/>
    <cellStyle name="Note 6 3 2 2 2 4 2 2" xfId="18548"/>
    <cellStyle name="Note 6 3 2 2 2 4 2 2 2" xfId="36212"/>
    <cellStyle name="Note 6 3 2 2 2 4 2 2 3" xfId="53398"/>
    <cellStyle name="Note 6 3 2 2 2 4 2 3" xfId="29431"/>
    <cellStyle name="Note 6 3 2 2 2 4 2 4" xfId="46667"/>
    <cellStyle name="Note 6 3 2 2 2 4 3" xfId="8483"/>
    <cellStyle name="Note 6 3 2 2 2 4 3 2" xfId="26148"/>
    <cellStyle name="Note 6 3 2 2 2 4 3 3" xfId="43410"/>
    <cellStyle name="Note 6 3 2 2 2 4 4" xfId="15481"/>
    <cellStyle name="Note 6 3 2 2 2 4 4 2" xfId="33145"/>
    <cellStyle name="Note 6 3 2 2 2 4 4 3" xfId="50357"/>
    <cellStyle name="Note 6 3 2 2 2 4 5" xfId="22512"/>
    <cellStyle name="Note 6 3 2 2 2 4 6" xfId="39799"/>
    <cellStyle name="Note 6 3 2 2 2 5" xfId="10453"/>
    <cellStyle name="Note 6 3 2 2 2 5 2" xfId="17342"/>
    <cellStyle name="Note 6 3 2 2 2 5 2 2" xfId="35006"/>
    <cellStyle name="Note 6 3 2 2 2 5 2 3" xfId="52204"/>
    <cellStyle name="Note 6 3 2 2 2 5 3" xfId="28117"/>
    <cellStyle name="Note 6 3 2 2 2 5 4" xfId="45365"/>
    <cellStyle name="Note 6 3 2 2 2 6" xfId="6703"/>
    <cellStyle name="Note 6 3 2 2 2 6 2" xfId="24368"/>
    <cellStyle name="Note 6 3 2 2 2 6 3" xfId="41642"/>
    <cellStyle name="Note 6 3 2 2 2 7" xfId="13734"/>
    <cellStyle name="Note 6 3 2 2 2 7 2" xfId="31398"/>
    <cellStyle name="Note 6 3 2 2 2 7 3" xfId="48622"/>
    <cellStyle name="Note 6 3 2 2 2 8" xfId="20650"/>
    <cellStyle name="Note 6 3 2 2 2 9" xfId="37956"/>
    <cellStyle name="Note 6 3 2 2 3" xfId="3027"/>
    <cellStyle name="Note 6 3 2 2 3 2" xfId="3690"/>
    <cellStyle name="Note 6 3 2 2 3 2 2" xfId="5606"/>
    <cellStyle name="Note 6 3 2 2 3 2 2 2" xfId="12526"/>
    <cellStyle name="Note 6 3 2 2 3 2 2 2 2" xfId="19253"/>
    <cellStyle name="Note 6 3 2 2 3 2 2 2 2 2" xfId="36917"/>
    <cellStyle name="Note 6 3 2 2 3 2 2 2 2 3" xfId="54094"/>
    <cellStyle name="Note 6 3 2 2 3 2 2 2 3" xfId="30190"/>
    <cellStyle name="Note 6 3 2 2 3 2 2 2 4" xfId="47417"/>
    <cellStyle name="Note 6 3 2 2 3 2 2 3" xfId="9242"/>
    <cellStyle name="Note 6 3 2 2 3 2 2 3 2" xfId="26907"/>
    <cellStyle name="Note 6 3 2 2 3 2 2 3 3" xfId="44160"/>
    <cellStyle name="Note 6 3 2 2 3 2 2 4" xfId="16186"/>
    <cellStyle name="Note 6 3 2 2 3 2 2 4 2" xfId="33850"/>
    <cellStyle name="Note 6 3 2 2 3 2 2 4 3" xfId="51053"/>
    <cellStyle name="Note 6 3 2 2 3 2 2 5" xfId="23271"/>
    <cellStyle name="Note 6 3 2 2 3 2 2 6" xfId="40549"/>
    <cellStyle name="Note 6 3 2 2 3 2 3" xfId="11150"/>
    <cellStyle name="Note 6 3 2 2 3 2 3 2" xfId="17985"/>
    <cellStyle name="Note 6 3 2 2 3 2 3 2 2" xfId="35649"/>
    <cellStyle name="Note 6 3 2 2 3 2 3 2 3" xfId="52838"/>
    <cellStyle name="Note 6 3 2 2 3 2 3 3" xfId="28814"/>
    <cellStyle name="Note 6 3 2 2 3 2 3 4" xfId="46053"/>
    <cellStyle name="Note 6 3 2 2 3 2 4" xfId="7387"/>
    <cellStyle name="Note 6 3 2 2 3 2 4 2" xfId="25052"/>
    <cellStyle name="Note 6 3 2 2 3 2 4 3" xfId="42317"/>
    <cellStyle name="Note 6 3 2 2 3 2 5" xfId="14439"/>
    <cellStyle name="Note 6 3 2 2 3 2 5 2" xfId="32103"/>
    <cellStyle name="Note 6 3 2 2 3 2 5 3" xfId="49318"/>
    <cellStyle name="Note 6 3 2 2 3 2 6" xfId="21409"/>
    <cellStyle name="Note 6 3 2 2 3 2 7" xfId="38706"/>
    <cellStyle name="Note 6 3 2 2 3 3" xfId="4057"/>
    <cellStyle name="Note 6 3 2 2 3 3 2" xfId="5973"/>
    <cellStyle name="Note 6 3 2 2 3 3 2 2" xfId="12893"/>
    <cellStyle name="Note 6 3 2 2 3 3 2 2 2" xfId="19620"/>
    <cellStyle name="Note 6 3 2 2 3 3 2 2 2 2" xfId="37284"/>
    <cellStyle name="Note 6 3 2 2 3 3 2 2 2 3" xfId="54461"/>
    <cellStyle name="Note 6 3 2 2 3 3 2 2 3" xfId="30557"/>
    <cellStyle name="Note 6 3 2 2 3 3 2 2 4" xfId="47784"/>
    <cellStyle name="Note 6 3 2 2 3 3 2 3" xfId="9609"/>
    <cellStyle name="Note 6 3 2 2 3 3 2 3 2" xfId="27274"/>
    <cellStyle name="Note 6 3 2 2 3 3 2 3 3" xfId="44527"/>
    <cellStyle name="Note 6 3 2 2 3 3 2 4" xfId="16553"/>
    <cellStyle name="Note 6 3 2 2 3 3 2 4 2" xfId="34217"/>
    <cellStyle name="Note 6 3 2 2 3 3 2 4 3" xfId="51420"/>
    <cellStyle name="Note 6 3 2 2 3 3 2 5" xfId="23638"/>
    <cellStyle name="Note 6 3 2 2 3 3 2 6" xfId="40916"/>
    <cellStyle name="Note 6 3 2 2 3 3 3" xfId="7754"/>
    <cellStyle name="Note 6 3 2 2 3 3 3 2" xfId="25419"/>
    <cellStyle name="Note 6 3 2 2 3 3 3 3" xfId="42684"/>
    <cellStyle name="Note 6 3 2 2 3 3 4" xfId="14806"/>
    <cellStyle name="Note 6 3 2 2 3 3 4 2" xfId="32470"/>
    <cellStyle name="Note 6 3 2 2 3 3 4 3" xfId="49685"/>
    <cellStyle name="Note 6 3 2 2 3 3 5" xfId="21776"/>
    <cellStyle name="Note 6 3 2 2 3 3 6" xfId="39073"/>
    <cellStyle name="Note 6 3 2 2 3 4" xfId="4943"/>
    <cellStyle name="Note 6 3 2 2 3 4 2" xfId="11863"/>
    <cellStyle name="Note 6 3 2 2 3 4 2 2" xfId="18644"/>
    <cellStyle name="Note 6 3 2 2 3 4 2 2 2" xfId="36308"/>
    <cellStyle name="Note 6 3 2 2 3 4 2 2 3" xfId="53491"/>
    <cellStyle name="Note 6 3 2 2 3 4 2 3" xfId="29527"/>
    <cellStyle name="Note 6 3 2 2 3 4 2 4" xfId="46760"/>
    <cellStyle name="Note 6 3 2 2 3 4 3" xfId="8579"/>
    <cellStyle name="Note 6 3 2 2 3 4 3 2" xfId="26244"/>
    <cellStyle name="Note 6 3 2 2 3 4 3 3" xfId="43503"/>
    <cellStyle name="Note 6 3 2 2 3 4 4" xfId="15577"/>
    <cellStyle name="Note 6 3 2 2 3 4 4 2" xfId="33241"/>
    <cellStyle name="Note 6 3 2 2 3 4 4 3" xfId="50450"/>
    <cellStyle name="Note 6 3 2 2 3 4 5" xfId="22608"/>
    <cellStyle name="Note 6 3 2 2 3 4 6" xfId="39892"/>
    <cellStyle name="Note 6 3 2 2 3 5" xfId="10549"/>
    <cellStyle name="Note 6 3 2 2 3 5 2" xfId="17438"/>
    <cellStyle name="Note 6 3 2 2 3 5 2 2" xfId="35102"/>
    <cellStyle name="Note 6 3 2 2 3 5 2 3" xfId="52297"/>
    <cellStyle name="Note 6 3 2 2 3 5 3" xfId="28213"/>
    <cellStyle name="Note 6 3 2 2 3 5 4" xfId="45458"/>
    <cellStyle name="Note 6 3 2 2 3 6" xfId="6799"/>
    <cellStyle name="Note 6 3 2 2 3 6 2" xfId="24464"/>
    <cellStyle name="Note 6 3 2 2 3 6 3" xfId="41735"/>
    <cellStyle name="Note 6 3 2 2 3 7" xfId="13830"/>
    <cellStyle name="Note 6 3 2 2 3 7 2" xfId="31494"/>
    <cellStyle name="Note 6 3 2 2 3 7 3" xfId="48715"/>
    <cellStyle name="Note 6 3 2 2 3 8" xfId="20746"/>
    <cellStyle name="Note 6 3 2 2 3 9" xfId="38049"/>
    <cellStyle name="Note 6 3 2 2 4" xfId="3139"/>
    <cellStyle name="Note 6 3 2 2 4 2" xfId="4169"/>
    <cellStyle name="Note 6 3 2 2 4 2 2" xfId="6085"/>
    <cellStyle name="Note 6 3 2 2 4 2 2 2" xfId="13005"/>
    <cellStyle name="Note 6 3 2 2 4 2 2 2 2" xfId="19732"/>
    <cellStyle name="Note 6 3 2 2 4 2 2 2 2 2" xfId="37396"/>
    <cellStyle name="Note 6 3 2 2 4 2 2 2 2 3" xfId="54573"/>
    <cellStyle name="Note 6 3 2 2 4 2 2 2 3" xfId="30669"/>
    <cellStyle name="Note 6 3 2 2 4 2 2 2 4" xfId="47896"/>
    <cellStyle name="Note 6 3 2 2 4 2 2 3" xfId="9721"/>
    <cellStyle name="Note 6 3 2 2 4 2 2 3 2" xfId="27386"/>
    <cellStyle name="Note 6 3 2 2 4 2 2 3 3" xfId="44639"/>
    <cellStyle name="Note 6 3 2 2 4 2 2 4" xfId="16665"/>
    <cellStyle name="Note 6 3 2 2 4 2 2 4 2" xfId="34329"/>
    <cellStyle name="Note 6 3 2 2 4 2 2 4 3" xfId="51532"/>
    <cellStyle name="Note 6 3 2 2 4 2 2 5" xfId="23750"/>
    <cellStyle name="Note 6 3 2 2 4 2 2 6" xfId="41028"/>
    <cellStyle name="Note 6 3 2 2 4 2 3" xfId="7866"/>
    <cellStyle name="Note 6 3 2 2 4 2 3 2" xfId="25531"/>
    <cellStyle name="Note 6 3 2 2 4 2 3 3" xfId="42796"/>
    <cellStyle name="Note 6 3 2 2 4 2 4" xfId="14918"/>
    <cellStyle name="Note 6 3 2 2 4 2 4 2" xfId="32582"/>
    <cellStyle name="Note 6 3 2 2 4 2 4 3" xfId="49797"/>
    <cellStyle name="Note 6 3 2 2 4 2 5" xfId="21888"/>
    <cellStyle name="Note 6 3 2 2 4 2 6" xfId="39185"/>
    <cellStyle name="Note 6 3 2 2 4 3" xfId="5055"/>
    <cellStyle name="Note 6 3 2 2 4 3 2" xfId="11975"/>
    <cellStyle name="Note 6 3 2 2 4 3 2 2" xfId="18756"/>
    <cellStyle name="Note 6 3 2 2 4 3 2 2 2" xfId="36420"/>
    <cellStyle name="Note 6 3 2 2 4 3 2 2 3" xfId="53603"/>
    <cellStyle name="Note 6 3 2 2 4 3 2 3" xfId="29639"/>
    <cellStyle name="Note 6 3 2 2 4 3 2 4" xfId="46872"/>
    <cellStyle name="Note 6 3 2 2 4 3 3" xfId="8691"/>
    <cellStyle name="Note 6 3 2 2 4 3 3 2" xfId="26356"/>
    <cellStyle name="Note 6 3 2 2 4 3 3 3" xfId="43615"/>
    <cellStyle name="Note 6 3 2 2 4 3 4" xfId="15689"/>
    <cellStyle name="Note 6 3 2 2 4 3 4 2" xfId="33353"/>
    <cellStyle name="Note 6 3 2 2 4 3 4 3" xfId="50562"/>
    <cellStyle name="Note 6 3 2 2 4 3 5" xfId="22720"/>
    <cellStyle name="Note 6 3 2 2 4 3 6" xfId="40004"/>
    <cellStyle name="Note 6 3 2 2 4 4" xfId="10661"/>
    <cellStyle name="Note 6 3 2 2 4 4 2" xfId="17550"/>
    <cellStyle name="Note 6 3 2 2 4 4 2 2" xfId="35214"/>
    <cellStyle name="Note 6 3 2 2 4 4 2 3" xfId="52409"/>
    <cellStyle name="Note 6 3 2 2 4 4 3" xfId="28325"/>
    <cellStyle name="Note 6 3 2 2 4 4 4" xfId="45570"/>
    <cellStyle name="Note 6 3 2 2 4 5" xfId="6911"/>
    <cellStyle name="Note 6 3 2 2 4 5 2" xfId="24576"/>
    <cellStyle name="Note 6 3 2 2 4 5 3" xfId="41847"/>
    <cellStyle name="Note 6 3 2 2 4 6" xfId="13942"/>
    <cellStyle name="Note 6 3 2 2 4 6 2" xfId="31606"/>
    <cellStyle name="Note 6 3 2 2 4 6 3" xfId="48827"/>
    <cellStyle name="Note 6 3 2 2 4 7" xfId="20858"/>
    <cellStyle name="Note 6 3 2 2 4 8" xfId="38161"/>
    <cellStyle name="Note 6 3 2 2 5" xfId="3367"/>
    <cellStyle name="Note 6 3 2 2 5 2" xfId="5283"/>
    <cellStyle name="Note 6 3 2 2 5 2 2" xfId="12203"/>
    <cellStyle name="Note 6 3 2 2 5 2 2 2" xfId="18930"/>
    <cellStyle name="Note 6 3 2 2 5 2 2 2 2" xfId="36594"/>
    <cellStyle name="Note 6 3 2 2 5 2 2 2 3" xfId="53777"/>
    <cellStyle name="Note 6 3 2 2 5 2 2 3" xfId="29867"/>
    <cellStyle name="Note 6 3 2 2 5 2 2 4" xfId="47100"/>
    <cellStyle name="Note 6 3 2 2 5 2 3" xfId="8919"/>
    <cellStyle name="Note 6 3 2 2 5 2 3 2" xfId="26584"/>
    <cellStyle name="Note 6 3 2 2 5 2 3 3" xfId="43843"/>
    <cellStyle name="Note 6 3 2 2 5 2 4" xfId="15863"/>
    <cellStyle name="Note 6 3 2 2 5 2 4 2" xfId="33527"/>
    <cellStyle name="Note 6 3 2 2 5 2 4 3" xfId="50736"/>
    <cellStyle name="Note 6 3 2 2 5 2 5" xfId="22948"/>
    <cellStyle name="Note 6 3 2 2 5 2 6" xfId="40232"/>
    <cellStyle name="Note 6 3 2 2 5 3" xfId="10827"/>
    <cellStyle name="Note 6 3 2 2 5 3 2" xfId="17662"/>
    <cellStyle name="Note 6 3 2 2 5 3 2 2" xfId="35326"/>
    <cellStyle name="Note 6 3 2 2 5 3 2 3" xfId="52521"/>
    <cellStyle name="Note 6 3 2 2 5 3 3" xfId="28491"/>
    <cellStyle name="Note 6 3 2 2 5 3 4" xfId="45736"/>
    <cellStyle name="Note 6 3 2 2 5 4" xfId="14116"/>
    <cellStyle name="Note 6 3 2 2 5 4 2" xfId="31780"/>
    <cellStyle name="Note 6 3 2 2 5 4 3" xfId="49001"/>
    <cellStyle name="Note 6 3 2 2 5 5" xfId="21086"/>
    <cellStyle name="Note 6 3 2 2 5 6" xfId="38389"/>
    <cellStyle name="Note 6 3 2 2 6" xfId="3252"/>
    <cellStyle name="Note 6 3 2 2 6 2" xfId="5168"/>
    <cellStyle name="Note 6 3 2 2 6 2 2" xfId="12088"/>
    <cellStyle name="Note 6 3 2 2 6 2 2 2" xfId="18869"/>
    <cellStyle name="Note 6 3 2 2 6 2 2 2 2" xfId="36533"/>
    <cellStyle name="Note 6 3 2 2 6 2 2 2 3" xfId="53716"/>
    <cellStyle name="Note 6 3 2 2 6 2 2 3" xfId="29752"/>
    <cellStyle name="Note 6 3 2 2 6 2 2 4" xfId="46985"/>
    <cellStyle name="Note 6 3 2 2 6 2 3" xfId="8804"/>
    <cellStyle name="Note 6 3 2 2 6 2 3 2" xfId="26469"/>
    <cellStyle name="Note 6 3 2 2 6 2 3 3" xfId="43728"/>
    <cellStyle name="Note 6 3 2 2 6 2 4" xfId="15802"/>
    <cellStyle name="Note 6 3 2 2 6 2 4 2" xfId="33466"/>
    <cellStyle name="Note 6 3 2 2 6 2 4 3" xfId="50675"/>
    <cellStyle name="Note 6 3 2 2 6 2 5" xfId="22833"/>
    <cellStyle name="Note 6 3 2 2 6 2 6" xfId="40117"/>
    <cellStyle name="Note 6 3 2 2 6 3" xfId="7024"/>
    <cellStyle name="Note 6 3 2 2 6 3 2" xfId="24689"/>
    <cellStyle name="Note 6 3 2 2 6 3 3" xfId="41960"/>
    <cellStyle name="Note 6 3 2 2 6 4" xfId="14055"/>
    <cellStyle name="Note 6 3 2 2 6 4 2" xfId="31719"/>
    <cellStyle name="Note 6 3 2 2 6 4 3" xfId="48940"/>
    <cellStyle name="Note 6 3 2 2 6 5" xfId="20971"/>
    <cellStyle name="Note 6 3 2 2 6 6" xfId="38274"/>
    <cellStyle name="Note 6 3 2 2 7" xfId="4620"/>
    <cellStyle name="Note 6 3 2 2 7 2" xfId="11540"/>
    <cellStyle name="Note 6 3 2 2 7 2 2" xfId="18321"/>
    <cellStyle name="Note 6 3 2 2 7 2 2 2" xfId="35985"/>
    <cellStyle name="Note 6 3 2 2 7 2 2 3" xfId="53174"/>
    <cellStyle name="Note 6 3 2 2 7 2 3" xfId="29204"/>
    <cellStyle name="Note 6 3 2 2 7 2 4" xfId="46443"/>
    <cellStyle name="Note 6 3 2 2 7 3" xfId="8256"/>
    <cellStyle name="Note 6 3 2 2 7 3 2" xfId="25921"/>
    <cellStyle name="Note 6 3 2 2 7 3 3" xfId="43186"/>
    <cellStyle name="Note 6 3 2 2 7 4" xfId="15254"/>
    <cellStyle name="Note 6 3 2 2 7 4 2" xfId="32918"/>
    <cellStyle name="Note 6 3 2 2 7 4 3" xfId="50133"/>
    <cellStyle name="Note 6 3 2 2 7 5" xfId="22285"/>
    <cellStyle name="Note 6 3 2 2 7 6" xfId="39575"/>
    <cellStyle name="Note 6 3 2 2 8" xfId="10226"/>
    <cellStyle name="Note 6 3 2 2 8 2" xfId="17115"/>
    <cellStyle name="Note 6 3 2 2 8 2 2" xfId="34779"/>
    <cellStyle name="Note 6 3 2 2 8 2 3" xfId="51980"/>
    <cellStyle name="Note 6 3 2 2 8 3" xfId="27890"/>
    <cellStyle name="Note 6 3 2 2 8 4" xfId="45141"/>
    <cellStyle name="Note 6 3 2 2 9" xfId="6476"/>
    <cellStyle name="Note 6 3 2 2 9 2" xfId="24141"/>
    <cellStyle name="Note 6 3 2 2 9 3" xfId="41418"/>
    <cellStyle name="Note 6 3 2 3" xfId="2872"/>
    <cellStyle name="Note 6 3 2 3 2" xfId="3535"/>
    <cellStyle name="Note 6 3 2 3 2 2" xfId="5451"/>
    <cellStyle name="Note 6 3 2 3 2 2 2" xfId="12371"/>
    <cellStyle name="Note 6 3 2 3 2 2 2 2" xfId="19098"/>
    <cellStyle name="Note 6 3 2 3 2 2 2 2 2" xfId="36762"/>
    <cellStyle name="Note 6 3 2 3 2 2 2 2 3" xfId="53942"/>
    <cellStyle name="Note 6 3 2 3 2 2 2 3" xfId="30035"/>
    <cellStyle name="Note 6 3 2 3 2 2 2 4" xfId="47265"/>
    <cellStyle name="Note 6 3 2 3 2 2 3" xfId="9087"/>
    <cellStyle name="Note 6 3 2 3 2 2 3 2" xfId="26752"/>
    <cellStyle name="Note 6 3 2 3 2 2 3 3" xfId="44008"/>
    <cellStyle name="Note 6 3 2 3 2 2 4" xfId="16031"/>
    <cellStyle name="Note 6 3 2 3 2 2 4 2" xfId="33695"/>
    <cellStyle name="Note 6 3 2 3 2 2 4 3" xfId="50901"/>
    <cellStyle name="Note 6 3 2 3 2 2 5" xfId="23116"/>
    <cellStyle name="Note 6 3 2 3 2 2 6" xfId="40397"/>
    <cellStyle name="Note 6 3 2 3 2 3" xfId="10995"/>
    <cellStyle name="Note 6 3 2 3 2 3 2" xfId="17830"/>
    <cellStyle name="Note 6 3 2 3 2 3 2 2" xfId="35494"/>
    <cellStyle name="Note 6 3 2 3 2 3 2 3" xfId="52686"/>
    <cellStyle name="Note 6 3 2 3 2 3 3" xfId="28659"/>
    <cellStyle name="Note 6 3 2 3 2 3 4" xfId="45901"/>
    <cellStyle name="Note 6 3 2 3 2 4" xfId="7232"/>
    <cellStyle name="Note 6 3 2 3 2 4 2" xfId="24897"/>
    <cellStyle name="Note 6 3 2 3 2 4 3" xfId="42165"/>
    <cellStyle name="Note 6 3 2 3 2 5" xfId="14284"/>
    <cellStyle name="Note 6 3 2 3 2 5 2" xfId="31948"/>
    <cellStyle name="Note 6 3 2 3 2 5 3" xfId="49166"/>
    <cellStyle name="Note 6 3 2 3 2 6" xfId="21254"/>
    <cellStyle name="Note 6 3 2 3 2 7" xfId="38554"/>
    <cellStyle name="Note 6 3 2 3 3" xfId="3905"/>
    <cellStyle name="Note 6 3 2 3 3 2" xfId="5821"/>
    <cellStyle name="Note 6 3 2 3 3 2 2" xfId="12741"/>
    <cellStyle name="Note 6 3 2 3 3 2 2 2" xfId="19468"/>
    <cellStyle name="Note 6 3 2 3 3 2 2 2 2" xfId="37132"/>
    <cellStyle name="Note 6 3 2 3 3 2 2 2 3" xfId="54309"/>
    <cellStyle name="Note 6 3 2 3 3 2 2 3" xfId="30405"/>
    <cellStyle name="Note 6 3 2 3 3 2 2 4" xfId="47632"/>
    <cellStyle name="Note 6 3 2 3 3 2 3" xfId="9457"/>
    <cellStyle name="Note 6 3 2 3 3 2 3 2" xfId="27122"/>
    <cellStyle name="Note 6 3 2 3 3 2 3 3" xfId="44375"/>
    <cellStyle name="Note 6 3 2 3 3 2 4" xfId="16401"/>
    <cellStyle name="Note 6 3 2 3 3 2 4 2" xfId="34065"/>
    <cellStyle name="Note 6 3 2 3 3 2 4 3" xfId="51268"/>
    <cellStyle name="Note 6 3 2 3 3 2 5" xfId="23486"/>
    <cellStyle name="Note 6 3 2 3 3 2 6" xfId="40764"/>
    <cellStyle name="Note 6 3 2 3 3 3" xfId="7602"/>
    <cellStyle name="Note 6 3 2 3 3 3 2" xfId="25267"/>
    <cellStyle name="Note 6 3 2 3 3 3 3" xfId="42532"/>
    <cellStyle name="Note 6 3 2 3 3 4" xfId="14654"/>
    <cellStyle name="Note 6 3 2 3 3 4 2" xfId="32318"/>
    <cellStyle name="Note 6 3 2 3 3 4 3" xfId="49533"/>
    <cellStyle name="Note 6 3 2 3 3 5" xfId="21624"/>
    <cellStyle name="Note 6 3 2 3 3 6" xfId="38921"/>
    <cellStyle name="Note 6 3 2 3 4" xfId="4788"/>
    <cellStyle name="Note 6 3 2 3 4 2" xfId="11708"/>
    <cellStyle name="Note 6 3 2 3 4 2 2" xfId="18489"/>
    <cellStyle name="Note 6 3 2 3 4 2 2 2" xfId="36153"/>
    <cellStyle name="Note 6 3 2 3 4 2 2 3" xfId="53339"/>
    <cellStyle name="Note 6 3 2 3 4 2 3" xfId="29372"/>
    <cellStyle name="Note 6 3 2 3 4 2 4" xfId="46608"/>
    <cellStyle name="Note 6 3 2 3 4 3" xfId="8424"/>
    <cellStyle name="Note 6 3 2 3 4 3 2" xfId="26089"/>
    <cellStyle name="Note 6 3 2 3 4 3 3" xfId="43351"/>
    <cellStyle name="Note 6 3 2 3 4 4" xfId="15422"/>
    <cellStyle name="Note 6 3 2 3 4 4 2" xfId="33086"/>
    <cellStyle name="Note 6 3 2 3 4 4 3" xfId="50298"/>
    <cellStyle name="Note 6 3 2 3 4 5" xfId="22453"/>
    <cellStyle name="Note 6 3 2 3 4 6" xfId="39740"/>
    <cellStyle name="Note 6 3 2 3 5" xfId="10394"/>
    <cellStyle name="Note 6 3 2 3 5 2" xfId="17283"/>
    <cellStyle name="Note 6 3 2 3 5 2 2" xfId="34947"/>
    <cellStyle name="Note 6 3 2 3 5 2 3" xfId="52145"/>
    <cellStyle name="Note 6 3 2 3 5 3" xfId="28058"/>
    <cellStyle name="Note 6 3 2 3 5 4" xfId="45306"/>
    <cellStyle name="Note 6 3 2 3 6" xfId="6644"/>
    <cellStyle name="Note 6 3 2 3 6 2" xfId="24309"/>
    <cellStyle name="Note 6 3 2 3 6 3" xfId="41583"/>
    <cellStyle name="Note 6 3 2 3 7" xfId="13675"/>
    <cellStyle name="Note 6 3 2 3 7 2" xfId="31339"/>
    <cellStyle name="Note 6 3 2 3 7 3" xfId="48563"/>
    <cellStyle name="Note 6 3 2 3 8" xfId="20591"/>
    <cellStyle name="Note 6 3 2 3 9" xfId="37897"/>
    <cellStyle name="Note 6 3 2 4" xfId="4524"/>
    <cellStyle name="Note 6 3 2 4 2" xfId="6388"/>
    <cellStyle name="Note 6 3 2 4 2 2" xfId="13307"/>
    <cellStyle name="Note 6 3 2 4 2 2 2" xfId="19980"/>
    <cellStyle name="Note 6 3 2 4 2 2 2 2" xfId="37644"/>
    <cellStyle name="Note 6 3 2 4 2 2 2 3" xfId="54821"/>
    <cellStyle name="Note 6 3 2 4 2 2 3" xfId="30971"/>
    <cellStyle name="Note 6 3 2 4 2 2 4" xfId="48198"/>
    <cellStyle name="Note 6 3 2 4 2 3" xfId="10023"/>
    <cellStyle name="Note 6 3 2 4 2 3 2" xfId="27688"/>
    <cellStyle name="Note 6 3 2 4 2 3 3" xfId="44941"/>
    <cellStyle name="Note 6 3 2 4 2 4" xfId="16913"/>
    <cellStyle name="Note 6 3 2 4 2 4 2" xfId="34577"/>
    <cellStyle name="Note 6 3 2 4 2 4 3" xfId="51780"/>
    <cellStyle name="Note 6 3 2 4 2 5" xfId="24053"/>
    <cellStyle name="Note 6 3 2 4 2 6" xfId="41330"/>
    <cellStyle name="Note 6 3 2 4 3" xfId="11452"/>
    <cellStyle name="Note 6 3 2 4 3 2" xfId="18233"/>
    <cellStyle name="Note 6 3 2 4 3 2 2" xfId="35897"/>
    <cellStyle name="Note 6 3 2 4 3 2 3" xfId="53086"/>
    <cellStyle name="Note 6 3 2 4 3 3" xfId="29116"/>
    <cellStyle name="Note 6 3 2 4 3 4" xfId="46355"/>
    <cellStyle name="Note 6 3 2 4 4" xfId="8168"/>
    <cellStyle name="Note 6 3 2 4 4 2" xfId="25833"/>
    <cellStyle name="Note 6 3 2 4 4 3" xfId="43098"/>
    <cellStyle name="Note 6 3 2 4 5" xfId="15166"/>
    <cellStyle name="Note 6 3 2 4 5 2" xfId="32830"/>
    <cellStyle name="Note 6 3 2 4 5 3" xfId="50045"/>
    <cellStyle name="Note 6 3 2 4 6" xfId="22197"/>
    <cellStyle name="Note 6 3 2 4 7" xfId="39487"/>
    <cellStyle name="Note 6 3 2 5" xfId="4447"/>
    <cellStyle name="Note 6 3 2 5 2" xfId="6311"/>
    <cellStyle name="Note 6 3 2 5 2 2" xfId="13230"/>
    <cellStyle name="Note 6 3 2 5 2 2 2" xfId="19903"/>
    <cellStyle name="Note 6 3 2 5 2 2 2 2" xfId="37567"/>
    <cellStyle name="Note 6 3 2 5 2 2 2 3" xfId="54744"/>
    <cellStyle name="Note 6 3 2 5 2 2 3" xfId="30894"/>
    <cellStyle name="Note 6 3 2 5 2 2 4" xfId="48121"/>
    <cellStyle name="Note 6 3 2 5 2 3" xfId="9946"/>
    <cellStyle name="Note 6 3 2 5 2 3 2" xfId="27611"/>
    <cellStyle name="Note 6 3 2 5 2 3 3" xfId="44864"/>
    <cellStyle name="Note 6 3 2 5 2 4" xfId="16836"/>
    <cellStyle name="Note 6 3 2 5 2 4 2" xfId="34500"/>
    <cellStyle name="Note 6 3 2 5 2 4 3" xfId="51703"/>
    <cellStyle name="Note 6 3 2 5 2 5" xfId="23976"/>
    <cellStyle name="Note 6 3 2 5 2 6" xfId="41253"/>
    <cellStyle name="Note 6 3 2 5 3" xfId="11375"/>
    <cellStyle name="Note 6 3 2 5 3 2" xfId="18156"/>
    <cellStyle name="Note 6 3 2 5 3 2 2" xfId="35820"/>
    <cellStyle name="Note 6 3 2 5 3 2 3" xfId="53009"/>
    <cellStyle name="Note 6 3 2 5 3 3" xfId="29039"/>
    <cellStyle name="Note 6 3 2 5 3 4" xfId="46278"/>
    <cellStyle name="Note 6 3 2 5 4" xfId="8091"/>
    <cellStyle name="Note 6 3 2 5 4 2" xfId="25756"/>
    <cellStyle name="Note 6 3 2 5 4 3" xfId="43021"/>
    <cellStyle name="Note 6 3 2 5 5" xfId="15089"/>
    <cellStyle name="Note 6 3 2 5 5 2" xfId="32753"/>
    <cellStyle name="Note 6 3 2 5 5 3" xfId="49968"/>
    <cellStyle name="Note 6 3 2 5 6" xfId="22120"/>
    <cellStyle name="Note 6 3 2 5 7" xfId="39410"/>
    <cellStyle name="Note 6 3 2 6" xfId="10167"/>
    <cellStyle name="Note 6 3 2 6 2" xfId="17056"/>
    <cellStyle name="Note 6 3 2 6 2 2" xfId="34720"/>
    <cellStyle name="Note 6 3 2 6 2 3" xfId="51921"/>
    <cellStyle name="Note 6 3 2 6 3" xfId="27831"/>
    <cellStyle name="Note 6 3 2 6 4" xfId="45082"/>
    <cellStyle name="Note 6 3 2 7" xfId="13448"/>
    <cellStyle name="Note 6 3 2 7 2" xfId="31112"/>
    <cellStyle name="Note 6 3 2 7 3" xfId="48339"/>
    <cellStyle name="Note 6 3 2 8" xfId="20274"/>
    <cellStyle name="Note 6 3 2 9" xfId="20150"/>
    <cellStyle name="Note 6 3 3" xfId="2703"/>
    <cellStyle name="Note 6 3 3 10" xfId="13508"/>
    <cellStyle name="Note 6 3 3 10 2" xfId="31172"/>
    <cellStyle name="Note 6 3 3 10 3" xfId="48399"/>
    <cellStyle name="Note 6 3 3 11" xfId="20424"/>
    <cellStyle name="Note 6 3 3 12" xfId="37733"/>
    <cellStyle name="Note 6 3 3 2" xfId="2932"/>
    <cellStyle name="Note 6 3 3 2 2" xfId="3595"/>
    <cellStyle name="Note 6 3 3 2 2 2" xfId="5511"/>
    <cellStyle name="Note 6 3 3 2 2 2 2" xfId="12431"/>
    <cellStyle name="Note 6 3 3 2 2 2 2 2" xfId="19158"/>
    <cellStyle name="Note 6 3 3 2 2 2 2 2 2" xfId="36822"/>
    <cellStyle name="Note 6 3 3 2 2 2 2 2 3" xfId="54002"/>
    <cellStyle name="Note 6 3 3 2 2 2 2 3" xfId="30095"/>
    <cellStyle name="Note 6 3 3 2 2 2 2 4" xfId="47325"/>
    <cellStyle name="Note 6 3 3 2 2 2 3" xfId="9147"/>
    <cellStyle name="Note 6 3 3 2 2 2 3 2" xfId="26812"/>
    <cellStyle name="Note 6 3 3 2 2 2 3 3" xfId="44068"/>
    <cellStyle name="Note 6 3 3 2 2 2 4" xfId="16091"/>
    <cellStyle name="Note 6 3 3 2 2 2 4 2" xfId="33755"/>
    <cellStyle name="Note 6 3 3 2 2 2 4 3" xfId="50961"/>
    <cellStyle name="Note 6 3 3 2 2 2 5" xfId="23176"/>
    <cellStyle name="Note 6 3 3 2 2 2 6" xfId="40457"/>
    <cellStyle name="Note 6 3 3 2 2 3" xfId="11055"/>
    <cellStyle name="Note 6 3 3 2 2 3 2" xfId="17890"/>
    <cellStyle name="Note 6 3 3 2 2 3 2 2" xfId="35554"/>
    <cellStyle name="Note 6 3 3 2 2 3 2 3" xfId="52746"/>
    <cellStyle name="Note 6 3 3 2 2 3 3" xfId="28719"/>
    <cellStyle name="Note 6 3 3 2 2 3 4" xfId="45961"/>
    <cellStyle name="Note 6 3 3 2 2 4" xfId="7292"/>
    <cellStyle name="Note 6 3 3 2 2 4 2" xfId="24957"/>
    <cellStyle name="Note 6 3 3 2 2 4 3" xfId="42225"/>
    <cellStyle name="Note 6 3 3 2 2 5" xfId="14344"/>
    <cellStyle name="Note 6 3 3 2 2 5 2" xfId="32008"/>
    <cellStyle name="Note 6 3 3 2 2 5 3" xfId="49226"/>
    <cellStyle name="Note 6 3 3 2 2 6" xfId="21314"/>
    <cellStyle name="Note 6 3 3 2 2 7" xfId="38614"/>
    <cellStyle name="Note 6 3 3 2 3" xfId="3965"/>
    <cellStyle name="Note 6 3 3 2 3 2" xfId="5881"/>
    <cellStyle name="Note 6 3 3 2 3 2 2" xfId="12801"/>
    <cellStyle name="Note 6 3 3 2 3 2 2 2" xfId="19528"/>
    <cellStyle name="Note 6 3 3 2 3 2 2 2 2" xfId="37192"/>
    <cellStyle name="Note 6 3 3 2 3 2 2 2 3" xfId="54369"/>
    <cellStyle name="Note 6 3 3 2 3 2 2 3" xfId="30465"/>
    <cellStyle name="Note 6 3 3 2 3 2 2 4" xfId="47692"/>
    <cellStyle name="Note 6 3 3 2 3 2 3" xfId="9517"/>
    <cellStyle name="Note 6 3 3 2 3 2 3 2" xfId="27182"/>
    <cellStyle name="Note 6 3 3 2 3 2 3 3" xfId="44435"/>
    <cellStyle name="Note 6 3 3 2 3 2 4" xfId="16461"/>
    <cellStyle name="Note 6 3 3 2 3 2 4 2" xfId="34125"/>
    <cellStyle name="Note 6 3 3 2 3 2 4 3" xfId="51328"/>
    <cellStyle name="Note 6 3 3 2 3 2 5" xfId="23546"/>
    <cellStyle name="Note 6 3 3 2 3 2 6" xfId="40824"/>
    <cellStyle name="Note 6 3 3 2 3 3" xfId="7662"/>
    <cellStyle name="Note 6 3 3 2 3 3 2" xfId="25327"/>
    <cellStyle name="Note 6 3 3 2 3 3 3" xfId="42592"/>
    <cellStyle name="Note 6 3 3 2 3 4" xfId="14714"/>
    <cellStyle name="Note 6 3 3 2 3 4 2" xfId="32378"/>
    <cellStyle name="Note 6 3 3 2 3 4 3" xfId="49593"/>
    <cellStyle name="Note 6 3 3 2 3 5" xfId="21684"/>
    <cellStyle name="Note 6 3 3 2 3 6" xfId="38981"/>
    <cellStyle name="Note 6 3 3 2 4" xfId="4848"/>
    <cellStyle name="Note 6 3 3 2 4 2" xfId="11768"/>
    <cellStyle name="Note 6 3 3 2 4 2 2" xfId="18549"/>
    <cellStyle name="Note 6 3 3 2 4 2 2 2" xfId="36213"/>
    <cellStyle name="Note 6 3 3 2 4 2 2 3" xfId="53399"/>
    <cellStyle name="Note 6 3 3 2 4 2 3" xfId="29432"/>
    <cellStyle name="Note 6 3 3 2 4 2 4" xfId="46668"/>
    <cellStyle name="Note 6 3 3 2 4 3" xfId="8484"/>
    <cellStyle name="Note 6 3 3 2 4 3 2" xfId="26149"/>
    <cellStyle name="Note 6 3 3 2 4 3 3" xfId="43411"/>
    <cellStyle name="Note 6 3 3 2 4 4" xfId="15482"/>
    <cellStyle name="Note 6 3 3 2 4 4 2" xfId="33146"/>
    <cellStyle name="Note 6 3 3 2 4 4 3" xfId="50358"/>
    <cellStyle name="Note 6 3 3 2 4 5" xfId="22513"/>
    <cellStyle name="Note 6 3 3 2 4 6" xfId="39800"/>
    <cellStyle name="Note 6 3 3 2 5" xfId="10454"/>
    <cellStyle name="Note 6 3 3 2 5 2" xfId="17343"/>
    <cellStyle name="Note 6 3 3 2 5 2 2" xfId="35007"/>
    <cellStyle name="Note 6 3 3 2 5 2 3" xfId="52205"/>
    <cellStyle name="Note 6 3 3 2 5 3" xfId="28118"/>
    <cellStyle name="Note 6 3 3 2 5 4" xfId="45366"/>
    <cellStyle name="Note 6 3 3 2 6" xfId="6704"/>
    <cellStyle name="Note 6 3 3 2 6 2" xfId="24369"/>
    <cellStyle name="Note 6 3 3 2 6 3" xfId="41643"/>
    <cellStyle name="Note 6 3 3 2 7" xfId="13735"/>
    <cellStyle name="Note 6 3 3 2 7 2" xfId="31399"/>
    <cellStyle name="Note 6 3 3 2 7 3" xfId="48623"/>
    <cellStyle name="Note 6 3 3 2 8" xfId="20651"/>
    <cellStyle name="Note 6 3 3 2 9" xfId="37957"/>
    <cellStyle name="Note 6 3 3 3" xfId="3028"/>
    <cellStyle name="Note 6 3 3 3 2" xfId="3691"/>
    <cellStyle name="Note 6 3 3 3 2 2" xfId="5607"/>
    <cellStyle name="Note 6 3 3 3 2 2 2" xfId="12527"/>
    <cellStyle name="Note 6 3 3 3 2 2 2 2" xfId="19254"/>
    <cellStyle name="Note 6 3 3 3 2 2 2 2 2" xfId="36918"/>
    <cellStyle name="Note 6 3 3 3 2 2 2 2 3" xfId="54095"/>
    <cellStyle name="Note 6 3 3 3 2 2 2 3" xfId="30191"/>
    <cellStyle name="Note 6 3 3 3 2 2 2 4" xfId="47418"/>
    <cellStyle name="Note 6 3 3 3 2 2 3" xfId="9243"/>
    <cellStyle name="Note 6 3 3 3 2 2 3 2" xfId="26908"/>
    <cellStyle name="Note 6 3 3 3 2 2 3 3" xfId="44161"/>
    <cellStyle name="Note 6 3 3 3 2 2 4" xfId="16187"/>
    <cellStyle name="Note 6 3 3 3 2 2 4 2" xfId="33851"/>
    <cellStyle name="Note 6 3 3 3 2 2 4 3" xfId="51054"/>
    <cellStyle name="Note 6 3 3 3 2 2 5" xfId="23272"/>
    <cellStyle name="Note 6 3 3 3 2 2 6" xfId="40550"/>
    <cellStyle name="Note 6 3 3 3 2 3" xfId="11151"/>
    <cellStyle name="Note 6 3 3 3 2 3 2" xfId="17986"/>
    <cellStyle name="Note 6 3 3 3 2 3 2 2" xfId="35650"/>
    <cellStyle name="Note 6 3 3 3 2 3 2 3" xfId="52839"/>
    <cellStyle name="Note 6 3 3 3 2 3 3" xfId="28815"/>
    <cellStyle name="Note 6 3 3 3 2 3 4" xfId="46054"/>
    <cellStyle name="Note 6 3 3 3 2 4" xfId="7388"/>
    <cellStyle name="Note 6 3 3 3 2 4 2" xfId="25053"/>
    <cellStyle name="Note 6 3 3 3 2 4 3" xfId="42318"/>
    <cellStyle name="Note 6 3 3 3 2 5" xfId="14440"/>
    <cellStyle name="Note 6 3 3 3 2 5 2" xfId="32104"/>
    <cellStyle name="Note 6 3 3 3 2 5 3" xfId="49319"/>
    <cellStyle name="Note 6 3 3 3 2 6" xfId="21410"/>
    <cellStyle name="Note 6 3 3 3 2 7" xfId="38707"/>
    <cellStyle name="Note 6 3 3 3 3" xfId="4058"/>
    <cellStyle name="Note 6 3 3 3 3 2" xfId="5974"/>
    <cellStyle name="Note 6 3 3 3 3 2 2" xfId="12894"/>
    <cellStyle name="Note 6 3 3 3 3 2 2 2" xfId="19621"/>
    <cellStyle name="Note 6 3 3 3 3 2 2 2 2" xfId="37285"/>
    <cellStyle name="Note 6 3 3 3 3 2 2 2 3" xfId="54462"/>
    <cellStyle name="Note 6 3 3 3 3 2 2 3" xfId="30558"/>
    <cellStyle name="Note 6 3 3 3 3 2 2 4" xfId="47785"/>
    <cellStyle name="Note 6 3 3 3 3 2 3" xfId="9610"/>
    <cellStyle name="Note 6 3 3 3 3 2 3 2" xfId="27275"/>
    <cellStyle name="Note 6 3 3 3 3 2 3 3" xfId="44528"/>
    <cellStyle name="Note 6 3 3 3 3 2 4" xfId="16554"/>
    <cellStyle name="Note 6 3 3 3 3 2 4 2" xfId="34218"/>
    <cellStyle name="Note 6 3 3 3 3 2 4 3" xfId="51421"/>
    <cellStyle name="Note 6 3 3 3 3 2 5" xfId="23639"/>
    <cellStyle name="Note 6 3 3 3 3 2 6" xfId="40917"/>
    <cellStyle name="Note 6 3 3 3 3 3" xfId="7755"/>
    <cellStyle name="Note 6 3 3 3 3 3 2" xfId="25420"/>
    <cellStyle name="Note 6 3 3 3 3 3 3" xfId="42685"/>
    <cellStyle name="Note 6 3 3 3 3 4" xfId="14807"/>
    <cellStyle name="Note 6 3 3 3 3 4 2" xfId="32471"/>
    <cellStyle name="Note 6 3 3 3 3 4 3" xfId="49686"/>
    <cellStyle name="Note 6 3 3 3 3 5" xfId="21777"/>
    <cellStyle name="Note 6 3 3 3 3 6" xfId="39074"/>
    <cellStyle name="Note 6 3 3 3 4" xfId="4944"/>
    <cellStyle name="Note 6 3 3 3 4 2" xfId="11864"/>
    <cellStyle name="Note 6 3 3 3 4 2 2" xfId="18645"/>
    <cellStyle name="Note 6 3 3 3 4 2 2 2" xfId="36309"/>
    <cellStyle name="Note 6 3 3 3 4 2 2 3" xfId="53492"/>
    <cellStyle name="Note 6 3 3 3 4 2 3" xfId="29528"/>
    <cellStyle name="Note 6 3 3 3 4 2 4" xfId="46761"/>
    <cellStyle name="Note 6 3 3 3 4 3" xfId="8580"/>
    <cellStyle name="Note 6 3 3 3 4 3 2" xfId="26245"/>
    <cellStyle name="Note 6 3 3 3 4 3 3" xfId="43504"/>
    <cellStyle name="Note 6 3 3 3 4 4" xfId="15578"/>
    <cellStyle name="Note 6 3 3 3 4 4 2" xfId="33242"/>
    <cellStyle name="Note 6 3 3 3 4 4 3" xfId="50451"/>
    <cellStyle name="Note 6 3 3 3 4 5" xfId="22609"/>
    <cellStyle name="Note 6 3 3 3 4 6" xfId="39893"/>
    <cellStyle name="Note 6 3 3 3 5" xfId="10550"/>
    <cellStyle name="Note 6 3 3 3 5 2" xfId="17439"/>
    <cellStyle name="Note 6 3 3 3 5 2 2" xfId="35103"/>
    <cellStyle name="Note 6 3 3 3 5 2 3" xfId="52298"/>
    <cellStyle name="Note 6 3 3 3 5 3" xfId="28214"/>
    <cellStyle name="Note 6 3 3 3 5 4" xfId="45459"/>
    <cellStyle name="Note 6 3 3 3 6" xfId="6800"/>
    <cellStyle name="Note 6 3 3 3 6 2" xfId="24465"/>
    <cellStyle name="Note 6 3 3 3 6 3" xfId="41736"/>
    <cellStyle name="Note 6 3 3 3 7" xfId="13831"/>
    <cellStyle name="Note 6 3 3 3 7 2" xfId="31495"/>
    <cellStyle name="Note 6 3 3 3 7 3" xfId="48716"/>
    <cellStyle name="Note 6 3 3 3 8" xfId="20747"/>
    <cellStyle name="Note 6 3 3 3 9" xfId="38050"/>
    <cellStyle name="Note 6 3 3 4" xfId="3140"/>
    <cellStyle name="Note 6 3 3 4 2" xfId="4170"/>
    <cellStyle name="Note 6 3 3 4 2 2" xfId="6086"/>
    <cellStyle name="Note 6 3 3 4 2 2 2" xfId="13006"/>
    <cellStyle name="Note 6 3 3 4 2 2 2 2" xfId="19733"/>
    <cellStyle name="Note 6 3 3 4 2 2 2 2 2" xfId="37397"/>
    <cellStyle name="Note 6 3 3 4 2 2 2 2 3" xfId="54574"/>
    <cellStyle name="Note 6 3 3 4 2 2 2 3" xfId="30670"/>
    <cellStyle name="Note 6 3 3 4 2 2 2 4" xfId="47897"/>
    <cellStyle name="Note 6 3 3 4 2 2 3" xfId="9722"/>
    <cellStyle name="Note 6 3 3 4 2 2 3 2" xfId="27387"/>
    <cellStyle name="Note 6 3 3 4 2 2 3 3" xfId="44640"/>
    <cellStyle name="Note 6 3 3 4 2 2 4" xfId="16666"/>
    <cellStyle name="Note 6 3 3 4 2 2 4 2" xfId="34330"/>
    <cellStyle name="Note 6 3 3 4 2 2 4 3" xfId="51533"/>
    <cellStyle name="Note 6 3 3 4 2 2 5" xfId="23751"/>
    <cellStyle name="Note 6 3 3 4 2 2 6" xfId="41029"/>
    <cellStyle name="Note 6 3 3 4 2 3" xfId="7867"/>
    <cellStyle name="Note 6 3 3 4 2 3 2" xfId="25532"/>
    <cellStyle name="Note 6 3 3 4 2 3 3" xfId="42797"/>
    <cellStyle name="Note 6 3 3 4 2 4" xfId="14919"/>
    <cellStyle name="Note 6 3 3 4 2 4 2" xfId="32583"/>
    <cellStyle name="Note 6 3 3 4 2 4 3" xfId="49798"/>
    <cellStyle name="Note 6 3 3 4 2 5" xfId="21889"/>
    <cellStyle name="Note 6 3 3 4 2 6" xfId="39186"/>
    <cellStyle name="Note 6 3 3 4 3" xfId="5056"/>
    <cellStyle name="Note 6 3 3 4 3 2" xfId="11976"/>
    <cellStyle name="Note 6 3 3 4 3 2 2" xfId="18757"/>
    <cellStyle name="Note 6 3 3 4 3 2 2 2" xfId="36421"/>
    <cellStyle name="Note 6 3 3 4 3 2 2 3" xfId="53604"/>
    <cellStyle name="Note 6 3 3 4 3 2 3" xfId="29640"/>
    <cellStyle name="Note 6 3 3 4 3 2 4" xfId="46873"/>
    <cellStyle name="Note 6 3 3 4 3 3" xfId="8692"/>
    <cellStyle name="Note 6 3 3 4 3 3 2" xfId="26357"/>
    <cellStyle name="Note 6 3 3 4 3 3 3" xfId="43616"/>
    <cellStyle name="Note 6 3 3 4 3 4" xfId="15690"/>
    <cellStyle name="Note 6 3 3 4 3 4 2" xfId="33354"/>
    <cellStyle name="Note 6 3 3 4 3 4 3" xfId="50563"/>
    <cellStyle name="Note 6 3 3 4 3 5" xfId="22721"/>
    <cellStyle name="Note 6 3 3 4 3 6" xfId="40005"/>
    <cellStyle name="Note 6 3 3 4 4" xfId="10662"/>
    <cellStyle name="Note 6 3 3 4 4 2" xfId="17551"/>
    <cellStyle name="Note 6 3 3 4 4 2 2" xfId="35215"/>
    <cellStyle name="Note 6 3 3 4 4 2 3" xfId="52410"/>
    <cellStyle name="Note 6 3 3 4 4 3" xfId="28326"/>
    <cellStyle name="Note 6 3 3 4 4 4" xfId="45571"/>
    <cellStyle name="Note 6 3 3 4 5" xfId="6912"/>
    <cellStyle name="Note 6 3 3 4 5 2" xfId="24577"/>
    <cellStyle name="Note 6 3 3 4 5 3" xfId="41848"/>
    <cellStyle name="Note 6 3 3 4 6" xfId="13943"/>
    <cellStyle name="Note 6 3 3 4 6 2" xfId="31607"/>
    <cellStyle name="Note 6 3 3 4 6 3" xfId="48828"/>
    <cellStyle name="Note 6 3 3 4 7" xfId="20859"/>
    <cellStyle name="Note 6 3 3 4 8" xfId="38162"/>
    <cellStyle name="Note 6 3 3 5" xfId="3368"/>
    <cellStyle name="Note 6 3 3 5 2" xfId="5284"/>
    <cellStyle name="Note 6 3 3 5 2 2" xfId="12204"/>
    <cellStyle name="Note 6 3 3 5 2 2 2" xfId="18931"/>
    <cellStyle name="Note 6 3 3 5 2 2 2 2" xfId="36595"/>
    <cellStyle name="Note 6 3 3 5 2 2 2 3" xfId="53778"/>
    <cellStyle name="Note 6 3 3 5 2 2 3" xfId="29868"/>
    <cellStyle name="Note 6 3 3 5 2 2 4" xfId="47101"/>
    <cellStyle name="Note 6 3 3 5 2 3" xfId="8920"/>
    <cellStyle name="Note 6 3 3 5 2 3 2" xfId="26585"/>
    <cellStyle name="Note 6 3 3 5 2 3 3" xfId="43844"/>
    <cellStyle name="Note 6 3 3 5 2 4" xfId="15864"/>
    <cellStyle name="Note 6 3 3 5 2 4 2" xfId="33528"/>
    <cellStyle name="Note 6 3 3 5 2 4 3" xfId="50737"/>
    <cellStyle name="Note 6 3 3 5 2 5" xfId="22949"/>
    <cellStyle name="Note 6 3 3 5 2 6" xfId="40233"/>
    <cellStyle name="Note 6 3 3 5 3" xfId="10828"/>
    <cellStyle name="Note 6 3 3 5 3 2" xfId="17663"/>
    <cellStyle name="Note 6 3 3 5 3 2 2" xfId="35327"/>
    <cellStyle name="Note 6 3 3 5 3 2 3" xfId="52522"/>
    <cellStyle name="Note 6 3 3 5 3 3" xfId="28492"/>
    <cellStyle name="Note 6 3 3 5 3 4" xfId="45737"/>
    <cellStyle name="Note 6 3 3 5 4" xfId="14117"/>
    <cellStyle name="Note 6 3 3 5 4 2" xfId="31781"/>
    <cellStyle name="Note 6 3 3 5 4 3" xfId="49002"/>
    <cellStyle name="Note 6 3 3 5 5" xfId="21087"/>
    <cellStyle name="Note 6 3 3 5 6" xfId="38390"/>
    <cellStyle name="Note 6 3 3 6" xfId="3251"/>
    <cellStyle name="Note 6 3 3 6 2" xfId="5167"/>
    <cellStyle name="Note 6 3 3 6 2 2" xfId="12087"/>
    <cellStyle name="Note 6 3 3 6 2 2 2" xfId="18868"/>
    <cellStyle name="Note 6 3 3 6 2 2 2 2" xfId="36532"/>
    <cellStyle name="Note 6 3 3 6 2 2 2 3" xfId="53715"/>
    <cellStyle name="Note 6 3 3 6 2 2 3" xfId="29751"/>
    <cellStyle name="Note 6 3 3 6 2 2 4" xfId="46984"/>
    <cellStyle name="Note 6 3 3 6 2 3" xfId="8803"/>
    <cellStyle name="Note 6 3 3 6 2 3 2" xfId="26468"/>
    <cellStyle name="Note 6 3 3 6 2 3 3" xfId="43727"/>
    <cellStyle name="Note 6 3 3 6 2 4" xfId="15801"/>
    <cellStyle name="Note 6 3 3 6 2 4 2" xfId="33465"/>
    <cellStyle name="Note 6 3 3 6 2 4 3" xfId="50674"/>
    <cellStyle name="Note 6 3 3 6 2 5" xfId="22832"/>
    <cellStyle name="Note 6 3 3 6 2 6" xfId="40116"/>
    <cellStyle name="Note 6 3 3 6 3" xfId="7023"/>
    <cellStyle name="Note 6 3 3 6 3 2" xfId="24688"/>
    <cellStyle name="Note 6 3 3 6 3 3" xfId="41959"/>
    <cellStyle name="Note 6 3 3 6 4" xfId="14054"/>
    <cellStyle name="Note 6 3 3 6 4 2" xfId="31718"/>
    <cellStyle name="Note 6 3 3 6 4 3" xfId="48939"/>
    <cellStyle name="Note 6 3 3 6 5" xfId="20970"/>
    <cellStyle name="Note 6 3 3 6 6" xfId="38273"/>
    <cellStyle name="Note 6 3 3 7" xfId="4621"/>
    <cellStyle name="Note 6 3 3 7 2" xfId="11541"/>
    <cellStyle name="Note 6 3 3 7 2 2" xfId="18322"/>
    <cellStyle name="Note 6 3 3 7 2 2 2" xfId="35986"/>
    <cellStyle name="Note 6 3 3 7 2 2 3" xfId="53175"/>
    <cellStyle name="Note 6 3 3 7 2 3" xfId="29205"/>
    <cellStyle name="Note 6 3 3 7 2 4" xfId="46444"/>
    <cellStyle name="Note 6 3 3 7 3" xfId="8257"/>
    <cellStyle name="Note 6 3 3 7 3 2" xfId="25922"/>
    <cellStyle name="Note 6 3 3 7 3 3" xfId="43187"/>
    <cellStyle name="Note 6 3 3 7 4" xfId="15255"/>
    <cellStyle name="Note 6 3 3 7 4 2" xfId="32919"/>
    <cellStyle name="Note 6 3 3 7 4 3" xfId="50134"/>
    <cellStyle name="Note 6 3 3 7 5" xfId="22286"/>
    <cellStyle name="Note 6 3 3 7 6" xfId="39576"/>
    <cellStyle name="Note 6 3 3 8" xfId="10227"/>
    <cellStyle name="Note 6 3 3 8 2" xfId="17116"/>
    <cellStyle name="Note 6 3 3 8 2 2" xfId="34780"/>
    <cellStyle name="Note 6 3 3 8 2 3" xfId="51981"/>
    <cellStyle name="Note 6 3 3 8 3" xfId="27891"/>
    <cellStyle name="Note 6 3 3 8 4" xfId="45142"/>
    <cellStyle name="Note 6 3 3 9" xfId="6477"/>
    <cellStyle name="Note 6 3 3 9 2" xfId="24142"/>
    <cellStyle name="Note 6 3 3 9 3" xfId="41419"/>
    <cellStyle name="Note 6 3 4" xfId="2871"/>
    <cellStyle name="Note 6 3 4 2" xfId="3534"/>
    <cellStyle name="Note 6 3 4 2 2" xfId="5450"/>
    <cellStyle name="Note 6 3 4 2 2 2" xfId="12370"/>
    <cellStyle name="Note 6 3 4 2 2 2 2" xfId="19097"/>
    <cellStyle name="Note 6 3 4 2 2 2 2 2" xfId="36761"/>
    <cellStyle name="Note 6 3 4 2 2 2 2 3" xfId="53941"/>
    <cellStyle name="Note 6 3 4 2 2 2 3" xfId="30034"/>
    <cellStyle name="Note 6 3 4 2 2 2 4" xfId="47264"/>
    <cellStyle name="Note 6 3 4 2 2 3" xfId="9086"/>
    <cellStyle name="Note 6 3 4 2 2 3 2" xfId="26751"/>
    <cellStyle name="Note 6 3 4 2 2 3 3" xfId="44007"/>
    <cellStyle name="Note 6 3 4 2 2 4" xfId="16030"/>
    <cellStyle name="Note 6 3 4 2 2 4 2" xfId="33694"/>
    <cellStyle name="Note 6 3 4 2 2 4 3" xfId="50900"/>
    <cellStyle name="Note 6 3 4 2 2 5" xfId="23115"/>
    <cellStyle name="Note 6 3 4 2 2 6" xfId="40396"/>
    <cellStyle name="Note 6 3 4 2 3" xfId="10994"/>
    <cellStyle name="Note 6 3 4 2 3 2" xfId="17829"/>
    <cellStyle name="Note 6 3 4 2 3 2 2" xfId="35493"/>
    <cellStyle name="Note 6 3 4 2 3 2 3" xfId="52685"/>
    <cellStyle name="Note 6 3 4 2 3 3" xfId="28658"/>
    <cellStyle name="Note 6 3 4 2 3 4" xfId="45900"/>
    <cellStyle name="Note 6 3 4 2 4" xfId="7231"/>
    <cellStyle name="Note 6 3 4 2 4 2" xfId="24896"/>
    <cellStyle name="Note 6 3 4 2 4 3" xfId="42164"/>
    <cellStyle name="Note 6 3 4 2 5" xfId="14283"/>
    <cellStyle name="Note 6 3 4 2 5 2" xfId="31947"/>
    <cellStyle name="Note 6 3 4 2 5 3" xfId="49165"/>
    <cellStyle name="Note 6 3 4 2 6" xfId="21253"/>
    <cellStyle name="Note 6 3 4 2 7" xfId="38553"/>
    <cellStyle name="Note 6 3 4 3" xfId="3904"/>
    <cellStyle name="Note 6 3 4 3 2" xfId="5820"/>
    <cellStyle name="Note 6 3 4 3 2 2" xfId="12740"/>
    <cellStyle name="Note 6 3 4 3 2 2 2" xfId="19467"/>
    <cellStyle name="Note 6 3 4 3 2 2 2 2" xfId="37131"/>
    <cellStyle name="Note 6 3 4 3 2 2 2 3" xfId="54308"/>
    <cellStyle name="Note 6 3 4 3 2 2 3" xfId="30404"/>
    <cellStyle name="Note 6 3 4 3 2 2 4" xfId="47631"/>
    <cellStyle name="Note 6 3 4 3 2 3" xfId="9456"/>
    <cellStyle name="Note 6 3 4 3 2 3 2" xfId="27121"/>
    <cellStyle name="Note 6 3 4 3 2 3 3" xfId="44374"/>
    <cellStyle name="Note 6 3 4 3 2 4" xfId="16400"/>
    <cellStyle name="Note 6 3 4 3 2 4 2" xfId="34064"/>
    <cellStyle name="Note 6 3 4 3 2 4 3" xfId="51267"/>
    <cellStyle name="Note 6 3 4 3 2 5" xfId="23485"/>
    <cellStyle name="Note 6 3 4 3 2 6" xfId="40763"/>
    <cellStyle name="Note 6 3 4 3 3" xfId="7601"/>
    <cellStyle name="Note 6 3 4 3 3 2" xfId="25266"/>
    <cellStyle name="Note 6 3 4 3 3 3" xfId="42531"/>
    <cellStyle name="Note 6 3 4 3 4" xfId="14653"/>
    <cellStyle name="Note 6 3 4 3 4 2" xfId="32317"/>
    <cellStyle name="Note 6 3 4 3 4 3" xfId="49532"/>
    <cellStyle name="Note 6 3 4 3 5" xfId="21623"/>
    <cellStyle name="Note 6 3 4 3 6" xfId="38920"/>
    <cellStyle name="Note 6 3 4 4" xfId="4787"/>
    <cellStyle name="Note 6 3 4 4 2" xfId="11707"/>
    <cellStyle name="Note 6 3 4 4 2 2" xfId="18488"/>
    <cellStyle name="Note 6 3 4 4 2 2 2" xfId="36152"/>
    <cellStyle name="Note 6 3 4 4 2 2 3" xfId="53338"/>
    <cellStyle name="Note 6 3 4 4 2 3" xfId="29371"/>
    <cellStyle name="Note 6 3 4 4 2 4" xfId="46607"/>
    <cellStyle name="Note 6 3 4 4 3" xfId="8423"/>
    <cellStyle name="Note 6 3 4 4 3 2" xfId="26088"/>
    <cellStyle name="Note 6 3 4 4 3 3" xfId="43350"/>
    <cellStyle name="Note 6 3 4 4 4" xfId="15421"/>
    <cellStyle name="Note 6 3 4 4 4 2" xfId="33085"/>
    <cellStyle name="Note 6 3 4 4 4 3" xfId="50297"/>
    <cellStyle name="Note 6 3 4 4 5" xfId="22452"/>
    <cellStyle name="Note 6 3 4 4 6" xfId="39739"/>
    <cellStyle name="Note 6 3 4 5" xfId="10393"/>
    <cellStyle name="Note 6 3 4 5 2" xfId="17282"/>
    <cellStyle name="Note 6 3 4 5 2 2" xfId="34946"/>
    <cellStyle name="Note 6 3 4 5 2 3" xfId="52144"/>
    <cellStyle name="Note 6 3 4 5 3" xfId="28057"/>
    <cellStyle name="Note 6 3 4 5 4" xfId="45305"/>
    <cellStyle name="Note 6 3 4 6" xfId="6643"/>
    <cellStyle name="Note 6 3 4 6 2" xfId="24308"/>
    <cellStyle name="Note 6 3 4 6 3" xfId="41582"/>
    <cellStyle name="Note 6 3 4 7" xfId="13674"/>
    <cellStyle name="Note 6 3 4 7 2" xfId="31338"/>
    <cellStyle name="Note 6 3 4 7 3" xfId="48562"/>
    <cellStyle name="Note 6 3 4 8" xfId="20590"/>
    <cellStyle name="Note 6 3 4 9" xfId="37896"/>
    <cellStyle name="Note 6 3 5" xfId="4523"/>
    <cellStyle name="Note 6 3 5 2" xfId="6387"/>
    <cellStyle name="Note 6 3 5 2 2" xfId="13306"/>
    <cellStyle name="Note 6 3 5 2 2 2" xfId="19979"/>
    <cellStyle name="Note 6 3 5 2 2 2 2" xfId="37643"/>
    <cellStyle name="Note 6 3 5 2 2 2 3" xfId="54820"/>
    <cellStyle name="Note 6 3 5 2 2 3" xfId="30970"/>
    <cellStyle name="Note 6 3 5 2 2 4" xfId="48197"/>
    <cellStyle name="Note 6 3 5 2 3" xfId="10022"/>
    <cellStyle name="Note 6 3 5 2 3 2" xfId="27687"/>
    <cellStyle name="Note 6 3 5 2 3 3" xfId="44940"/>
    <cellStyle name="Note 6 3 5 2 4" xfId="16912"/>
    <cellStyle name="Note 6 3 5 2 4 2" xfId="34576"/>
    <cellStyle name="Note 6 3 5 2 4 3" xfId="51779"/>
    <cellStyle name="Note 6 3 5 2 5" xfId="24052"/>
    <cellStyle name="Note 6 3 5 2 6" xfId="41329"/>
    <cellStyle name="Note 6 3 5 3" xfId="11451"/>
    <cellStyle name="Note 6 3 5 3 2" xfId="18232"/>
    <cellStyle name="Note 6 3 5 3 2 2" xfId="35896"/>
    <cellStyle name="Note 6 3 5 3 2 3" xfId="53085"/>
    <cellStyle name="Note 6 3 5 3 3" xfId="29115"/>
    <cellStyle name="Note 6 3 5 3 4" xfId="46354"/>
    <cellStyle name="Note 6 3 5 4" xfId="8167"/>
    <cellStyle name="Note 6 3 5 4 2" xfId="25832"/>
    <cellStyle name="Note 6 3 5 4 3" xfId="43097"/>
    <cellStyle name="Note 6 3 5 5" xfId="15165"/>
    <cellStyle name="Note 6 3 5 5 2" xfId="32829"/>
    <cellStyle name="Note 6 3 5 5 3" xfId="50044"/>
    <cellStyle name="Note 6 3 5 6" xfId="22196"/>
    <cellStyle name="Note 6 3 5 7" xfId="39486"/>
    <cellStyle name="Note 6 3 6" xfId="4446"/>
    <cellStyle name="Note 6 3 6 2" xfId="6310"/>
    <cellStyle name="Note 6 3 6 2 2" xfId="13229"/>
    <cellStyle name="Note 6 3 6 2 2 2" xfId="19902"/>
    <cellStyle name="Note 6 3 6 2 2 2 2" xfId="37566"/>
    <cellStyle name="Note 6 3 6 2 2 2 3" xfId="54743"/>
    <cellStyle name="Note 6 3 6 2 2 3" xfId="30893"/>
    <cellStyle name="Note 6 3 6 2 2 4" xfId="48120"/>
    <cellStyle name="Note 6 3 6 2 3" xfId="9945"/>
    <cellStyle name="Note 6 3 6 2 3 2" xfId="27610"/>
    <cellStyle name="Note 6 3 6 2 3 3" xfId="44863"/>
    <cellStyle name="Note 6 3 6 2 4" xfId="16835"/>
    <cellStyle name="Note 6 3 6 2 4 2" xfId="34499"/>
    <cellStyle name="Note 6 3 6 2 4 3" xfId="51702"/>
    <cellStyle name="Note 6 3 6 2 5" xfId="23975"/>
    <cellStyle name="Note 6 3 6 2 6" xfId="41252"/>
    <cellStyle name="Note 6 3 6 3" xfId="11374"/>
    <cellStyle name="Note 6 3 6 3 2" xfId="18155"/>
    <cellStyle name="Note 6 3 6 3 2 2" xfId="35819"/>
    <cellStyle name="Note 6 3 6 3 2 3" xfId="53008"/>
    <cellStyle name="Note 6 3 6 3 3" xfId="29038"/>
    <cellStyle name="Note 6 3 6 3 4" xfId="46277"/>
    <cellStyle name="Note 6 3 6 4" xfId="8090"/>
    <cellStyle name="Note 6 3 6 4 2" xfId="25755"/>
    <cellStyle name="Note 6 3 6 4 3" xfId="43020"/>
    <cellStyle name="Note 6 3 6 5" xfId="15088"/>
    <cellStyle name="Note 6 3 6 5 2" xfId="32752"/>
    <cellStyle name="Note 6 3 6 5 3" xfId="49967"/>
    <cellStyle name="Note 6 3 6 6" xfId="22119"/>
    <cellStyle name="Note 6 3 6 7" xfId="39409"/>
    <cellStyle name="Note 6 3 7" xfId="10166"/>
    <cellStyle name="Note 6 3 7 2" xfId="17055"/>
    <cellStyle name="Note 6 3 7 2 2" xfId="34719"/>
    <cellStyle name="Note 6 3 7 2 3" xfId="51920"/>
    <cellStyle name="Note 6 3 7 3" xfId="27830"/>
    <cellStyle name="Note 6 3 7 4" xfId="45081"/>
    <cellStyle name="Note 6 3 8" xfId="13447"/>
    <cellStyle name="Note 6 3 8 2" xfId="31111"/>
    <cellStyle name="Note 6 3 8 3" xfId="48338"/>
    <cellStyle name="Note 6 3 9" xfId="20273"/>
    <cellStyle name="Note 6 4" xfId="1884"/>
    <cellStyle name="Note 6 4 10" xfId="20149"/>
    <cellStyle name="Note 6 4 2" xfId="1885"/>
    <cellStyle name="Note 6 4 2 2" xfId="2700"/>
    <cellStyle name="Note 6 4 2 2 10" xfId="13505"/>
    <cellStyle name="Note 6 4 2 2 10 2" xfId="31169"/>
    <cellStyle name="Note 6 4 2 2 10 3" xfId="48396"/>
    <cellStyle name="Note 6 4 2 2 11" xfId="20421"/>
    <cellStyle name="Note 6 4 2 2 12" xfId="37730"/>
    <cellStyle name="Note 6 4 2 2 2" xfId="2929"/>
    <cellStyle name="Note 6 4 2 2 2 2" xfId="3592"/>
    <cellStyle name="Note 6 4 2 2 2 2 2" xfId="5508"/>
    <cellStyle name="Note 6 4 2 2 2 2 2 2" xfId="12428"/>
    <cellStyle name="Note 6 4 2 2 2 2 2 2 2" xfId="19155"/>
    <cellStyle name="Note 6 4 2 2 2 2 2 2 2 2" xfId="36819"/>
    <cellStyle name="Note 6 4 2 2 2 2 2 2 2 3" xfId="53999"/>
    <cellStyle name="Note 6 4 2 2 2 2 2 2 3" xfId="30092"/>
    <cellStyle name="Note 6 4 2 2 2 2 2 2 4" xfId="47322"/>
    <cellStyle name="Note 6 4 2 2 2 2 2 3" xfId="9144"/>
    <cellStyle name="Note 6 4 2 2 2 2 2 3 2" xfId="26809"/>
    <cellStyle name="Note 6 4 2 2 2 2 2 3 3" xfId="44065"/>
    <cellStyle name="Note 6 4 2 2 2 2 2 4" xfId="16088"/>
    <cellStyle name="Note 6 4 2 2 2 2 2 4 2" xfId="33752"/>
    <cellStyle name="Note 6 4 2 2 2 2 2 4 3" xfId="50958"/>
    <cellStyle name="Note 6 4 2 2 2 2 2 5" xfId="23173"/>
    <cellStyle name="Note 6 4 2 2 2 2 2 6" xfId="40454"/>
    <cellStyle name="Note 6 4 2 2 2 2 3" xfId="11052"/>
    <cellStyle name="Note 6 4 2 2 2 2 3 2" xfId="17887"/>
    <cellStyle name="Note 6 4 2 2 2 2 3 2 2" xfId="35551"/>
    <cellStyle name="Note 6 4 2 2 2 2 3 2 3" xfId="52743"/>
    <cellStyle name="Note 6 4 2 2 2 2 3 3" xfId="28716"/>
    <cellStyle name="Note 6 4 2 2 2 2 3 4" xfId="45958"/>
    <cellStyle name="Note 6 4 2 2 2 2 4" xfId="7289"/>
    <cellStyle name="Note 6 4 2 2 2 2 4 2" xfId="24954"/>
    <cellStyle name="Note 6 4 2 2 2 2 4 3" xfId="42222"/>
    <cellStyle name="Note 6 4 2 2 2 2 5" xfId="14341"/>
    <cellStyle name="Note 6 4 2 2 2 2 5 2" xfId="32005"/>
    <cellStyle name="Note 6 4 2 2 2 2 5 3" xfId="49223"/>
    <cellStyle name="Note 6 4 2 2 2 2 6" xfId="21311"/>
    <cellStyle name="Note 6 4 2 2 2 2 7" xfId="38611"/>
    <cellStyle name="Note 6 4 2 2 2 3" xfId="3962"/>
    <cellStyle name="Note 6 4 2 2 2 3 2" xfId="5878"/>
    <cellStyle name="Note 6 4 2 2 2 3 2 2" xfId="12798"/>
    <cellStyle name="Note 6 4 2 2 2 3 2 2 2" xfId="19525"/>
    <cellStyle name="Note 6 4 2 2 2 3 2 2 2 2" xfId="37189"/>
    <cellStyle name="Note 6 4 2 2 2 3 2 2 2 3" xfId="54366"/>
    <cellStyle name="Note 6 4 2 2 2 3 2 2 3" xfId="30462"/>
    <cellStyle name="Note 6 4 2 2 2 3 2 2 4" xfId="47689"/>
    <cellStyle name="Note 6 4 2 2 2 3 2 3" xfId="9514"/>
    <cellStyle name="Note 6 4 2 2 2 3 2 3 2" xfId="27179"/>
    <cellStyle name="Note 6 4 2 2 2 3 2 3 3" xfId="44432"/>
    <cellStyle name="Note 6 4 2 2 2 3 2 4" xfId="16458"/>
    <cellStyle name="Note 6 4 2 2 2 3 2 4 2" xfId="34122"/>
    <cellStyle name="Note 6 4 2 2 2 3 2 4 3" xfId="51325"/>
    <cellStyle name="Note 6 4 2 2 2 3 2 5" xfId="23543"/>
    <cellStyle name="Note 6 4 2 2 2 3 2 6" xfId="40821"/>
    <cellStyle name="Note 6 4 2 2 2 3 3" xfId="7659"/>
    <cellStyle name="Note 6 4 2 2 2 3 3 2" xfId="25324"/>
    <cellStyle name="Note 6 4 2 2 2 3 3 3" xfId="42589"/>
    <cellStyle name="Note 6 4 2 2 2 3 4" xfId="14711"/>
    <cellStyle name="Note 6 4 2 2 2 3 4 2" xfId="32375"/>
    <cellStyle name="Note 6 4 2 2 2 3 4 3" xfId="49590"/>
    <cellStyle name="Note 6 4 2 2 2 3 5" xfId="21681"/>
    <cellStyle name="Note 6 4 2 2 2 3 6" xfId="38978"/>
    <cellStyle name="Note 6 4 2 2 2 4" xfId="4845"/>
    <cellStyle name="Note 6 4 2 2 2 4 2" xfId="11765"/>
    <cellStyle name="Note 6 4 2 2 2 4 2 2" xfId="18546"/>
    <cellStyle name="Note 6 4 2 2 2 4 2 2 2" xfId="36210"/>
    <cellStyle name="Note 6 4 2 2 2 4 2 2 3" xfId="53396"/>
    <cellStyle name="Note 6 4 2 2 2 4 2 3" xfId="29429"/>
    <cellStyle name="Note 6 4 2 2 2 4 2 4" xfId="46665"/>
    <cellStyle name="Note 6 4 2 2 2 4 3" xfId="8481"/>
    <cellStyle name="Note 6 4 2 2 2 4 3 2" xfId="26146"/>
    <cellStyle name="Note 6 4 2 2 2 4 3 3" xfId="43408"/>
    <cellStyle name="Note 6 4 2 2 2 4 4" xfId="15479"/>
    <cellStyle name="Note 6 4 2 2 2 4 4 2" xfId="33143"/>
    <cellStyle name="Note 6 4 2 2 2 4 4 3" xfId="50355"/>
    <cellStyle name="Note 6 4 2 2 2 4 5" xfId="22510"/>
    <cellStyle name="Note 6 4 2 2 2 4 6" xfId="39797"/>
    <cellStyle name="Note 6 4 2 2 2 5" xfId="10451"/>
    <cellStyle name="Note 6 4 2 2 2 5 2" xfId="17340"/>
    <cellStyle name="Note 6 4 2 2 2 5 2 2" xfId="35004"/>
    <cellStyle name="Note 6 4 2 2 2 5 2 3" xfId="52202"/>
    <cellStyle name="Note 6 4 2 2 2 5 3" xfId="28115"/>
    <cellStyle name="Note 6 4 2 2 2 5 4" xfId="45363"/>
    <cellStyle name="Note 6 4 2 2 2 6" xfId="6701"/>
    <cellStyle name="Note 6 4 2 2 2 6 2" xfId="24366"/>
    <cellStyle name="Note 6 4 2 2 2 6 3" xfId="41640"/>
    <cellStyle name="Note 6 4 2 2 2 7" xfId="13732"/>
    <cellStyle name="Note 6 4 2 2 2 7 2" xfId="31396"/>
    <cellStyle name="Note 6 4 2 2 2 7 3" xfId="48620"/>
    <cellStyle name="Note 6 4 2 2 2 8" xfId="20648"/>
    <cellStyle name="Note 6 4 2 2 2 9" xfId="37954"/>
    <cellStyle name="Note 6 4 2 2 3" xfId="3025"/>
    <cellStyle name="Note 6 4 2 2 3 2" xfId="3688"/>
    <cellStyle name="Note 6 4 2 2 3 2 2" xfId="5604"/>
    <cellStyle name="Note 6 4 2 2 3 2 2 2" xfId="12524"/>
    <cellStyle name="Note 6 4 2 2 3 2 2 2 2" xfId="19251"/>
    <cellStyle name="Note 6 4 2 2 3 2 2 2 2 2" xfId="36915"/>
    <cellStyle name="Note 6 4 2 2 3 2 2 2 2 3" xfId="54092"/>
    <cellStyle name="Note 6 4 2 2 3 2 2 2 3" xfId="30188"/>
    <cellStyle name="Note 6 4 2 2 3 2 2 2 4" xfId="47415"/>
    <cellStyle name="Note 6 4 2 2 3 2 2 3" xfId="9240"/>
    <cellStyle name="Note 6 4 2 2 3 2 2 3 2" xfId="26905"/>
    <cellStyle name="Note 6 4 2 2 3 2 2 3 3" xfId="44158"/>
    <cellStyle name="Note 6 4 2 2 3 2 2 4" xfId="16184"/>
    <cellStyle name="Note 6 4 2 2 3 2 2 4 2" xfId="33848"/>
    <cellStyle name="Note 6 4 2 2 3 2 2 4 3" xfId="51051"/>
    <cellStyle name="Note 6 4 2 2 3 2 2 5" xfId="23269"/>
    <cellStyle name="Note 6 4 2 2 3 2 2 6" xfId="40547"/>
    <cellStyle name="Note 6 4 2 2 3 2 3" xfId="11148"/>
    <cellStyle name="Note 6 4 2 2 3 2 3 2" xfId="17983"/>
    <cellStyle name="Note 6 4 2 2 3 2 3 2 2" xfId="35647"/>
    <cellStyle name="Note 6 4 2 2 3 2 3 2 3" xfId="52836"/>
    <cellStyle name="Note 6 4 2 2 3 2 3 3" xfId="28812"/>
    <cellStyle name="Note 6 4 2 2 3 2 3 4" xfId="46051"/>
    <cellStyle name="Note 6 4 2 2 3 2 4" xfId="7385"/>
    <cellStyle name="Note 6 4 2 2 3 2 4 2" xfId="25050"/>
    <cellStyle name="Note 6 4 2 2 3 2 4 3" xfId="42315"/>
    <cellStyle name="Note 6 4 2 2 3 2 5" xfId="14437"/>
    <cellStyle name="Note 6 4 2 2 3 2 5 2" xfId="32101"/>
    <cellStyle name="Note 6 4 2 2 3 2 5 3" xfId="49316"/>
    <cellStyle name="Note 6 4 2 2 3 2 6" xfId="21407"/>
    <cellStyle name="Note 6 4 2 2 3 2 7" xfId="38704"/>
    <cellStyle name="Note 6 4 2 2 3 3" xfId="4055"/>
    <cellStyle name="Note 6 4 2 2 3 3 2" xfId="5971"/>
    <cellStyle name="Note 6 4 2 2 3 3 2 2" xfId="12891"/>
    <cellStyle name="Note 6 4 2 2 3 3 2 2 2" xfId="19618"/>
    <cellStyle name="Note 6 4 2 2 3 3 2 2 2 2" xfId="37282"/>
    <cellStyle name="Note 6 4 2 2 3 3 2 2 2 3" xfId="54459"/>
    <cellStyle name="Note 6 4 2 2 3 3 2 2 3" xfId="30555"/>
    <cellStyle name="Note 6 4 2 2 3 3 2 2 4" xfId="47782"/>
    <cellStyle name="Note 6 4 2 2 3 3 2 3" xfId="9607"/>
    <cellStyle name="Note 6 4 2 2 3 3 2 3 2" xfId="27272"/>
    <cellStyle name="Note 6 4 2 2 3 3 2 3 3" xfId="44525"/>
    <cellStyle name="Note 6 4 2 2 3 3 2 4" xfId="16551"/>
    <cellStyle name="Note 6 4 2 2 3 3 2 4 2" xfId="34215"/>
    <cellStyle name="Note 6 4 2 2 3 3 2 4 3" xfId="51418"/>
    <cellStyle name="Note 6 4 2 2 3 3 2 5" xfId="23636"/>
    <cellStyle name="Note 6 4 2 2 3 3 2 6" xfId="40914"/>
    <cellStyle name="Note 6 4 2 2 3 3 3" xfId="7752"/>
    <cellStyle name="Note 6 4 2 2 3 3 3 2" xfId="25417"/>
    <cellStyle name="Note 6 4 2 2 3 3 3 3" xfId="42682"/>
    <cellStyle name="Note 6 4 2 2 3 3 4" xfId="14804"/>
    <cellStyle name="Note 6 4 2 2 3 3 4 2" xfId="32468"/>
    <cellStyle name="Note 6 4 2 2 3 3 4 3" xfId="49683"/>
    <cellStyle name="Note 6 4 2 2 3 3 5" xfId="21774"/>
    <cellStyle name="Note 6 4 2 2 3 3 6" xfId="39071"/>
    <cellStyle name="Note 6 4 2 2 3 4" xfId="4941"/>
    <cellStyle name="Note 6 4 2 2 3 4 2" xfId="11861"/>
    <cellStyle name="Note 6 4 2 2 3 4 2 2" xfId="18642"/>
    <cellStyle name="Note 6 4 2 2 3 4 2 2 2" xfId="36306"/>
    <cellStyle name="Note 6 4 2 2 3 4 2 2 3" xfId="53489"/>
    <cellStyle name="Note 6 4 2 2 3 4 2 3" xfId="29525"/>
    <cellStyle name="Note 6 4 2 2 3 4 2 4" xfId="46758"/>
    <cellStyle name="Note 6 4 2 2 3 4 3" xfId="8577"/>
    <cellStyle name="Note 6 4 2 2 3 4 3 2" xfId="26242"/>
    <cellStyle name="Note 6 4 2 2 3 4 3 3" xfId="43501"/>
    <cellStyle name="Note 6 4 2 2 3 4 4" xfId="15575"/>
    <cellStyle name="Note 6 4 2 2 3 4 4 2" xfId="33239"/>
    <cellStyle name="Note 6 4 2 2 3 4 4 3" xfId="50448"/>
    <cellStyle name="Note 6 4 2 2 3 4 5" xfId="22606"/>
    <cellStyle name="Note 6 4 2 2 3 4 6" xfId="39890"/>
    <cellStyle name="Note 6 4 2 2 3 5" xfId="10547"/>
    <cellStyle name="Note 6 4 2 2 3 5 2" xfId="17436"/>
    <cellStyle name="Note 6 4 2 2 3 5 2 2" xfId="35100"/>
    <cellStyle name="Note 6 4 2 2 3 5 2 3" xfId="52295"/>
    <cellStyle name="Note 6 4 2 2 3 5 3" xfId="28211"/>
    <cellStyle name="Note 6 4 2 2 3 5 4" xfId="45456"/>
    <cellStyle name="Note 6 4 2 2 3 6" xfId="6797"/>
    <cellStyle name="Note 6 4 2 2 3 6 2" xfId="24462"/>
    <cellStyle name="Note 6 4 2 2 3 6 3" xfId="41733"/>
    <cellStyle name="Note 6 4 2 2 3 7" xfId="13828"/>
    <cellStyle name="Note 6 4 2 2 3 7 2" xfId="31492"/>
    <cellStyle name="Note 6 4 2 2 3 7 3" xfId="48713"/>
    <cellStyle name="Note 6 4 2 2 3 8" xfId="20744"/>
    <cellStyle name="Note 6 4 2 2 3 9" xfId="38047"/>
    <cellStyle name="Note 6 4 2 2 4" xfId="3137"/>
    <cellStyle name="Note 6 4 2 2 4 2" xfId="4167"/>
    <cellStyle name="Note 6 4 2 2 4 2 2" xfId="6083"/>
    <cellStyle name="Note 6 4 2 2 4 2 2 2" xfId="13003"/>
    <cellStyle name="Note 6 4 2 2 4 2 2 2 2" xfId="19730"/>
    <cellStyle name="Note 6 4 2 2 4 2 2 2 2 2" xfId="37394"/>
    <cellStyle name="Note 6 4 2 2 4 2 2 2 2 3" xfId="54571"/>
    <cellStyle name="Note 6 4 2 2 4 2 2 2 3" xfId="30667"/>
    <cellStyle name="Note 6 4 2 2 4 2 2 2 4" xfId="47894"/>
    <cellStyle name="Note 6 4 2 2 4 2 2 3" xfId="9719"/>
    <cellStyle name="Note 6 4 2 2 4 2 2 3 2" xfId="27384"/>
    <cellStyle name="Note 6 4 2 2 4 2 2 3 3" xfId="44637"/>
    <cellStyle name="Note 6 4 2 2 4 2 2 4" xfId="16663"/>
    <cellStyle name="Note 6 4 2 2 4 2 2 4 2" xfId="34327"/>
    <cellStyle name="Note 6 4 2 2 4 2 2 4 3" xfId="51530"/>
    <cellStyle name="Note 6 4 2 2 4 2 2 5" xfId="23748"/>
    <cellStyle name="Note 6 4 2 2 4 2 2 6" xfId="41026"/>
    <cellStyle name="Note 6 4 2 2 4 2 3" xfId="7864"/>
    <cellStyle name="Note 6 4 2 2 4 2 3 2" xfId="25529"/>
    <cellStyle name="Note 6 4 2 2 4 2 3 3" xfId="42794"/>
    <cellStyle name="Note 6 4 2 2 4 2 4" xfId="14916"/>
    <cellStyle name="Note 6 4 2 2 4 2 4 2" xfId="32580"/>
    <cellStyle name="Note 6 4 2 2 4 2 4 3" xfId="49795"/>
    <cellStyle name="Note 6 4 2 2 4 2 5" xfId="21886"/>
    <cellStyle name="Note 6 4 2 2 4 2 6" xfId="39183"/>
    <cellStyle name="Note 6 4 2 2 4 3" xfId="5053"/>
    <cellStyle name="Note 6 4 2 2 4 3 2" xfId="11973"/>
    <cellStyle name="Note 6 4 2 2 4 3 2 2" xfId="18754"/>
    <cellStyle name="Note 6 4 2 2 4 3 2 2 2" xfId="36418"/>
    <cellStyle name="Note 6 4 2 2 4 3 2 2 3" xfId="53601"/>
    <cellStyle name="Note 6 4 2 2 4 3 2 3" xfId="29637"/>
    <cellStyle name="Note 6 4 2 2 4 3 2 4" xfId="46870"/>
    <cellStyle name="Note 6 4 2 2 4 3 3" xfId="8689"/>
    <cellStyle name="Note 6 4 2 2 4 3 3 2" xfId="26354"/>
    <cellStyle name="Note 6 4 2 2 4 3 3 3" xfId="43613"/>
    <cellStyle name="Note 6 4 2 2 4 3 4" xfId="15687"/>
    <cellStyle name="Note 6 4 2 2 4 3 4 2" xfId="33351"/>
    <cellStyle name="Note 6 4 2 2 4 3 4 3" xfId="50560"/>
    <cellStyle name="Note 6 4 2 2 4 3 5" xfId="22718"/>
    <cellStyle name="Note 6 4 2 2 4 3 6" xfId="40002"/>
    <cellStyle name="Note 6 4 2 2 4 4" xfId="10659"/>
    <cellStyle name="Note 6 4 2 2 4 4 2" xfId="17548"/>
    <cellStyle name="Note 6 4 2 2 4 4 2 2" xfId="35212"/>
    <cellStyle name="Note 6 4 2 2 4 4 2 3" xfId="52407"/>
    <cellStyle name="Note 6 4 2 2 4 4 3" xfId="28323"/>
    <cellStyle name="Note 6 4 2 2 4 4 4" xfId="45568"/>
    <cellStyle name="Note 6 4 2 2 4 5" xfId="6909"/>
    <cellStyle name="Note 6 4 2 2 4 5 2" xfId="24574"/>
    <cellStyle name="Note 6 4 2 2 4 5 3" xfId="41845"/>
    <cellStyle name="Note 6 4 2 2 4 6" xfId="13940"/>
    <cellStyle name="Note 6 4 2 2 4 6 2" xfId="31604"/>
    <cellStyle name="Note 6 4 2 2 4 6 3" xfId="48825"/>
    <cellStyle name="Note 6 4 2 2 4 7" xfId="20856"/>
    <cellStyle name="Note 6 4 2 2 4 8" xfId="38159"/>
    <cellStyle name="Note 6 4 2 2 5" xfId="3365"/>
    <cellStyle name="Note 6 4 2 2 5 2" xfId="5281"/>
    <cellStyle name="Note 6 4 2 2 5 2 2" xfId="12201"/>
    <cellStyle name="Note 6 4 2 2 5 2 2 2" xfId="18928"/>
    <cellStyle name="Note 6 4 2 2 5 2 2 2 2" xfId="36592"/>
    <cellStyle name="Note 6 4 2 2 5 2 2 2 3" xfId="53775"/>
    <cellStyle name="Note 6 4 2 2 5 2 2 3" xfId="29865"/>
    <cellStyle name="Note 6 4 2 2 5 2 2 4" xfId="47098"/>
    <cellStyle name="Note 6 4 2 2 5 2 3" xfId="8917"/>
    <cellStyle name="Note 6 4 2 2 5 2 3 2" xfId="26582"/>
    <cellStyle name="Note 6 4 2 2 5 2 3 3" xfId="43841"/>
    <cellStyle name="Note 6 4 2 2 5 2 4" xfId="15861"/>
    <cellStyle name="Note 6 4 2 2 5 2 4 2" xfId="33525"/>
    <cellStyle name="Note 6 4 2 2 5 2 4 3" xfId="50734"/>
    <cellStyle name="Note 6 4 2 2 5 2 5" xfId="22946"/>
    <cellStyle name="Note 6 4 2 2 5 2 6" xfId="40230"/>
    <cellStyle name="Note 6 4 2 2 5 3" xfId="10825"/>
    <cellStyle name="Note 6 4 2 2 5 3 2" xfId="17660"/>
    <cellStyle name="Note 6 4 2 2 5 3 2 2" xfId="35324"/>
    <cellStyle name="Note 6 4 2 2 5 3 2 3" xfId="52519"/>
    <cellStyle name="Note 6 4 2 2 5 3 3" xfId="28489"/>
    <cellStyle name="Note 6 4 2 2 5 3 4" xfId="45734"/>
    <cellStyle name="Note 6 4 2 2 5 4" xfId="14114"/>
    <cellStyle name="Note 6 4 2 2 5 4 2" xfId="31778"/>
    <cellStyle name="Note 6 4 2 2 5 4 3" xfId="48999"/>
    <cellStyle name="Note 6 4 2 2 5 5" xfId="21084"/>
    <cellStyle name="Note 6 4 2 2 5 6" xfId="38387"/>
    <cellStyle name="Note 6 4 2 2 6" xfId="3254"/>
    <cellStyle name="Note 6 4 2 2 6 2" xfId="5170"/>
    <cellStyle name="Note 6 4 2 2 6 2 2" xfId="12090"/>
    <cellStyle name="Note 6 4 2 2 6 2 2 2" xfId="18871"/>
    <cellStyle name="Note 6 4 2 2 6 2 2 2 2" xfId="36535"/>
    <cellStyle name="Note 6 4 2 2 6 2 2 2 3" xfId="53718"/>
    <cellStyle name="Note 6 4 2 2 6 2 2 3" xfId="29754"/>
    <cellStyle name="Note 6 4 2 2 6 2 2 4" xfId="46987"/>
    <cellStyle name="Note 6 4 2 2 6 2 3" xfId="8806"/>
    <cellStyle name="Note 6 4 2 2 6 2 3 2" xfId="26471"/>
    <cellStyle name="Note 6 4 2 2 6 2 3 3" xfId="43730"/>
    <cellStyle name="Note 6 4 2 2 6 2 4" xfId="15804"/>
    <cellStyle name="Note 6 4 2 2 6 2 4 2" xfId="33468"/>
    <cellStyle name="Note 6 4 2 2 6 2 4 3" xfId="50677"/>
    <cellStyle name="Note 6 4 2 2 6 2 5" xfId="22835"/>
    <cellStyle name="Note 6 4 2 2 6 2 6" xfId="40119"/>
    <cellStyle name="Note 6 4 2 2 6 3" xfId="7026"/>
    <cellStyle name="Note 6 4 2 2 6 3 2" xfId="24691"/>
    <cellStyle name="Note 6 4 2 2 6 3 3" xfId="41962"/>
    <cellStyle name="Note 6 4 2 2 6 4" xfId="14057"/>
    <cellStyle name="Note 6 4 2 2 6 4 2" xfId="31721"/>
    <cellStyle name="Note 6 4 2 2 6 4 3" xfId="48942"/>
    <cellStyle name="Note 6 4 2 2 6 5" xfId="20973"/>
    <cellStyle name="Note 6 4 2 2 6 6" xfId="38276"/>
    <cellStyle name="Note 6 4 2 2 7" xfId="4618"/>
    <cellStyle name="Note 6 4 2 2 7 2" xfId="11538"/>
    <cellStyle name="Note 6 4 2 2 7 2 2" xfId="18319"/>
    <cellStyle name="Note 6 4 2 2 7 2 2 2" xfId="35983"/>
    <cellStyle name="Note 6 4 2 2 7 2 2 3" xfId="53172"/>
    <cellStyle name="Note 6 4 2 2 7 2 3" xfId="29202"/>
    <cellStyle name="Note 6 4 2 2 7 2 4" xfId="46441"/>
    <cellStyle name="Note 6 4 2 2 7 3" xfId="8254"/>
    <cellStyle name="Note 6 4 2 2 7 3 2" xfId="25919"/>
    <cellStyle name="Note 6 4 2 2 7 3 3" xfId="43184"/>
    <cellStyle name="Note 6 4 2 2 7 4" xfId="15252"/>
    <cellStyle name="Note 6 4 2 2 7 4 2" xfId="32916"/>
    <cellStyle name="Note 6 4 2 2 7 4 3" xfId="50131"/>
    <cellStyle name="Note 6 4 2 2 7 5" xfId="22283"/>
    <cellStyle name="Note 6 4 2 2 7 6" xfId="39573"/>
    <cellStyle name="Note 6 4 2 2 8" xfId="10224"/>
    <cellStyle name="Note 6 4 2 2 8 2" xfId="17113"/>
    <cellStyle name="Note 6 4 2 2 8 2 2" xfId="34777"/>
    <cellStyle name="Note 6 4 2 2 8 2 3" xfId="51978"/>
    <cellStyle name="Note 6 4 2 2 8 3" xfId="27888"/>
    <cellStyle name="Note 6 4 2 2 8 4" xfId="45139"/>
    <cellStyle name="Note 6 4 2 2 9" xfId="6474"/>
    <cellStyle name="Note 6 4 2 2 9 2" xfId="24139"/>
    <cellStyle name="Note 6 4 2 2 9 3" xfId="41416"/>
    <cellStyle name="Note 6 4 2 3" xfId="2874"/>
    <cellStyle name="Note 6 4 2 3 2" xfId="3537"/>
    <cellStyle name="Note 6 4 2 3 2 2" xfId="5453"/>
    <cellStyle name="Note 6 4 2 3 2 2 2" xfId="12373"/>
    <cellStyle name="Note 6 4 2 3 2 2 2 2" xfId="19100"/>
    <cellStyle name="Note 6 4 2 3 2 2 2 2 2" xfId="36764"/>
    <cellStyle name="Note 6 4 2 3 2 2 2 2 3" xfId="53944"/>
    <cellStyle name="Note 6 4 2 3 2 2 2 3" xfId="30037"/>
    <cellStyle name="Note 6 4 2 3 2 2 2 4" xfId="47267"/>
    <cellStyle name="Note 6 4 2 3 2 2 3" xfId="9089"/>
    <cellStyle name="Note 6 4 2 3 2 2 3 2" xfId="26754"/>
    <cellStyle name="Note 6 4 2 3 2 2 3 3" xfId="44010"/>
    <cellStyle name="Note 6 4 2 3 2 2 4" xfId="16033"/>
    <cellStyle name="Note 6 4 2 3 2 2 4 2" xfId="33697"/>
    <cellStyle name="Note 6 4 2 3 2 2 4 3" xfId="50903"/>
    <cellStyle name="Note 6 4 2 3 2 2 5" xfId="23118"/>
    <cellStyle name="Note 6 4 2 3 2 2 6" xfId="40399"/>
    <cellStyle name="Note 6 4 2 3 2 3" xfId="10997"/>
    <cellStyle name="Note 6 4 2 3 2 3 2" xfId="17832"/>
    <cellStyle name="Note 6 4 2 3 2 3 2 2" xfId="35496"/>
    <cellStyle name="Note 6 4 2 3 2 3 2 3" xfId="52688"/>
    <cellStyle name="Note 6 4 2 3 2 3 3" xfId="28661"/>
    <cellStyle name="Note 6 4 2 3 2 3 4" xfId="45903"/>
    <cellStyle name="Note 6 4 2 3 2 4" xfId="7234"/>
    <cellStyle name="Note 6 4 2 3 2 4 2" xfId="24899"/>
    <cellStyle name="Note 6 4 2 3 2 4 3" xfId="42167"/>
    <cellStyle name="Note 6 4 2 3 2 5" xfId="14286"/>
    <cellStyle name="Note 6 4 2 3 2 5 2" xfId="31950"/>
    <cellStyle name="Note 6 4 2 3 2 5 3" xfId="49168"/>
    <cellStyle name="Note 6 4 2 3 2 6" xfId="21256"/>
    <cellStyle name="Note 6 4 2 3 2 7" xfId="38556"/>
    <cellStyle name="Note 6 4 2 3 3" xfId="3907"/>
    <cellStyle name="Note 6 4 2 3 3 2" xfId="5823"/>
    <cellStyle name="Note 6 4 2 3 3 2 2" xfId="12743"/>
    <cellStyle name="Note 6 4 2 3 3 2 2 2" xfId="19470"/>
    <cellStyle name="Note 6 4 2 3 3 2 2 2 2" xfId="37134"/>
    <cellStyle name="Note 6 4 2 3 3 2 2 2 3" xfId="54311"/>
    <cellStyle name="Note 6 4 2 3 3 2 2 3" xfId="30407"/>
    <cellStyle name="Note 6 4 2 3 3 2 2 4" xfId="47634"/>
    <cellStyle name="Note 6 4 2 3 3 2 3" xfId="9459"/>
    <cellStyle name="Note 6 4 2 3 3 2 3 2" xfId="27124"/>
    <cellStyle name="Note 6 4 2 3 3 2 3 3" xfId="44377"/>
    <cellStyle name="Note 6 4 2 3 3 2 4" xfId="16403"/>
    <cellStyle name="Note 6 4 2 3 3 2 4 2" xfId="34067"/>
    <cellStyle name="Note 6 4 2 3 3 2 4 3" xfId="51270"/>
    <cellStyle name="Note 6 4 2 3 3 2 5" xfId="23488"/>
    <cellStyle name="Note 6 4 2 3 3 2 6" xfId="40766"/>
    <cellStyle name="Note 6 4 2 3 3 3" xfId="7604"/>
    <cellStyle name="Note 6 4 2 3 3 3 2" xfId="25269"/>
    <cellStyle name="Note 6 4 2 3 3 3 3" xfId="42534"/>
    <cellStyle name="Note 6 4 2 3 3 4" xfId="14656"/>
    <cellStyle name="Note 6 4 2 3 3 4 2" xfId="32320"/>
    <cellStyle name="Note 6 4 2 3 3 4 3" xfId="49535"/>
    <cellStyle name="Note 6 4 2 3 3 5" xfId="21626"/>
    <cellStyle name="Note 6 4 2 3 3 6" xfId="38923"/>
    <cellStyle name="Note 6 4 2 3 4" xfId="4790"/>
    <cellStyle name="Note 6 4 2 3 4 2" xfId="11710"/>
    <cellStyle name="Note 6 4 2 3 4 2 2" xfId="18491"/>
    <cellStyle name="Note 6 4 2 3 4 2 2 2" xfId="36155"/>
    <cellStyle name="Note 6 4 2 3 4 2 2 3" xfId="53341"/>
    <cellStyle name="Note 6 4 2 3 4 2 3" xfId="29374"/>
    <cellStyle name="Note 6 4 2 3 4 2 4" xfId="46610"/>
    <cellStyle name="Note 6 4 2 3 4 3" xfId="8426"/>
    <cellStyle name="Note 6 4 2 3 4 3 2" xfId="26091"/>
    <cellStyle name="Note 6 4 2 3 4 3 3" xfId="43353"/>
    <cellStyle name="Note 6 4 2 3 4 4" xfId="15424"/>
    <cellStyle name="Note 6 4 2 3 4 4 2" xfId="33088"/>
    <cellStyle name="Note 6 4 2 3 4 4 3" xfId="50300"/>
    <cellStyle name="Note 6 4 2 3 4 5" xfId="22455"/>
    <cellStyle name="Note 6 4 2 3 4 6" xfId="39742"/>
    <cellStyle name="Note 6 4 2 3 5" xfId="10396"/>
    <cellStyle name="Note 6 4 2 3 5 2" xfId="17285"/>
    <cellStyle name="Note 6 4 2 3 5 2 2" xfId="34949"/>
    <cellStyle name="Note 6 4 2 3 5 2 3" xfId="52147"/>
    <cellStyle name="Note 6 4 2 3 5 3" xfId="28060"/>
    <cellStyle name="Note 6 4 2 3 5 4" xfId="45308"/>
    <cellStyle name="Note 6 4 2 3 6" xfId="6646"/>
    <cellStyle name="Note 6 4 2 3 6 2" xfId="24311"/>
    <cellStyle name="Note 6 4 2 3 6 3" xfId="41585"/>
    <cellStyle name="Note 6 4 2 3 7" xfId="13677"/>
    <cellStyle name="Note 6 4 2 3 7 2" xfId="31341"/>
    <cellStyle name="Note 6 4 2 3 7 3" xfId="48565"/>
    <cellStyle name="Note 6 4 2 3 8" xfId="20593"/>
    <cellStyle name="Note 6 4 2 3 9" xfId="37899"/>
    <cellStyle name="Note 6 4 2 4" xfId="4526"/>
    <cellStyle name="Note 6 4 2 4 2" xfId="6390"/>
    <cellStyle name="Note 6 4 2 4 2 2" xfId="13309"/>
    <cellStyle name="Note 6 4 2 4 2 2 2" xfId="19982"/>
    <cellStyle name="Note 6 4 2 4 2 2 2 2" xfId="37646"/>
    <cellStyle name="Note 6 4 2 4 2 2 2 3" xfId="54823"/>
    <cellStyle name="Note 6 4 2 4 2 2 3" xfId="30973"/>
    <cellStyle name="Note 6 4 2 4 2 2 4" xfId="48200"/>
    <cellStyle name="Note 6 4 2 4 2 3" xfId="10025"/>
    <cellStyle name="Note 6 4 2 4 2 3 2" xfId="27690"/>
    <cellStyle name="Note 6 4 2 4 2 3 3" xfId="44943"/>
    <cellStyle name="Note 6 4 2 4 2 4" xfId="16915"/>
    <cellStyle name="Note 6 4 2 4 2 4 2" xfId="34579"/>
    <cellStyle name="Note 6 4 2 4 2 4 3" xfId="51782"/>
    <cellStyle name="Note 6 4 2 4 2 5" xfId="24055"/>
    <cellStyle name="Note 6 4 2 4 2 6" xfId="41332"/>
    <cellStyle name="Note 6 4 2 4 3" xfId="11454"/>
    <cellStyle name="Note 6 4 2 4 3 2" xfId="18235"/>
    <cellStyle name="Note 6 4 2 4 3 2 2" xfId="35899"/>
    <cellStyle name="Note 6 4 2 4 3 2 3" xfId="53088"/>
    <cellStyle name="Note 6 4 2 4 3 3" xfId="29118"/>
    <cellStyle name="Note 6 4 2 4 3 4" xfId="46357"/>
    <cellStyle name="Note 6 4 2 4 4" xfId="8170"/>
    <cellStyle name="Note 6 4 2 4 4 2" xfId="25835"/>
    <cellStyle name="Note 6 4 2 4 4 3" xfId="43100"/>
    <cellStyle name="Note 6 4 2 4 5" xfId="15168"/>
    <cellStyle name="Note 6 4 2 4 5 2" xfId="32832"/>
    <cellStyle name="Note 6 4 2 4 5 3" xfId="50047"/>
    <cellStyle name="Note 6 4 2 4 6" xfId="22199"/>
    <cellStyle name="Note 6 4 2 4 7" xfId="39489"/>
    <cellStyle name="Note 6 4 2 5" xfId="4449"/>
    <cellStyle name="Note 6 4 2 5 2" xfId="6313"/>
    <cellStyle name="Note 6 4 2 5 2 2" xfId="13232"/>
    <cellStyle name="Note 6 4 2 5 2 2 2" xfId="19905"/>
    <cellStyle name="Note 6 4 2 5 2 2 2 2" xfId="37569"/>
    <cellStyle name="Note 6 4 2 5 2 2 2 3" xfId="54746"/>
    <cellStyle name="Note 6 4 2 5 2 2 3" xfId="30896"/>
    <cellStyle name="Note 6 4 2 5 2 2 4" xfId="48123"/>
    <cellStyle name="Note 6 4 2 5 2 3" xfId="9948"/>
    <cellStyle name="Note 6 4 2 5 2 3 2" xfId="27613"/>
    <cellStyle name="Note 6 4 2 5 2 3 3" xfId="44866"/>
    <cellStyle name="Note 6 4 2 5 2 4" xfId="16838"/>
    <cellStyle name="Note 6 4 2 5 2 4 2" xfId="34502"/>
    <cellStyle name="Note 6 4 2 5 2 4 3" xfId="51705"/>
    <cellStyle name="Note 6 4 2 5 2 5" xfId="23978"/>
    <cellStyle name="Note 6 4 2 5 2 6" xfId="41255"/>
    <cellStyle name="Note 6 4 2 5 3" xfId="11377"/>
    <cellStyle name="Note 6 4 2 5 3 2" xfId="18158"/>
    <cellStyle name="Note 6 4 2 5 3 2 2" xfId="35822"/>
    <cellStyle name="Note 6 4 2 5 3 2 3" xfId="53011"/>
    <cellStyle name="Note 6 4 2 5 3 3" xfId="29041"/>
    <cellStyle name="Note 6 4 2 5 3 4" xfId="46280"/>
    <cellStyle name="Note 6 4 2 5 4" xfId="8093"/>
    <cellStyle name="Note 6 4 2 5 4 2" xfId="25758"/>
    <cellStyle name="Note 6 4 2 5 4 3" xfId="43023"/>
    <cellStyle name="Note 6 4 2 5 5" xfId="15091"/>
    <cellStyle name="Note 6 4 2 5 5 2" xfId="32755"/>
    <cellStyle name="Note 6 4 2 5 5 3" xfId="49970"/>
    <cellStyle name="Note 6 4 2 5 6" xfId="22122"/>
    <cellStyle name="Note 6 4 2 5 7" xfId="39412"/>
    <cellStyle name="Note 6 4 2 6" xfId="10169"/>
    <cellStyle name="Note 6 4 2 6 2" xfId="17058"/>
    <cellStyle name="Note 6 4 2 6 2 2" xfId="34722"/>
    <cellStyle name="Note 6 4 2 6 2 3" xfId="51923"/>
    <cellStyle name="Note 6 4 2 6 3" xfId="27833"/>
    <cellStyle name="Note 6 4 2 6 4" xfId="45084"/>
    <cellStyle name="Note 6 4 2 7" xfId="13450"/>
    <cellStyle name="Note 6 4 2 7 2" xfId="31114"/>
    <cellStyle name="Note 6 4 2 7 3" xfId="48341"/>
    <cellStyle name="Note 6 4 2 8" xfId="20276"/>
    <cellStyle name="Note 6 4 2 9" xfId="20148"/>
    <cellStyle name="Note 6 4 3" xfId="2701"/>
    <cellStyle name="Note 6 4 3 10" xfId="13506"/>
    <cellStyle name="Note 6 4 3 10 2" xfId="31170"/>
    <cellStyle name="Note 6 4 3 10 3" xfId="48397"/>
    <cellStyle name="Note 6 4 3 11" xfId="20422"/>
    <cellStyle name="Note 6 4 3 12" xfId="37731"/>
    <cellStyle name="Note 6 4 3 2" xfId="2930"/>
    <cellStyle name="Note 6 4 3 2 2" xfId="3593"/>
    <cellStyle name="Note 6 4 3 2 2 2" xfId="5509"/>
    <cellStyle name="Note 6 4 3 2 2 2 2" xfId="12429"/>
    <cellStyle name="Note 6 4 3 2 2 2 2 2" xfId="19156"/>
    <cellStyle name="Note 6 4 3 2 2 2 2 2 2" xfId="36820"/>
    <cellStyle name="Note 6 4 3 2 2 2 2 2 3" xfId="54000"/>
    <cellStyle name="Note 6 4 3 2 2 2 2 3" xfId="30093"/>
    <cellStyle name="Note 6 4 3 2 2 2 2 4" xfId="47323"/>
    <cellStyle name="Note 6 4 3 2 2 2 3" xfId="9145"/>
    <cellStyle name="Note 6 4 3 2 2 2 3 2" xfId="26810"/>
    <cellStyle name="Note 6 4 3 2 2 2 3 3" xfId="44066"/>
    <cellStyle name="Note 6 4 3 2 2 2 4" xfId="16089"/>
    <cellStyle name="Note 6 4 3 2 2 2 4 2" xfId="33753"/>
    <cellStyle name="Note 6 4 3 2 2 2 4 3" xfId="50959"/>
    <cellStyle name="Note 6 4 3 2 2 2 5" xfId="23174"/>
    <cellStyle name="Note 6 4 3 2 2 2 6" xfId="40455"/>
    <cellStyle name="Note 6 4 3 2 2 3" xfId="11053"/>
    <cellStyle name="Note 6 4 3 2 2 3 2" xfId="17888"/>
    <cellStyle name="Note 6 4 3 2 2 3 2 2" xfId="35552"/>
    <cellStyle name="Note 6 4 3 2 2 3 2 3" xfId="52744"/>
    <cellStyle name="Note 6 4 3 2 2 3 3" xfId="28717"/>
    <cellStyle name="Note 6 4 3 2 2 3 4" xfId="45959"/>
    <cellStyle name="Note 6 4 3 2 2 4" xfId="7290"/>
    <cellStyle name="Note 6 4 3 2 2 4 2" xfId="24955"/>
    <cellStyle name="Note 6 4 3 2 2 4 3" xfId="42223"/>
    <cellStyle name="Note 6 4 3 2 2 5" xfId="14342"/>
    <cellStyle name="Note 6 4 3 2 2 5 2" xfId="32006"/>
    <cellStyle name="Note 6 4 3 2 2 5 3" xfId="49224"/>
    <cellStyle name="Note 6 4 3 2 2 6" xfId="21312"/>
    <cellStyle name="Note 6 4 3 2 2 7" xfId="38612"/>
    <cellStyle name="Note 6 4 3 2 3" xfId="3963"/>
    <cellStyle name="Note 6 4 3 2 3 2" xfId="5879"/>
    <cellStyle name="Note 6 4 3 2 3 2 2" xfId="12799"/>
    <cellStyle name="Note 6 4 3 2 3 2 2 2" xfId="19526"/>
    <cellStyle name="Note 6 4 3 2 3 2 2 2 2" xfId="37190"/>
    <cellStyle name="Note 6 4 3 2 3 2 2 2 3" xfId="54367"/>
    <cellStyle name="Note 6 4 3 2 3 2 2 3" xfId="30463"/>
    <cellStyle name="Note 6 4 3 2 3 2 2 4" xfId="47690"/>
    <cellStyle name="Note 6 4 3 2 3 2 3" xfId="9515"/>
    <cellStyle name="Note 6 4 3 2 3 2 3 2" xfId="27180"/>
    <cellStyle name="Note 6 4 3 2 3 2 3 3" xfId="44433"/>
    <cellStyle name="Note 6 4 3 2 3 2 4" xfId="16459"/>
    <cellStyle name="Note 6 4 3 2 3 2 4 2" xfId="34123"/>
    <cellStyle name="Note 6 4 3 2 3 2 4 3" xfId="51326"/>
    <cellStyle name="Note 6 4 3 2 3 2 5" xfId="23544"/>
    <cellStyle name="Note 6 4 3 2 3 2 6" xfId="40822"/>
    <cellStyle name="Note 6 4 3 2 3 3" xfId="7660"/>
    <cellStyle name="Note 6 4 3 2 3 3 2" xfId="25325"/>
    <cellStyle name="Note 6 4 3 2 3 3 3" xfId="42590"/>
    <cellStyle name="Note 6 4 3 2 3 4" xfId="14712"/>
    <cellStyle name="Note 6 4 3 2 3 4 2" xfId="32376"/>
    <cellStyle name="Note 6 4 3 2 3 4 3" xfId="49591"/>
    <cellStyle name="Note 6 4 3 2 3 5" xfId="21682"/>
    <cellStyle name="Note 6 4 3 2 3 6" xfId="38979"/>
    <cellStyle name="Note 6 4 3 2 4" xfId="4846"/>
    <cellStyle name="Note 6 4 3 2 4 2" xfId="11766"/>
    <cellStyle name="Note 6 4 3 2 4 2 2" xfId="18547"/>
    <cellStyle name="Note 6 4 3 2 4 2 2 2" xfId="36211"/>
    <cellStyle name="Note 6 4 3 2 4 2 2 3" xfId="53397"/>
    <cellStyle name="Note 6 4 3 2 4 2 3" xfId="29430"/>
    <cellStyle name="Note 6 4 3 2 4 2 4" xfId="46666"/>
    <cellStyle name="Note 6 4 3 2 4 3" xfId="8482"/>
    <cellStyle name="Note 6 4 3 2 4 3 2" xfId="26147"/>
    <cellStyle name="Note 6 4 3 2 4 3 3" xfId="43409"/>
    <cellStyle name="Note 6 4 3 2 4 4" xfId="15480"/>
    <cellStyle name="Note 6 4 3 2 4 4 2" xfId="33144"/>
    <cellStyle name="Note 6 4 3 2 4 4 3" xfId="50356"/>
    <cellStyle name="Note 6 4 3 2 4 5" xfId="22511"/>
    <cellStyle name="Note 6 4 3 2 4 6" xfId="39798"/>
    <cellStyle name="Note 6 4 3 2 5" xfId="10452"/>
    <cellStyle name="Note 6 4 3 2 5 2" xfId="17341"/>
    <cellStyle name="Note 6 4 3 2 5 2 2" xfId="35005"/>
    <cellStyle name="Note 6 4 3 2 5 2 3" xfId="52203"/>
    <cellStyle name="Note 6 4 3 2 5 3" xfId="28116"/>
    <cellStyle name="Note 6 4 3 2 5 4" xfId="45364"/>
    <cellStyle name="Note 6 4 3 2 6" xfId="6702"/>
    <cellStyle name="Note 6 4 3 2 6 2" xfId="24367"/>
    <cellStyle name="Note 6 4 3 2 6 3" xfId="41641"/>
    <cellStyle name="Note 6 4 3 2 7" xfId="13733"/>
    <cellStyle name="Note 6 4 3 2 7 2" xfId="31397"/>
    <cellStyle name="Note 6 4 3 2 7 3" xfId="48621"/>
    <cellStyle name="Note 6 4 3 2 8" xfId="20649"/>
    <cellStyle name="Note 6 4 3 2 9" xfId="37955"/>
    <cellStyle name="Note 6 4 3 3" xfId="3026"/>
    <cellStyle name="Note 6 4 3 3 2" xfId="3689"/>
    <cellStyle name="Note 6 4 3 3 2 2" xfId="5605"/>
    <cellStyle name="Note 6 4 3 3 2 2 2" xfId="12525"/>
    <cellStyle name="Note 6 4 3 3 2 2 2 2" xfId="19252"/>
    <cellStyle name="Note 6 4 3 3 2 2 2 2 2" xfId="36916"/>
    <cellStyle name="Note 6 4 3 3 2 2 2 2 3" xfId="54093"/>
    <cellStyle name="Note 6 4 3 3 2 2 2 3" xfId="30189"/>
    <cellStyle name="Note 6 4 3 3 2 2 2 4" xfId="47416"/>
    <cellStyle name="Note 6 4 3 3 2 2 3" xfId="9241"/>
    <cellStyle name="Note 6 4 3 3 2 2 3 2" xfId="26906"/>
    <cellStyle name="Note 6 4 3 3 2 2 3 3" xfId="44159"/>
    <cellStyle name="Note 6 4 3 3 2 2 4" xfId="16185"/>
    <cellStyle name="Note 6 4 3 3 2 2 4 2" xfId="33849"/>
    <cellStyle name="Note 6 4 3 3 2 2 4 3" xfId="51052"/>
    <cellStyle name="Note 6 4 3 3 2 2 5" xfId="23270"/>
    <cellStyle name="Note 6 4 3 3 2 2 6" xfId="40548"/>
    <cellStyle name="Note 6 4 3 3 2 3" xfId="11149"/>
    <cellStyle name="Note 6 4 3 3 2 3 2" xfId="17984"/>
    <cellStyle name="Note 6 4 3 3 2 3 2 2" xfId="35648"/>
    <cellStyle name="Note 6 4 3 3 2 3 2 3" xfId="52837"/>
    <cellStyle name="Note 6 4 3 3 2 3 3" xfId="28813"/>
    <cellStyle name="Note 6 4 3 3 2 3 4" xfId="46052"/>
    <cellStyle name="Note 6 4 3 3 2 4" xfId="7386"/>
    <cellStyle name="Note 6 4 3 3 2 4 2" xfId="25051"/>
    <cellStyle name="Note 6 4 3 3 2 4 3" xfId="42316"/>
    <cellStyle name="Note 6 4 3 3 2 5" xfId="14438"/>
    <cellStyle name="Note 6 4 3 3 2 5 2" xfId="32102"/>
    <cellStyle name="Note 6 4 3 3 2 5 3" xfId="49317"/>
    <cellStyle name="Note 6 4 3 3 2 6" xfId="21408"/>
    <cellStyle name="Note 6 4 3 3 2 7" xfId="38705"/>
    <cellStyle name="Note 6 4 3 3 3" xfId="4056"/>
    <cellStyle name="Note 6 4 3 3 3 2" xfId="5972"/>
    <cellStyle name="Note 6 4 3 3 3 2 2" xfId="12892"/>
    <cellStyle name="Note 6 4 3 3 3 2 2 2" xfId="19619"/>
    <cellStyle name="Note 6 4 3 3 3 2 2 2 2" xfId="37283"/>
    <cellStyle name="Note 6 4 3 3 3 2 2 2 3" xfId="54460"/>
    <cellStyle name="Note 6 4 3 3 3 2 2 3" xfId="30556"/>
    <cellStyle name="Note 6 4 3 3 3 2 2 4" xfId="47783"/>
    <cellStyle name="Note 6 4 3 3 3 2 3" xfId="9608"/>
    <cellStyle name="Note 6 4 3 3 3 2 3 2" xfId="27273"/>
    <cellStyle name="Note 6 4 3 3 3 2 3 3" xfId="44526"/>
    <cellStyle name="Note 6 4 3 3 3 2 4" xfId="16552"/>
    <cellStyle name="Note 6 4 3 3 3 2 4 2" xfId="34216"/>
    <cellStyle name="Note 6 4 3 3 3 2 4 3" xfId="51419"/>
    <cellStyle name="Note 6 4 3 3 3 2 5" xfId="23637"/>
    <cellStyle name="Note 6 4 3 3 3 2 6" xfId="40915"/>
    <cellStyle name="Note 6 4 3 3 3 3" xfId="7753"/>
    <cellStyle name="Note 6 4 3 3 3 3 2" xfId="25418"/>
    <cellStyle name="Note 6 4 3 3 3 3 3" xfId="42683"/>
    <cellStyle name="Note 6 4 3 3 3 4" xfId="14805"/>
    <cellStyle name="Note 6 4 3 3 3 4 2" xfId="32469"/>
    <cellStyle name="Note 6 4 3 3 3 4 3" xfId="49684"/>
    <cellStyle name="Note 6 4 3 3 3 5" xfId="21775"/>
    <cellStyle name="Note 6 4 3 3 3 6" xfId="39072"/>
    <cellStyle name="Note 6 4 3 3 4" xfId="4942"/>
    <cellStyle name="Note 6 4 3 3 4 2" xfId="11862"/>
    <cellStyle name="Note 6 4 3 3 4 2 2" xfId="18643"/>
    <cellStyle name="Note 6 4 3 3 4 2 2 2" xfId="36307"/>
    <cellStyle name="Note 6 4 3 3 4 2 2 3" xfId="53490"/>
    <cellStyle name="Note 6 4 3 3 4 2 3" xfId="29526"/>
    <cellStyle name="Note 6 4 3 3 4 2 4" xfId="46759"/>
    <cellStyle name="Note 6 4 3 3 4 3" xfId="8578"/>
    <cellStyle name="Note 6 4 3 3 4 3 2" xfId="26243"/>
    <cellStyle name="Note 6 4 3 3 4 3 3" xfId="43502"/>
    <cellStyle name="Note 6 4 3 3 4 4" xfId="15576"/>
    <cellStyle name="Note 6 4 3 3 4 4 2" xfId="33240"/>
    <cellStyle name="Note 6 4 3 3 4 4 3" xfId="50449"/>
    <cellStyle name="Note 6 4 3 3 4 5" xfId="22607"/>
    <cellStyle name="Note 6 4 3 3 4 6" xfId="39891"/>
    <cellStyle name="Note 6 4 3 3 5" xfId="10548"/>
    <cellStyle name="Note 6 4 3 3 5 2" xfId="17437"/>
    <cellStyle name="Note 6 4 3 3 5 2 2" xfId="35101"/>
    <cellStyle name="Note 6 4 3 3 5 2 3" xfId="52296"/>
    <cellStyle name="Note 6 4 3 3 5 3" xfId="28212"/>
    <cellStyle name="Note 6 4 3 3 5 4" xfId="45457"/>
    <cellStyle name="Note 6 4 3 3 6" xfId="6798"/>
    <cellStyle name="Note 6 4 3 3 6 2" xfId="24463"/>
    <cellStyle name="Note 6 4 3 3 6 3" xfId="41734"/>
    <cellStyle name="Note 6 4 3 3 7" xfId="13829"/>
    <cellStyle name="Note 6 4 3 3 7 2" xfId="31493"/>
    <cellStyle name="Note 6 4 3 3 7 3" xfId="48714"/>
    <cellStyle name="Note 6 4 3 3 8" xfId="20745"/>
    <cellStyle name="Note 6 4 3 3 9" xfId="38048"/>
    <cellStyle name="Note 6 4 3 4" xfId="3138"/>
    <cellStyle name="Note 6 4 3 4 2" xfId="4168"/>
    <cellStyle name="Note 6 4 3 4 2 2" xfId="6084"/>
    <cellStyle name="Note 6 4 3 4 2 2 2" xfId="13004"/>
    <cellStyle name="Note 6 4 3 4 2 2 2 2" xfId="19731"/>
    <cellStyle name="Note 6 4 3 4 2 2 2 2 2" xfId="37395"/>
    <cellStyle name="Note 6 4 3 4 2 2 2 2 3" xfId="54572"/>
    <cellStyle name="Note 6 4 3 4 2 2 2 3" xfId="30668"/>
    <cellStyle name="Note 6 4 3 4 2 2 2 4" xfId="47895"/>
    <cellStyle name="Note 6 4 3 4 2 2 3" xfId="9720"/>
    <cellStyle name="Note 6 4 3 4 2 2 3 2" xfId="27385"/>
    <cellStyle name="Note 6 4 3 4 2 2 3 3" xfId="44638"/>
    <cellStyle name="Note 6 4 3 4 2 2 4" xfId="16664"/>
    <cellStyle name="Note 6 4 3 4 2 2 4 2" xfId="34328"/>
    <cellStyle name="Note 6 4 3 4 2 2 4 3" xfId="51531"/>
    <cellStyle name="Note 6 4 3 4 2 2 5" xfId="23749"/>
    <cellStyle name="Note 6 4 3 4 2 2 6" xfId="41027"/>
    <cellStyle name="Note 6 4 3 4 2 3" xfId="7865"/>
    <cellStyle name="Note 6 4 3 4 2 3 2" xfId="25530"/>
    <cellStyle name="Note 6 4 3 4 2 3 3" xfId="42795"/>
    <cellStyle name="Note 6 4 3 4 2 4" xfId="14917"/>
    <cellStyle name="Note 6 4 3 4 2 4 2" xfId="32581"/>
    <cellStyle name="Note 6 4 3 4 2 4 3" xfId="49796"/>
    <cellStyle name="Note 6 4 3 4 2 5" xfId="21887"/>
    <cellStyle name="Note 6 4 3 4 2 6" xfId="39184"/>
    <cellStyle name="Note 6 4 3 4 3" xfId="5054"/>
    <cellStyle name="Note 6 4 3 4 3 2" xfId="11974"/>
    <cellStyle name="Note 6 4 3 4 3 2 2" xfId="18755"/>
    <cellStyle name="Note 6 4 3 4 3 2 2 2" xfId="36419"/>
    <cellStyle name="Note 6 4 3 4 3 2 2 3" xfId="53602"/>
    <cellStyle name="Note 6 4 3 4 3 2 3" xfId="29638"/>
    <cellStyle name="Note 6 4 3 4 3 2 4" xfId="46871"/>
    <cellStyle name="Note 6 4 3 4 3 3" xfId="8690"/>
    <cellStyle name="Note 6 4 3 4 3 3 2" xfId="26355"/>
    <cellStyle name="Note 6 4 3 4 3 3 3" xfId="43614"/>
    <cellStyle name="Note 6 4 3 4 3 4" xfId="15688"/>
    <cellStyle name="Note 6 4 3 4 3 4 2" xfId="33352"/>
    <cellStyle name="Note 6 4 3 4 3 4 3" xfId="50561"/>
    <cellStyle name="Note 6 4 3 4 3 5" xfId="22719"/>
    <cellStyle name="Note 6 4 3 4 3 6" xfId="40003"/>
    <cellStyle name="Note 6 4 3 4 4" xfId="10660"/>
    <cellStyle name="Note 6 4 3 4 4 2" xfId="17549"/>
    <cellStyle name="Note 6 4 3 4 4 2 2" xfId="35213"/>
    <cellStyle name="Note 6 4 3 4 4 2 3" xfId="52408"/>
    <cellStyle name="Note 6 4 3 4 4 3" xfId="28324"/>
    <cellStyle name="Note 6 4 3 4 4 4" xfId="45569"/>
    <cellStyle name="Note 6 4 3 4 5" xfId="6910"/>
    <cellStyle name="Note 6 4 3 4 5 2" xfId="24575"/>
    <cellStyle name="Note 6 4 3 4 5 3" xfId="41846"/>
    <cellStyle name="Note 6 4 3 4 6" xfId="13941"/>
    <cellStyle name="Note 6 4 3 4 6 2" xfId="31605"/>
    <cellStyle name="Note 6 4 3 4 6 3" xfId="48826"/>
    <cellStyle name="Note 6 4 3 4 7" xfId="20857"/>
    <cellStyle name="Note 6 4 3 4 8" xfId="38160"/>
    <cellStyle name="Note 6 4 3 5" xfId="3366"/>
    <cellStyle name="Note 6 4 3 5 2" xfId="5282"/>
    <cellStyle name="Note 6 4 3 5 2 2" xfId="12202"/>
    <cellStyle name="Note 6 4 3 5 2 2 2" xfId="18929"/>
    <cellStyle name="Note 6 4 3 5 2 2 2 2" xfId="36593"/>
    <cellStyle name="Note 6 4 3 5 2 2 2 3" xfId="53776"/>
    <cellStyle name="Note 6 4 3 5 2 2 3" xfId="29866"/>
    <cellStyle name="Note 6 4 3 5 2 2 4" xfId="47099"/>
    <cellStyle name="Note 6 4 3 5 2 3" xfId="8918"/>
    <cellStyle name="Note 6 4 3 5 2 3 2" xfId="26583"/>
    <cellStyle name="Note 6 4 3 5 2 3 3" xfId="43842"/>
    <cellStyle name="Note 6 4 3 5 2 4" xfId="15862"/>
    <cellStyle name="Note 6 4 3 5 2 4 2" xfId="33526"/>
    <cellStyle name="Note 6 4 3 5 2 4 3" xfId="50735"/>
    <cellStyle name="Note 6 4 3 5 2 5" xfId="22947"/>
    <cellStyle name="Note 6 4 3 5 2 6" xfId="40231"/>
    <cellStyle name="Note 6 4 3 5 3" xfId="10826"/>
    <cellStyle name="Note 6 4 3 5 3 2" xfId="17661"/>
    <cellStyle name="Note 6 4 3 5 3 2 2" xfId="35325"/>
    <cellStyle name="Note 6 4 3 5 3 2 3" xfId="52520"/>
    <cellStyle name="Note 6 4 3 5 3 3" xfId="28490"/>
    <cellStyle name="Note 6 4 3 5 3 4" xfId="45735"/>
    <cellStyle name="Note 6 4 3 5 4" xfId="14115"/>
    <cellStyle name="Note 6 4 3 5 4 2" xfId="31779"/>
    <cellStyle name="Note 6 4 3 5 4 3" xfId="49000"/>
    <cellStyle name="Note 6 4 3 5 5" xfId="21085"/>
    <cellStyle name="Note 6 4 3 5 6" xfId="38388"/>
    <cellStyle name="Note 6 4 3 6" xfId="3253"/>
    <cellStyle name="Note 6 4 3 6 2" xfId="5169"/>
    <cellStyle name="Note 6 4 3 6 2 2" xfId="12089"/>
    <cellStyle name="Note 6 4 3 6 2 2 2" xfId="18870"/>
    <cellStyle name="Note 6 4 3 6 2 2 2 2" xfId="36534"/>
    <cellStyle name="Note 6 4 3 6 2 2 2 3" xfId="53717"/>
    <cellStyle name="Note 6 4 3 6 2 2 3" xfId="29753"/>
    <cellStyle name="Note 6 4 3 6 2 2 4" xfId="46986"/>
    <cellStyle name="Note 6 4 3 6 2 3" xfId="8805"/>
    <cellStyle name="Note 6 4 3 6 2 3 2" xfId="26470"/>
    <cellStyle name="Note 6 4 3 6 2 3 3" xfId="43729"/>
    <cellStyle name="Note 6 4 3 6 2 4" xfId="15803"/>
    <cellStyle name="Note 6 4 3 6 2 4 2" xfId="33467"/>
    <cellStyle name="Note 6 4 3 6 2 4 3" xfId="50676"/>
    <cellStyle name="Note 6 4 3 6 2 5" xfId="22834"/>
    <cellStyle name="Note 6 4 3 6 2 6" xfId="40118"/>
    <cellStyle name="Note 6 4 3 6 3" xfId="7025"/>
    <cellStyle name="Note 6 4 3 6 3 2" xfId="24690"/>
    <cellStyle name="Note 6 4 3 6 3 3" xfId="41961"/>
    <cellStyle name="Note 6 4 3 6 4" xfId="14056"/>
    <cellStyle name="Note 6 4 3 6 4 2" xfId="31720"/>
    <cellStyle name="Note 6 4 3 6 4 3" xfId="48941"/>
    <cellStyle name="Note 6 4 3 6 5" xfId="20972"/>
    <cellStyle name="Note 6 4 3 6 6" xfId="38275"/>
    <cellStyle name="Note 6 4 3 7" xfId="4619"/>
    <cellStyle name="Note 6 4 3 7 2" xfId="11539"/>
    <cellStyle name="Note 6 4 3 7 2 2" xfId="18320"/>
    <cellStyle name="Note 6 4 3 7 2 2 2" xfId="35984"/>
    <cellStyle name="Note 6 4 3 7 2 2 3" xfId="53173"/>
    <cellStyle name="Note 6 4 3 7 2 3" xfId="29203"/>
    <cellStyle name="Note 6 4 3 7 2 4" xfId="46442"/>
    <cellStyle name="Note 6 4 3 7 3" xfId="8255"/>
    <cellStyle name="Note 6 4 3 7 3 2" xfId="25920"/>
    <cellStyle name="Note 6 4 3 7 3 3" xfId="43185"/>
    <cellStyle name="Note 6 4 3 7 4" xfId="15253"/>
    <cellStyle name="Note 6 4 3 7 4 2" xfId="32917"/>
    <cellStyle name="Note 6 4 3 7 4 3" xfId="50132"/>
    <cellStyle name="Note 6 4 3 7 5" xfId="22284"/>
    <cellStyle name="Note 6 4 3 7 6" xfId="39574"/>
    <cellStyle name="Note 6 4 3 8" xfId="10225"/>
    <cellStyle name="Note 6 4 3 8 2" xfId="17114"/>
    <cellStyle name="Note 6 4 3 8 2 2" xfId="34778"/>
    <cellStyle name="Note 6 4 3 8 2 3" xfId="51979"/>
    <cellStyle name="Note 6 4 3 8 3" xfId="27889"/>
    <cellStyle name="Note 6 4 3 8 4" xfId="45140"/>
    <cellStyle name="Note 6 4 3 9" xfId="6475"/>
    <cellStyle name="Note 6 4 3 9 2" xfId="24140"/>
    <cellStyle name="Note 6 4 3 9 3" xfId="41417"/>
    <cellStyle name="Note 6 4 4" xfId="2873"/>
    <cellStyle name="Note 6 4 4 2" xfId="3536"/>
    <cellStyle name="Note 6 4 4 2 2" xfId="5452"/>
    <cellStyle name="Note 6 4 4 2 2 2" xfId="12372"/>
    <cellStyle name="Note 6 4 4 2 2 2 2" xfId="19099"/>
    <cellStyle name="Note 6 4 4 2 2 2 2 2" xfId="36763"/>
    <cellStyle name="Note 6 4 4 2 2 2 2 3" xfId="53943"/>
    <cellStyle name="Note 6 4 4 2 2 2 3" xfId="30036"/>
    <cellStyle name="Note 6 4 4 2 2 2 4" xfId="47266"/>
    <cellStyle name="Note 6 4 4 2 2 3" xfId="9088"/>
    <cellStyle name="Note 6 4 4 2 2 3 2" xfId="26753"/>
    <cellStyle name="Note 6 4 4 2 2 3 3" xfId="44009"/>
    <cellStyle name="Note 6 4 4 2 2 4" xfId="16032"/>
    <cellStyle name="Note 6 4 4 2 2 4 2" xfId="33696"/>
    <cellStyle name="Note 6 4 4 2 2 4 3" xfId="50902"/>
    <cellStyle name="Note 6 4 4 2 2 5" xfId="23117"/>
    <cellStyle name="Note 6 4 4 2 2 6" xfId="40398"/>
    <cellStyle name="Note 6 4 4 2 3" xfId="10996"/>
    <cellStyle name="Note 6 4 4 2 3 2" xfId="17831"/>
    <cellStyle name="Note 6 4 4 2 3 2 2" xfId="35495"/>
    <cellStyle name="Note 6 4 4 2 3 2 3" xfId="52687"/>
    <cellStyle name="Note 6 4 4 2 3 3" xfId="28660"/>
    <cellStyle name="Note 6 4 4 2 3 4" xfId="45902"/>
    <cellStyle name="Note 6 4 4 2 4" xfId="7233"/>
    <cellStyle name="Note 6 4 4 2 4 2" xfId="24898"/>
    <cellStyle name="Note 6 4 4 2 4 3" xfId="42166"/>
    <cellStyle name="Note 6 4 4 2 5" xfId="14285"/>
    <cellStyle name="Note 6 4 4 2 5 2" xfId="31949"/>
    <cellStyle name="Note 6 4 4 2 5 3" xfId="49167"/>
    <cellStyle name="Note 6 4 4 2 6" xfId="21255"/>
    <cellStyle name="Note 6 4 4 2 7" xfId="38555"/>
    <cellStyle name="Note 6 4 4 3" xfId="3906"/>
    <cellStyle name="Note 6 4 4 3 2" xfId="5822"/>
    <cellStyle name="Note 6 4 4 3 2 2" xfId="12742"/>
    <cellStyle name="Note 6 4 4 3 2 2 2" xfId="19469"/>
    <cellStyle name="Note 6 4 4 3 2 2 2 2" xfId="37133"/>
    <cellStyle name="Note 6 4 4 3 2 2 2 3" xfId="54310"/>
    <cellStyle name="Note 6 4 4 3 2 2 3" xfId="30406"/>
    <cellStyle name="Note 6 4 4 3 2 2 4" xfId="47633"/>
    <cellStyle name="Note 6 4 4 3 2 3" xfId="9458"/>
    <cellStyle name="Note 6 4 4 3 2 3 2" xfId="27123"/>
    <cellStyle name="Note 6 4 4 3 2 3 3" xfId="44376"/>
    <cellStyle name="Note 6 4 4 3 2 4" xfId="16402"/>
    <cellStyle name="Note 6 4 4 3 2 4 2" xfId="34066"/>
    <cellStyle name="Note 6 4 4 3 2 4 3" xfId="51269"/>
    <cellStyle name="Note 6 4 4 3 2 5" xfId="23487"/>
    <cellStyle name="Note 6 4 4 3 2 6" xfId="40765"/>
    <cellStyle name="Note 6 4 4 3 3" xfId="7603"/>
    <cellStyle name="Note 6 4 4 3 3 2" xfId="25268"/>
    <cellStyle name="Note 6 4 4 3 3 3" xfId="42533"/>
    <cellStyle name="Note 6 4 4 3 4" xfId="14655"/>
    <cellStyle name="Note 6 4 4 3 4 2" xfId="32319"/>
    <cellStyle name="Note 6 4 4 3 4 3" xfId="49534"/>
    <cellStyle name="Note 6 4 4 3 5" xfId="21625"/>
    <cellStyle name="Note 6 4 4 3 6" xfId="38922"/>
    <cellStyle name="Note 6 4 4 4" xfId="4789"/>
    <cellStyle name="Note 6 4 4 4 2" xfId="11709"/>
    <cellStyle name="Note 6 4 4 4 2 2" xfId="18490"/>
    <cellStyle name="Note 6 4 4 4 2 2 2" xfId="36154"/>
    <cellStyle name="Note 6 4 4 4 2 2 3" xfId="53340"/>
    <cellStyle name="Note 6 4 4 4 2 3" xfId="29373"/>
    <cellStyle name="Note 6 4 4 4 2 4" xfId="46609"/>
    <cellStyle name="Note 6 4 4 4 3" xfId="8425"/>
    <cellStyle name="Note 6 4 4 4 3 2" xfId="26090"/>
    <cellStyle name="Note 6 4 4 4 3 3" xfId="43352"/>
    <cellStyle name="Note 6 4 4 4 4" xfId="15423"/>
    <cellStyle name="Note 6 4 4 4 4 2" xfId="33087"/>
    <cellStyle name="Note 6 4 4 4 4 3" xfId="50299"/>
    <cellStyle name="Note 6 4 4 4 5" xfId="22454"/>
    <cellStyle name="Note 6 4 4 4 6" xfId="39741"/>
    <cellStyle name="Note 6 4 4 5" xfId="10395"/>
    <cellStyle name="Note 6 4 4 5 2" xfId="17284"/>
    <cellStyle name="Note 6 4 4 5 2 2" xfId="34948"/>
    <cellStyle name="Note 6 4 4 5 2 3" xfId="52146"/>
    <cellStyle name="Note 6 4 4 5 3" xfId="28059"/>
    <cellStyle name="Note 6 4 4 5 4" xfId="45307"/>
    <cellStyle name="Note 6 4 4 6" xfId="6645"/>
    <cellStyle name="Note 6 4 4 6 2" xfId="24310"/>
    <cellStyle name="Note 6 4 4 6 3" xfId="41584"/>
    <cellStyle name="Note 6 4 4 7" xfId="13676"/>
    <cellStyle name="Note 6 4 4 7 2" xfId="31340"/>
    <cellStyle name="Note 6 4 4 7 3" xfId="48564"/>
    <cellStyle name="Note 6 4 4 8" xfId="20592"/>
    <cellStyle name="Note 6 4 4 9" xfId="37898"/>
    <cellStyle name="Note 6 4 5" xfId="4525"/>
    <cellStyle name="Note 6 4 5 2" xfId="6389"/>
    <cellStyle name="Note 6 4 5 2 2" xfId="13308"/>
    <cellStyle name="Note 6 4 5 2 2 2" xfId="19981"/>
    <cellStyle name="Note 6 4 5 2 2 2 2" xfId="37645"/>
    <cellStyle name="Note 6 4 5 2 2 2 3" xfId="54822"/>
    <cellStyle name="Note 6 4 5 2 2 3" xfId="30972"/>
    <cellStyle name="Note 6 4 5 2 2 4" xfId="48199"/>
    <cellStyle name="Note 6 4 5 2 3" xfId="10024"/>
    <cellStyle name="Note 6 4 5 2 3 2" xfId="27689"/>
    <cellStyle name="Note 6 4 5 2 3 3" xfId="44942"/>
    <cellStyle name="Note 6 4 5 2 4" xfId="16914"/>
    <cellStyle name="Note 6 4 5 2 4 2" xfId="34578"/>
    <cellStyle name="Note 6 4 5 2 4 3" xfId="51781"/>
    <cellStyle name="Note 6 4 5 2 5" xfId="24054"/>
    <cellStyle name="Note 6 4 5 2 6" xfId="41331"/>
    <cellStyle name="Note 6 4 5 3" xfId="11453"/>
    <cellStyle name="Note 6 4 5 3 2" xfId="18234"/>
    <cellStyle name="Note 6 4 5 3 2 2" xfId="35898"/>
    <cellStyle name="Note 6 4 5 3 2 3" xfId="53087"/>
    <cellStyle name="Note 6 4 5 3 3" xfId="29117"/>
    <cellStyle name="Note 6 4 5 3 4" xfId="46356"/>
    <cellStyle name="Note 6 4 5 4" xfId="8169"/>
    <cellStyle name="Note 6 4 5 4 2" xfId="25834"/>
    <cellStyle name="Note 6 4 5 4 3" xfId="43099"/>
    <cellStyle name="Note 6 4 5 5" xfId="15167"/>
    <cellStyle name="Note 6 4 5 5 2" xfId="32831"/>
    <cellStyle name="Note 6 4 5 5 3" xfId="50046"/>
    <cellStyle name="Note 6 4 5 6" xfId="22198"/>
    <cellStyle name="Note 6 4 5 7" xfId="39488"/>
    <cellStyle name="Note 6 4 6" xfId="4448"/>
    <cellStyle name="Note 6 4 6 2" xfId="6312"/>
    <cellStyle name="Note 6 4 6 2 2" xfId="13231"/>
    <cellStyle name="Note 6 4 6 2 2 2" xfId="19904"/>
    <cellStyle name="Note 6 4 6 2 2 2 2" xfId="37568"/>
    <cellStyle name="Note 6 4 6 2 2 2 3" xfId="54745"/>
    <cellStyle name="Note 6 4 6 2 2 3" xfId="30895"/>
    <cellStyle name="Note 6 4 6 2 2 4" xfId="48122"/>
    <cellStyle name="Note 6 4 6 2 3" xfId="9947"/>
    <cellStyle name="Note 6 4 6 2 3 2" xfId="27612"/>
    <cellStyle name="Note 6 4 6 2 3 3" xfId="44865"/>
    <cellStyle name="Note 6 4 6 2 4" xfId="16837"/>
    <cellStyle name="Note 6 4 6 2 4 2" xfId="34501"/>
    <cellStyle name="Note 6 4 6 2 4 3" xfId="51704"/>
    <cellStyle name="Note 6 4 6 2 5" xfId="23977"/>
    <cellStyle name="Note 6 4 6 2 6" xfId="41254"/>
    <cellStyle name="Note 6 4 6 3" xfId="11376"/>
    <cellStyle name="Note 6 4 6 3 2" xfId="18157"/>
    <cellStyle name="Note 6 4 6 3 2 2" xfId="35821"/>
    <cellStyle name="Note 6 4 6 3 2 3" xfId="53010"/>
    <cellStyle name="Note 6 4 6 3 3" xfId="29040"/>
    <cellStyle name="Note 6 4 6 3 4" xfId="46279"/>
    <cellStyle name="Note 6 4 6 4" xfId="8092"/>
    <cellStyle name="Note 6 4 6 4 2" xfId="25757"/>
    <cellStyle name="Note 6 4 6 4 3" xfId="43022"/>
    <cellStyle name="Note 6 4 6 5" xfId="15090"/>
    <cellStyle name="Note 6 4 6 5 2" xfId="32754"/>
    <cellStyle name="Note 6 4 6 5 3" xfId="49969"/>
    <cellStyle name="Note 6 4 6 6" xfId="22121"/>
    <cellStyle name="Note 6 4 6 7" xfId="39411"/>
    <cellStyle name="Note 6 4 7" xfId="10168"/>
    <cellStyle name="Note 6 4 7 2" xfId="17057"/>
    <cellStyle name="Note 6 4 7 2 2" xfId="34721"/>
    <cellStyle name="Note 6 4 7 2 3" xfId="51922"/>
    <cellStyle name="Note 6 4 7 3" xfId="27832"/>
    <cellStyle name="Note 6 4 7 4" xfId="45083"/>
    <cellStyle name="Note 6 4 8" xfId="13449"/>
    <cellStyle name="Note 6 4 8 2" xfId="31113"/>
    <cellStyle name="Note 6 4 8 3" xfId="48340"/>
    <cellStyle name="Note 6 4 9" xfId="20275"/>
    <cellStyle name="Note 6 5" xfId="1886"/>
    <cellStyle name="Note 6 5 2" xfId="1887"/>
    <cellStyle name="Note 6 6" xfId="1888"/>
    <cellStyle name="Note 6 6 2" xfId="2699"/>
    <cellStyle name="Note 6 6 2 10" xfId="13504"/>
    <cellStyle name="Note 6 6 2 10 2" xfId="31168"/>
    <cellStyle name="Note 6 6 2 10 3" xfId="48395"/>
    <cellStyle name="Note 6 6 2 11" xfId="20420"/>
    <cellStyle name="Note 6 6 2 12" xfId="37729"/>
    <cellStyle name="Note 6 6 2 2" xfId="2928"/>
    <cellStyle name="Note 6 6 2 2 2" xfId="3591"/>
    <cellStyle name="Note 6 6 2 2 2 2" xfId="5507"/>
    <cellStyle name="Note 6 6 2 2 2 2 2" xfId="12427"/>
    <cellStyle name="Note 6 6 2 2 2 2 2 2" xfId="19154"/>
    <cellStyle name="Note 6 6 2 2 2 2 2 2 2" xfId="36818"/>
    <cellStyle name="Note 6 6 2 2 2 2 2 2 3" xfId="53998"/>
    <cellStyle name="Note 6 6 2 2 2 2 2 3" xfId="30091"/>
    <cellStyle name="Note 6 6 2 2 2 2 2 4" xfId="47321"/>
    <cellStyle name="Note 6 6 2 2 2 2 3" xfId="9143"/>
    <cellStyle name="Note 6 6 2 2 2 2 3 2" xfId="26808"/>
    <cellStyle name="Note 6 6 2 2 2 2 3 3" xfId="44064"/>
    <cellStyle name="Note 6 6 2 2 2 2 4" xfId="16087"/>
    <cellStyle name="Note 6 6 2 2 2 2 4 2" xfId="33751"/>
    <cellStyle name="Note 6 6 2 2 2 2 4 3" xfId="50957"/>
    <cellStyle name="Note 6 6 2 2 2 2 5" xfId="23172"/>
    <cellStyle name="Note 6 6 2 2 2 2 6" xfId="40453"/>
    <cellStyle name="Note 6 6 2 2 2 3" xfId="11051"/>
    <cellStyle name="Note 6 6 2 2 2 3 2" xfId="17886"/>
    <cellStyle name="Note 6 6 2 2 2 3 2 2" xfId="35550"/>
    <cellStyle name="Note 6 6 2 2 2 3 2 3" xfId="52742"/>
    <cellStyle name="Note 6 6 2 2 2 3 3" xfId="28715"/>
    <cellStyle name="Note 6 6 2 2 2 3 4" xfId="45957"/>
    <cellStyle name="Note 6 6 2 2 2 4" xfId="7288"/>
    <cellStyle name="Note 6 6 2 2 2 4 2" xfId="24953"/>
    <cellStyle name="Note 6 6 2 2 2 4 3" xfId="42221"/>
    <cellStyle name="Note 6 6 2 2 2 5" xfId="14340"/>
    <cellStyle name="Note 6 6 2 2 2 5 2" xfId="32004"/>
    <cellStyle name="Note 6 6 2 2 2 5 3" xfId="49222"/>
    <cellStyle name="Note 6 6 2 2 2 6" xfId="21310"/>
    <cellStyle name="Note 6 6 2 2 2 7" xfId="38610"/>
    <cellStyle name="Note 6 6 2 2 3" xfId="3961"/>
    <cellStyle name="Note 6 6 2 2 3 2" xfId="5877"/>
    <cellStyle name="Note 6 6 2 2 3 2 2" xfId="12797"/>
    <cellStyle name="Note 6 6 2 2 3 2 2 2" xfId="19524"/>
    <cellStyle name="Note 6 6 2 2 3 2 2 2 2" xfId="37188"/>
    <cellStyle name="Note 6 6 2 2 3 2 2 2 3" xfId="54365"/>
    <cellStyle name="Note 6 6 2 2 3 2 2 3" xfId="30461"/>
    <cellStyle name="Note 6 6 2 2 3 2 2 4" xfId="47688"/>
    <cellStyle name="Note 6 6 2 2 3 2 3" xfId="9513"/>
    <cellStyle name="Note 6 6 2 2 3 2 3 2" xfId="27178"/>
    <cellStyle name="Note 6 6 2 2 3 2 3 3" xfId="44431"/>
    <cellStyle name="Note 6 6 2 2 3 2 4" xfId="16457"/>
    <cellStyle name="Note 6 6 2 2 3 2 4 2" xfId="34121"/>
    <cellStyle name="Note 6 6 2 2 3 2 4 3" xfId="51324"/>
    <cellStyle name="Note 6 6 2 2 3 2 5" xfId="23542"/>
    <cellStyle name="Note 6 6 2 2 3 2 6" xfId="40820"/>
    <cellStyle name="Note 6 6 2 2 3 3" xfId="7658"/>
    <cellStyle name="Note 6 6 2 2 3 3 2" xfId="25323"/>
    <cellStyle name="Note 6 6 2 2 3 3 3" xfId="42588"/>
    <cellStyle name="Note 6 6 2 2 3 4" xfId="14710"/>
    <cellStyle name="Note 6 6 2 2 3 4 2" xfId="32374"/>
    <cellStyle name="Note 6 6 2 2 3 4 3" xfId="49589"/>
    <cellStyle name="Note 6 6 2 2 3 5" xfId="21680"/>
    <cellStyle name="Note 6 6 2 2 3 6" xfId="38977"/>
    <cellStyle name="Note 6 6 2 2 4" xfId="4844"/>
    <cellStyle name="Note 6 6 2 2 4 2" xfId="11764"/>
    <cellStyle name="Note 6 6 2 2 4 2 2" xfId="18545"/>
    <cellStyle name="Note 6 6 2 2 4 2 2 2" xfId="36209"/>
    <cellStyle name="Note 6 6 2 2 4 2 2 3" xfId="53395"/>
    <cellStyle name="Note 6 6 2 2 4 2 3" xfId="29428"/>
    <cellStyle name="Note 6 6 2 2 4 2 4" xfId="46664"/>
    <cellStyle name="Note 6 6 2 2 4 3" xfId="8480"/>
    <cellStyle name="Note 6 6 2 2 4 3 2" xfId="26145"/>
    <cellStyle name="Note 6 6 2 2 4 3 3" xfId="43407"/>
    <cellStyle name="Note 6 6 2 2 4 4" xfId="15478"/>
    <cellStyle name="Note 6 6 2 2 4 4 2" xfId="33142"/>
    <cellStyle name="Note 6 6 2 2 4 4 3" xfId="50354"/>
    <cellStyle name="Note 6 6 2 2 4 5" xfId="22509"/>
    <cellStyle name="Note 6 6 2 2 4 6" xfId="39796"/>
    <cellStyle name="Note 6 6 2 2 5" xfId="10450"/>
    <cellStyle name="Note 6 6 2 2 5 2" xfId="17339"/>
    <cellStyle name="Note 6 6 2 2 5 2 2" xfId="35003"/>
    <cellStyle name="Note 6 6 2 2 5 2 3" xfId="52201"/>
    <cellStyle name="Note 6 6 2 2 5 3" xfId="28114"/>
    <cellStyle name="Note 6 6 2 2 5 4" xfId="45362"/>
    <cellStyle name="Note 6 6 2 2 6" xfId="6700"/>
    <cellStyle name="Note 6 6 2 2 6 2" xfId="24365"/>
    <cellStyle name="Note 6 6 2 2 6 3" xfId="41639"/>
    <cellStyle name="Note 6 6 2 2 7" xfId="13731"/>
    <cellStyle name="Note 6 6 2 2 7 2" xfId="31395"/>
    <cellStyle name="Note 6 6 2 2 7 3" xfId="48619"/>
    <cellStyle name="Note 6 6 2 2 8" xfId="20647"/>
    <cellStyle name="Note 6 6 2 2 9" xfId="37953"/>
    <cellStyle name="Note 6 6 2 3" xfId="3024"/>
    <cellStyle name="Note 6 6 2 3 2" xfId="3687"/>
    <cellStyle name="Note 6 6 2 3 2 2" xfId="5603"/>
    <cellStyle name="Note 6 6 2 3 2 2 2" xfId="12523"/>
    <cellStyle name="Note 6 6 2 3 2 2 2 2" xfId="19250"/>
    <cellStyle name="Note 6 6 2 3 2 2 2 2 2" xfId="36914"/>
    <cellStyle name="Note 6 6 2 3 2 2 2 2 3" xfId="54091"/>
    <cellStyle name="Note 6 6 2 3 2 2 2 3" xfId="30187"/>
    <cellStyle name="Note 6 6 2 3 2 2 2 4" xfId="47414"/>
    <cellStyle name="Note 6 6 2 3 2 2 3" xfId="9239"/>
    <cellStyle name="Note 6 6 2 3 2 2 3 2" xfId="26904"/>
    <cellStyle name="Note 6 6 2 3 2 2 3 3" xfId="44157"/>
    <cellStyle name="Note 6 6 2 3 2 2 4" xfId="16183"/>
    <cellStyle name="Note 6 6 2 3 2 2 4 2" xfId="33847"/>
    <cellStyle name="Note 6 6 2 3 2 2 4 3" xfId="51050"/>
    <cellStyle name="Note 6 6 2 3 2 2 5" xfId="23268"/>
    <cellStyle name="Note 6 6 2 3 2 2 6" xfId="40546"/>
    <cellStyle name="Note 6 6 2 3 2 3" xfId="11147"/>
    <cellStyle name="Note 6 6 2 3 2 3 2" xfId="17982"/>
    <cellStyle name="Note 6 6 2 3 2 3 2 2" xfId="35646"/>
    <cellStyle name="Note 6 6 2 3 2 3 2 3" xfId="52835"/>
    <cellStyle name="Note 6 6 2 3 2 3 3" xfId="28811"/>
    <cellStyle name="Note 6 6 2 3 2 3 4" xfId="46050"/>
    <cellStyle name="Note 6 6 2 3 2 4" xfId="7384"/>
    <cellStyle name="Note 6 6 2 3 2 4 2" xfId="25049"/>
    <cellStyle name="Note 6 6 2 3 2 4 3" xfId="42314"/>
    <cellStyle name="Note 6 6 2 3 2 5" xfId="14436"/>
    <cellStyle name="Note 6 6 2 3 2 5 2" xfId="32100"/>
    <cellStyle name="Note 6 6 2 3 2 5 3" xfId="49315"/>
    <cellStyle name="Note 6 6 2 3 2 6" xfId="21406"/>
    <cellStyle name="Note 6 6 2 3 2 7" xfId="38703"/>
    <cellStyle name="Note 6 6 2 3 3" xfId="4054"/>
    <cellStyle name="Note 6 6 2 3 3 2" xfId="5970"/>
    <cellStyle name="Note 6 6 2 3 3 2 2" xfId="12890"/>
    <cellStyle name="Note 6 6 2 3 3 2 2 2" xfId="19617"/>
    <cellStyle name="Note 6 6 2 3 3 2 2 2 2" xfId="37281"/>
    <cellStyle name="Note 6 6 2 3 3 2 2 2 3" xfId="54458"/>
    <cellStyle name="Note 6 6 2 3 3 2 2 3" xfId="30554"/>
    <cellStyle name="Note 6 6 2 3 3 2 2 4" xfId="47781"/>
    <cellStyle name="Note 6 6 2 3 3 2 3" xfId="9606"/>
    <cellStyle name="Note 6 6 2 3 3 2 3 2" xfId="27271"/>
    <cellStyle name="Note 6 6 2 3 3 2 3 3" xfId="44524"/>
    <cellStyle name="Note 6 6 2 3 3 2 4" xfId="16550"/>
    <cellStyle name="Note 6 6 2 3 3 2 4 2" xfId="34214"/>
    <cellStyle name="Note 6 6 2 3 3 2 4 3" xfId="51417"/>
    <cellStyle name="Note 6 6 2 3 3 2 5" xfId="23635"/>
    <cellStyle name="Note 6 6 2 3 3 2 6" xfId="40913"/>
    <cellStyle name="Note 6 6 2 3 3 3" xfId="7751"/>
    <cellStyle name="Note 6 6 2 3 3 3 2" xfId="25416"/>
    <cellStyle name="Note 6 6 2 3 3 3 3" xfId="42681"/>
    <cellStyle name="Note 6 6 2 3 3 4" xfId="14803"/>
    <cellStyle name="Note 6 6 2 3 3 4 2" xfId="32467"/>
    <cellStyle name="Note 6 6 2 3 3 4 3" xfId="49682"/>
    <cellStyle name="Note 6 6 2 3 3 5" xfId="21773"/>
    <cellStyle name="Note 6 6 2 3 3 6" xfId="39070"/>
    <cellStyle name="Note 6 6 2 3 4" xfId="4940"/>
    <cellStyle name="Note 6 6 2 3 4 2" xfId="11860"/>
    <cellStyle name="Note 6 6 2 3 4 2 2" xfId="18641"/>
    <cellStyle name="Note 6 6 2 3 4 2 2 2" xfId="36305"/>
    <cellStyle name="Note 6 6 2 3 4 2 2 3" xfId="53488"/>
    <cellStyle name="Note 6 6 2 3 4 2 3" xfId="29524"/>
    <cellStyle name="Note 6 6 2 3 4 2 4" xfId="46757"/>
    <cellStyle name="Note 6 6 2 3 4 3" xfId="8576"/>
    <cellStyle name="Note 6 6 2 3 4 3 2" xfId="26241"/>
    <cellStyle name="Note 6 6 2 3 4 3 3" xfId="43500"/>
    <cellStyle name="Note 6 6 2 3 4 4" xfId="15574"/>
    <cellStyle name="Note 6 6 2 3 4 4 2" xfId="33238"/>
    <cellStyle name="Note 6 6 2 3 4 4 3" xfId="50447"/>
    <cellStyle name="Note 6 6 2 3 4 5" xfId="22605"/>
    <cellStyle name="Note 6 6 2 3 4 6" xfId="39889"/>
    <cellStyle name="Note 6 6 2 3 5" xfId="10546"/>
    <cellStyle name="Note 6 6 2 3 5 2" xfId="17435"/>
    <cellStyle name="Note 6 6 2 3 5 2 2" xfId="35099"/>
    <cellStyle name="Note 6 6 2 3 5 2 3" xfId="52294"/>
    <cellStyle name="Note 6 6 2 3 5 3" xfId="28210"/>
    <cellStyle name="Note 6 6 2 3 5 4" xfId="45455"/>
    <cellStyle name="Note 6 6 2 3 6" xfId="6796"/>
    <cellStyle name="Note 6 6 2 3 6 2" xfId="24461"/>
    <cellStyle name="Note 6 6 2 3 6 3" xfId="41732"/>
    <cellStyle name="Note 6 6 2 3 7" xfId="13827"/>
    <cellStyle name="Note 6 6 2 3 7 2" xfId="31491"/>
    <cellStyle name="Note 6 6 2 3 7 3" xfId="48712"/>
    <cellStyle name="Note 6 6 2 3 8" xfId="20743"/>
    <cellStyle name="Note 6 6 2 3 9" xfId="38046"/>
    <cellStyle name="Note 6 6 2 4" xfId="3136"/>
    <cellStyle name="Note 6 6 2 4 2" xfId="4166"/>
    <cellStyle name="Note 6 6 2 4 2 2" xfId="6082"/>
    <cellStyle name="Note 6 6 2 4 2 2 2" xfId="13002"/>
    <cellStyle name="Note 6 6 2 4 2 2 2 2" xfId="19729"/>
    <cellStyle name="Note 6 6 2 4 2 2 2 2 2" xfId="37393"/>
    <cellStyle name="Note 6 6 2 4 2 2 2 2 3" xfId="54570"/>
    <cellStyle name="Note 6 6 2 4 2 2 2 3" xfId="30666"/>
    <cellStyle name="Note 6 6 2 4 2 2 2 4" xfId="47893"/>
    <cellStyle name="Note 6 6 2 4 2 2 3" xfId="9718"/>
    <cellStyle name="Note 6 6 2 4 2 2 3 2" xfId="27383"/>
    <cellStyle name="Note 6 6 2 4 2 2 3 3" xfId="44636"/>
    <cellStyle name="Note 6 6 2 4 2 2 4" xfId="16662"/>
    <cellStyle name="Note 6 6 2 4 2 2 4 2" xfId="34326"/>
    <cellStyle name="Note 6 6 2 4 2 2 4 3" xfId="51529"/>
    <cellStyle name="Note 6 6 2 4 2 2 5" xfId="23747"/>
    <cellStyle name="Note 6 6 2 4 2 2 6" xfId="41025"/>
    <cellStyle name="Note 6 6 2 4 2 3" xfId="7863"/>
    <cellStyle name="Note 6 6 2 4 2 3 2" xfId="25528"/>
    <cellStyle name="Note 6 6 2 4 2 3 3" xfId="42793"/>
    <cellStyle name="Note 6 6 2 4 2 4" xfId="14915"/>
    <cellStyle name="Note 6 6 2 4 2 4 2" xfId="32579"/>
    <cellStyle name="Note 6 6 2 4 2 4 3" xfId="49794"/>
    <cellStyle name="Note 6 6 2 4 2 5" xfId="21885"/>
    <cellStyle name="Note 6 6 2 4 2 6" xfId="39182"/>
    <cellStyle name="Note 6 6 2 4 3" xfId="5052"/>
    <cellStyle name="Note 6 6 2 4 3 2" xfId="11972"/>
    <cellStyle name="Note 6 6 2 4 3 2 2" xfId="18753"/>
    <cellStyle name="Note 6 6 2 4 3 2 2 2" xfId="36417"/>
    <cellStyle name="Note 6 6 2 4 3 2 2 3" xfId="53600"/>
    <cellStyle name="Note 6 6 2 4 3 2 3" xfId="29636"/>
    <cellStyle name="Note 6 6 2 4 3 2 4" xfId="46869"/>
    <cellStyle name="Note 6 6 2 4 3 3" xfId="8688"/>
    <cellStyle name="Note 6 6 2 4 3 3 2" xfId="26353"/>
    <cellStyle name="Note 6 6 2 4 3 3 3" xfId="43612"/>
    <cellStyle name="Note 6 6 2 4 3 4" xfId="15686"/>
    <cellStyle name="Note 6 6 2 4 3 4 2" xfId="33350"/>
    <cellStyle name="Note 6 6 2 4 3 4 3" xfId="50559"/>
    <cellStyle name="Note 6 6 2 4 3 5" xfId="22717"/>
    <cellStyle name="Note 6 6 2 4 3 6" xfId="40001"/>
    <cellStyle name="Note 6 6 2 4 4" xfId="10658"/>
    <cellStyle name="Note 6 6 2 4 4 2" xfId="17547"/>
    <cellStyle name="Note 6 6 2 4 4 2 2" xfId="35211"/>
    <cellStyle name="Note 6 6 2 4 4 2 3" xfId="52406"/>
    <cellStyle name="Note 6 6 2 4 4 3" xfId="28322"/>
    <cellStyle name="Note 6 6 2 4 4 4" xfId="45567"/>
    <cellStyle name="Note 6 6 2 4 5" xfId="6908"/>
    <cellStyle name="Note 6 6 2 4 5 2" xfId="24573"/>
    <cellStyle name="Note 6 6 2 4 5 3" xfId="41844"/>
    <cellStyle name="Note 6 6 2 4 6" xfId="13939"/>
    <cellStyle name="Note 6 6 2 4 6 2" xfId="31603"/>
    <cellStyle name="Note 6 6 2 4 6 3" xfId="48824"/>
    <cellStyle name="Note 6 6 2 4 7" xfId="20855"/>
    <cellStyle name="Note 6 6 2 4 8" xfId="38158"/>
    <cellStyle name="Note 6 6 2 5" xfId="3364"/>
    <cellStyle name="Note 6 6 2 5 2" xfId="5280"/>
    <cellStyle name="Note 6 6 2 5 2 2" xfId="12200"/>
    <cellStyle name="Note 6 6 2 5 2 2 2" xfId="18927"/>
    <cellStyle name="Note 6 6 2 5 2 2 2 2" xfId="36591"/>
    <cellStyle name="Note 6 6 2 5 2 2 2 3" xfId="53774"/>
    <cellStyle name="Note 6 6 2 5 2 2 3" xfId="29864"/>
    <cellStyle name="Note 6 6 2 5 2 2 4" xfId="47097"/>
    <cellStyle name="Note 6 6 2 5 2 3" xfId="8916"/>
    <cellStyle name="Note 6 6 2 5 2 3 2" xfId="26581"/>
    <cellStyle name="Note 6 6 2 5 2 3 3" xfId="43840"/>
    <cellStyle name="Note 6 6 2 5 2 4" xfId="15860"/>
    <cellStyle name="Note 6 6 2 5 2 4 2" xfId="33524"/>
    <cellStyle name="Note 6 6 2 5 2 4 3" xfId="50733"/>
    <cellStyle name="Note 6 6 2 5 2 5" xfId="22945"/>
    <cellStyle name="Note 6 6 2 5 2 6" xfId="40229"/>
    <cellStyle name="Note 6 6 2 5 3" xfId="10824"/>
    <cellStyle name="Note 6 6 2 5 3 2" xfId="17659"/>
    <cellStyle name="Note 6 6 2 5 3 2 2" xfId="35323"/>
    <cellStyle name="Note 6 6 2 5 3 2 3" xfId="52518"/>
    <cellStyle name="Note 6 6 2 5 3 3" xfId="28488"/>
    <cellStyle name="Note 6 6 2 5 3 4" xfId="45733"/>
    <cellStyle name="Note 6 6 2 5 4" xfId="14113"/>
    <cellStyle name="Note 6 6 2 5 4 2" xfId="31777"/>
    <cellStyle name="Note 6 6 2 5 4 3" xfId="48998"/>
    <cellStyle name="Note 6 6 2 5 5" xfId="21083"/>
    <cellStyle name="Note 6 6 2 5 6" xfId="38386"/>
    <cellStyle name="Note 6 6 2 6" xfId="3255"/>
    <cellStyle name="Note 6 6 2 6 2" xfId="5171"/>
    <cellStyle name="Note 6 6 2 6 2 2" xfId="12091"/>
    <cellStyle name="Note 6 6 2 6 2 2 2" xfId="18872"/>
    <cellStyle name="Note 6 6 2 6 2 2 2 2" xfId="36536"/>
    <cellStyle name="Note 6 6 2 6 2 2 2 3" xfId="53719"/>
    <cellStyle name="Note 6 6 2 6 2 2 3" xfId="29755"/>
    <cellStyle name="Note 6 6 2 6 2 2 4" xfId="46988"/>
    <cellStyle name="Note 6 6 2 6 2 3" xfId="8807"/>
    <cellStyle name="Note 6 6 2 6 2 3 2" xfId="26472"/>
    <cellStyle name="Note 6 6 2 6 2 3 3" xfId="43731"/>
    <cellStyle name="Note 6 6 2 6 2 4" xfId="15805"/>
    <cellStyle name="Note 6 6 2 6 2 4 2" xfId="33469"/>
    <cellStyle name="Note 6 6 2 6 2 4 3" xfId="50678"/>
    <cellStyle name="Note 6 6 2 6 2 5" xfId="22836"/>
    <cellStyle name="Note 6 6 2 6 2 6" xfId="40120"/>
    <cellStyle name="Note 6 6 2 6 3" xfId="7027"/>
    <cellStyle name="Note 6 6 2 6 3 2" xfId="24692"/>
    <cellStyle name="Note 6 6 2 6 3 3" xfId="41963"/>
    <cellStyle name="Note 6 6 2 6 4" xfId="14058"/>
    <cellStyle name="Note 6 6 2 6 4 2" xfId="31722"/>
    <cellStyle name="Note 6 6 2 6 4 3" xfId="48943"/>
    <cellStyle name="Note 6 6 2 6 5" xfId="20974"/>
    <cellStyle name="Note 6 6 2 6 6" xfId="38277"/>
    <cellStyle name="Note 6 6 2 7" xfId="4617"/>
    <cellStyle name="Note 6 6 2 7 2" xfId="11537"/>
    <cellStyle name="Note 6 6 2 7 2 2" xfId="18318"/>
    <cellStyle name="Note 6 6 2 7 2 2 2" xfId="35982"/>
    <cellStyle name="Note 6 6 2 7 2 2 3" xfId="53171"/>
    <cellStyle name="Note 6 6 2 7 2 3" xfId="29201"/>
    <cellStyle name="Note 6 6 2 7 2 4" xfId="46440"/>
    <cellStyle name="Note 6 6 2 7 3" xfId="8253"/>
    <cellStyle name="Note 6 6 2 7 3 2" xfId="25918"/>
    <cellStyle name="Note 6 6 2 7 3 3" xfId="43183"/>
    <cellStyle name="Note 6 6 2 7 4" xfId="15251"/>
    <cellStyle name="Note 6 6 2 7 4 2" xfId="32915"/>
    <cellStyle name="Note 6 6 2 7 4 3" xfId="50130"/>
    <cellStyle name="Note 6 6 2 7 5" xfId="22282"/>
    <cellStyle name="Note 6 6 2 7 6" xfId="39572"/>
    <cellStyle name="Note 6 6 2 8" xfId="10223"/>
    <cellStyle name="Note 6 6 2 8 2" xfId="17112"/>
    <cellStyle name="Note 6 6 2 8 2 2" xfId="34776"/>
    <cellStyle name="Note 6 6 2 8 2 3" xfId="51977"/>
    <cellStyle name="Note 6 6 2 8 3" xfId="27887"/>
    <cellStyle name="Note 6 6 2 8 4" xfId="45138"/>
    <cellStyle name="Note 6 6 2 9" xfId="6473"/>
    <cellStyle name="Note 6 6 2 9 2" xfId="24138"/>
    <cellStyle name="Note 6 6 2 9 3" xfId="41415"/>
    <cellStyle name="Note 6 6 3" xfId="2875"/>
    <cellStyle name="Note 6 6 3 2" xfId="3538"/>
    <cellStyle name="Note 6 6 3 2 2" xfId="5454"/>
    <cellStyle name="Note 6 6 3 2 2 2" xfId="12374"/>
    <cellStyle name="Note 6 6 3 2 2 2 2" xfId="19101"/>
    <cellStyle name="Note 6 6 3 2 2 2 2 2" xfId="36765"/>
    <cellStyle name="Note 6 6 3 2 2 2 2 3" xfId="53945"/>
    <cellStyle name="Note 6 6 3 2 2 2 3" xfId="30038"/>
    <cellStyle name="Note 6 6 3 2 2 2 4" xfId="47268"/>
    <cellStyle name="Note 6 6 3 2 2 3" xfId="9090"/>
    <cellStyle name="Note 6 6 3 2 2 3 2" xfId="26755"/>
    <cellStyle name="Note 6 6 3 2 2 3 3" xfId="44011"/>
    <cellStyle name="Note 6 6 3 2 2 4" xfId="16034"/>
    <cellStyle name="Note 6 6 3 2 2 4 2" xfId="33698"/>
    <cellStyle name="Note 6 6 3 2 2 4 3" xfId="50904"/>
    <cellStyle name="Note 6 6 3 2 2 5" xfId="23119"/>
    <cellStyle name="Note 6 6 3 2 2 6" xfId="40400"/>
    <cellStyle name="Note 6 6 3 2 3" xfId="10998"/>
    <cellStyle name="Note 6 6 3 2 3 2" xfId="17833"/>
    <cellStyle name="Note 6 6 3 2 3 2 2" xfId="35497"/>
    <cellStyle name="Note 6 6 3 2 3 2 3" xfId="52689"/>
    <cellStyle name="Note 6 6 3 2 3 3" xfId="28662"/>
    <cellStyle name="Note 6 6 3 2 3 4" xfId="45904"/>
    <cellStyle name="Note 6 6 3 2 4" xfId="7235"/>
    <cellStyle name="Note 6 6 3 2 4 2" xfId="24900"/>
    <cellStyle name="Note 6 6 3 2 4 3" xfId="42168"/>
    <cellStyle name="Note 6 6 3 2 5" xfId="14287"/>
    <cellStyle name="Note 6 6 3 2 5 2" xfId="31951"/>
    <cellStyle name="Note 6 6 3 2 5 3" xfId="49169"/>
    <cellStyle name="Note 6 6 3 2 6" xfId="21257"/>
    <cellStyle name="Note 6 6 3 2 7" xfId="38557"/>
    <cellStyle name="Note 6 6 3 3" xfId="3908"/>
    <cellStyle name="Note 6 6 3 3 2" xfId="5824"/>
    <cellStyle name="Note 6 6 3 3 2 2" xfId="12744"/>
    <cellStyle name="Note 6 6 3 3 2 2 2" xfId="19471"/>
    <cellStyle name="Note 6 6 3 3 2 2 2 2" xfId="37135"/>
    <cellStyle name="Note 6 6 3 3 2 2 2 3" xfId="54312"/>
    <cellStyle name="Note 6 6 3 3 2 2 3" xfId="30408"/>
    <cellStyle name="Note 6 6 3 3 2 2 4" xfId="47635"/>
    <cellStyle name="Note 6 6 3 3 2 3" xfId="9460"/>
    <cellStyle name="Note 6 6 3 3 2 3 2" xfId="27125"/>
    <cellStyle name="Note 6 6 3 3 2 3 3" xfId="44378"/>
    <cellStyle name="Note 6 6 3 3 2 4" xfId="16404"/>
    <cellStyle name="Note 6 6 3 3 2 4 2" xfId="34068"/>
    <cellStyle name="Note 6 6 3 3 2 4 3" xfId="51271"/>
    <cellStyle name="Note 6 6 3 3 2 5" xfId="23489"/>
    <cellStyle name="Note 6 6 3 3 2 6" xfId="40767"/>
    <cellStyle name="Note 6 6 3 3 3" xfId="7605"/>
    <cellStyle name="Note 6 6 3 3 3 2" xfId="25270"/>
    <cellStyle name="Note 6 6 3 3 3 3" xfId="42535"/>
    <cellStyle name="Note 6 6 3 3 4" xfId="14657"/>
    <cellStyle name="Note 6 6 3 3 4 2" xfId="32321"/>
    <cellStyle name="Note 6 6 3 3 4 3" xfId="49536"/>
    <cellStyle name="Note 6 6 3 3 5" xfId="21627"/>
    <cellStyle name="Note 6 6 3 3 6" xfId="38924"/>
    <cellStyle name="Note 6 6 3 4" xfId="4791"/>
    <cellStyle name="Note 6 6 3 4 2" xfId="11711"/>
    <cellStyle name="Note 6 6 3 4 2 2" xfId="18492"/>
    <cellStyle name="Note 6 6 3 4 2 2 2" xfId="36156"/>
    <cellStyle name="Note 6 6 3 4 2 2 3" xfId="53342"/>
    <cellStyle name="Note 6 6 3 4 2 3" xfId="29375"/>
    <cellStyle name="Note 6 6 3 4 2 4" xfId="46611"/>
    <cellStyle name="Note 6 6 3 4 3" xfId="8427"/>
    <cellStyle name="Note 6 6 3 4 3 2" xfId="26092"/>
    <cellStyle name="Note 6 6 3 4 3 3" xfId="43354"/>
    <cellStyle name="Note 6 6 3 4 4" xfId="15425"/>
    <cellStyle name="Note 6 6 3 4 4 2" xfId="33089"/>
    <cellStyle name="Note 6 6 3 4 4 3" xfId="50301"/>
    <cellStyle name="Note 6 6 3 4 5" xfId="22456"/>
    <cellStyle name="Note 6 6 3 4 6" xfId="39743"/>
    <cellStyle name="Note 6 6 3 5" xfId="10397"/>
    <cellStyle name="Note 6 6 3 5 2" xfId="17286"/>
    <cellStyle name="Note 6 6 3 5 2 2" xfId="34950"/>
    <cellStyle name="Note 6 6 3 5 2 3" xfId="52148"/>
    <cellStyle name="Note 6 6 3 5 3" xfId="28061"/>
    <cellStyle name="Note 6 6 3 5 4" xfId="45309"/>
    <cellStyle name="Note 6 6 3 6" xfId="6647"/>
    <cellStyle name="Note 6 6 3 6 2" xfId="24312"/>
    <cellStyle name="Note 6 6 3 6 3" xfId="41586"/>
    <cellStyle name="Note 6 6 3 7" xfId="13678"/>
    <cellStyle name="Note 6 6 3 7 2" xfId="31342"/>
    <cellStyle name="Note 6 6 3 7 3" xfId="48566"/>
    <cellStyle name="Note 6 6 3 8" xfId="20594"/>
    <cellStyle name="Note 6 6 3 9" xfId="37900"/>
    <cellStyle name="Note 6 6 4" xfId="4527"/>
    <cellStyle name="Note 6 6 4 2" xfId="6391"/>
    <cellStyle name="Note 6 6 4 2 2" xfId="13310"/>
    <cellStyle name="Note 6 6 4 2 2 2" xfId="19983"/>
    <cellStyle name="Note 6 6 4 2 2 2 2" xfId="37647"/>
    <cellStyle name="Note 6 6 4 2 2 2 3" xfId="54824"/>
    <cellStyle name="Note 6 6 4 2 2 3" xfId="30974"/>
    <cellStyle name="Note 6 6 4 2 2 4" xfId="48201"/>
    <cellStyle name="Note 6 6 4 2 3" xfId="10026"/>
    <cellStyle name="Note 6 6 4 2 3 2" xfId="27691"/>
    <cellStyle name="Note 6 6 4 2 3 3" xfId="44944"/>
    <cellStyle name="Note 6 6 4 2 4" xfId="16916"/>
    <cellStyle name="Note 6 6 4 2 4 2" xfId="34580"/>
    <cellStyle name="Note 6 6 4 2 4 3" xfId="51783"/>
    <cellStyle name="Note 6 6 4 2 5" xfId="24056"/>
    <cellStyle name="Note 6 6 4 2 6" xfId="41333"/>
    <cellStyle name="Note 6 6 4 3" xfId="11455"/>
    <cellStyle name="Note 6 6 4 3 2" xfId="18236"/>
    <cellStyle name="Note 6 6 4 3 2 2" xfId="35900"/>
    <cellStyle name="Note 6 6 4 3 2 3" xfId="53089"/>
    <cellStyle name="Note 6 6 4 3 3" xfId="29119"/>
    <cellStyle name="Note 6 6 4 3 4" xfId="46358"/>
    <cellStyle name="Note 6 6 4 4" xfId="8171"/>
    <cellStyle name="Note 6 6 4 4 2" xfId="25836"/>
    <cellStyle name="Note 6 6 4 4 3" xfId="43101"/>
    <cellStyle name="Note 6 6 4 5" xfId="15169"/>
    <cellStyle name="Note 6 6 4 5 2" xfId="32833"/>
    <cellStyle name="Note 6 6 4 5 3" xfId="50048"/>
    <cellStyle name="Note 6 6 4 6" xfId="22200"/>
    <cellStyle name="Note 6 6 4 7" xfId="39490"/>
    <cellStyle name="Note 6 6 5" xfId="4372"/>
    <cellStyle name="Note 6 6 5 2" xfId="6237"/>
    <cellStyle name="Note 6 6 5 2 2" xfId="13156"/>
    <cellStyle name="Note 6 6 5 2 2 2" xfId="19829"/>
    <cellStyle name="Note 6 6 5 2 2 2 2" xfId="37493"/>
    <cellStyle name="Note 6 6 5 2 2 2 3" xfId="54670"/>
    <cellStyle name="Note 6 6 5 2 2 3" xfId="30820"/>
    <cellStyle name="Note 6 6 5 2 2 4" xfId="48047"/>
    <cellStyle name="Note 6 6 5 2 3" xfId="9872"/>
    <cellStyle name="Note 6 6 5 2 3 2" xfId="27537"/>
    <cellStyle name="Note 6 6 5 2 3 3" xfId="44790"/>
    <cellStyle name="Note 6 6 5 2 4" xfId="16762"/>
    <cellStyle name="Note 6 6 5 2 4 2" xfId="34426"/>
    <cellStyle name="Note 6 6 5 2 4 3" xfId="51629"/>
    <cellStyle name="Note 6 6 5 2 5" xfId="23902"/>
    <cellStyle name="Note 6 6 5 2 6" xfId="41179"/>
    <cellStyle name="Note 6 6 5 3" xfId="11301"/>
    <cellStyle name="Note 6 6 5 3 2" xfId="18082"/>
    <cellStyle name="Note 6 6 5 3 2 2" xfId="35746"/>
    <cellStyle name="Note 6 6 5 3 2 3" xfId="52935"/>
    <cellStyle name="Note 6 6 5 3 3" xfId="28965"/>
    <cellStyle name="Note 6 6 5 3 4" xfId="46204"/>
    <cellStyle name="Note 6 6 5 4" xfId="8017"/>
    <cellStyle name="Note 6 6 5 4 2" xfId="25682"/>
    <cellStyle name="Note 6 6 5 4 3" xfId="42947"/>
    <cellStyle name="Note 6 6 5 5" xfId="15015"/>
    <cellStyle name="Note 6 6 5 5 2" xfId="32679"/>
    <cellStyle name="Note 6 6 5 5 3" xfId="49894"/>
    <cellStyle name="Note 6 6 5 6" xfId="22046"/>
    <cellStyle name="Note 6 6 5 7" xfId="39336"/>
    <cellStyle name="Note 6 6 6" xfId="10170"/>
    <cellStyle name="Note 6 6 6 2" xfId="17059"/>
    <cellStyle name="Note 6 6 6 2 2" xfId="34723"/>
    <cellStyle name="Note 6 6 6 2 3" xfId="51924"/>
    <cellStyle name="Note 6 6 6 3" xfId="27834"/>
    <cellStyle name="Note 6 6 6 4" xfId="45085"/>
    <cellStyle name="Note 6 6 7" xfId="13451"/>
    <cellStyle name="Note 6 6 7 2" xfId="31115"/>
    <cellStyle name="Note 6 6 7 3" xfId="48342"/>
    <cellStyle name="Note 6 6 8" xfId="20277"/>
    <cellStyle name="Note 6 6 9" xfId="20147"/>
    <cellStyle name="Note 6 7" xfId="1889"/>
    <cellStyle name="Note 6 7 2" xfId="2698"/>
    <cellStyle name="Note 6 7 2 10" xfId="13503"/>
    <cellStyle name="Note 6 7 2 10 2" xfId="31167"/>
    <cellStyle name="Note 6 7 2 10 3" xfId="48394"/>
    <cellStyle name="Note 6 7 2 11" xfId="20419"/>
    <cellStyle name="Note 6 7 2 12" xfId="37728"/>
    <cellStyle name="Note 6 7 2 2" xfId="2927"/>
    <cellStyle name="Note 6 7 2 2 2" xfId="3590"/>
    <cellStyle name="Note 6 7 2 2 2 2" xfId="5506"/>
    <cellStyle name="Note 6 7 2 2 2 2 2" xfId="12426"/>
    <cellStyle name="Note 6 7 2 2 2 2 2 2" xfId="19153"/>
    <cellStyle name="Note 6 7 2 2 2 2 2 2 2" xfId="36817"/>
    <cellStyle name="Note 6 7 2 2 2 2 2 2 3" xfId="53997"/>
    <cellStyle name="Note 6 7 2 2 2 2 2 3" xfId="30090"/>
    <cellStyle name="Note 6 7 2 2 2 2 2 4" xfId="47320"/>
    <cellStyle name="Note 6 7 2 2 2 2 3" xfId="9142"/>
    <cellStyle name="Note 6 7 2 2 2 2 3 2" xfId="26807"/>
    <cellStyle name="Note 6 7 2 2 2 2 3 3" xfId="44063"/>
    <cellStyle name="Note 6 7 2 2 2 2 4" xfId="16086"/>
    <cellStyle name="Note 6 7 2 2 2 2 4 2" xfId="33750"/>
    <cellStyle name="Note 6 7 2 2 2 2 4 3" xfId="50956"/>
    <cellStyle name="Note 6 7 2 2 2 2 5" xfId="23171"/>
    <cellStyle name="Note 6 7 2 2 2 2 6" xfId="40452"/>
    <cellStyle name="Note 6 7 2 2 2 3" xfId="11050"/>
    <cellStyle name="Note 6 7 2 2 2 3 2" xfId="17885"/>
    <cellStyle name="Note 6 7 2 2 2 3 2 2" xfId="35549"/>
    <cellStyle name="Note 6 7 2 2 2 3 2 3" xfId="52741"/>
    <cellStyle name="Note 6 7 2 2 2 3 3" xfId="28714"/>
    <cellStyle name="Note 6 7 2 2 2 3 4" xfId="45956"/>
    <cellStyle name="Note 6 7 2 2 2 4" xfId="7287"/>
    <cellStyle name="Note 6 7 2 2 2 4 2" xfId="24952"/>
    <cellStyle name="Note 6 7 2 2 2 4 3" xfId="42220"/>
    <cellStyle name="Note 6 7 2 2 2 5" xfId="14339"/>
    <cellStyle name="Note 6 7 2 2 2 5 2" xfId="32003"/>
    <cellStyle name="Note 6 7 2 2 2 5 3" xfId="49221"/>
    <cellStyle name="Note 6 7 2 2 2 6" xfId="21309"/>
    <cellStyle name="Note 6 7 2 2 2 7" xfId="38609"/>
    <cellStyle name="Note 6 7 2 2 3" xfId="3960"/>
    <cellStyle name="Note 6 7 2 2 3 2" xfId="5876"/>
    <cellStyle name="Note 6 7 2 2 3 2 2" xfId="12796"/>
    <cellStyle name="Note 6 7 2 2 3 2 2 2" xfId="19523"/>
    <cellStyle name="Note 6 7 2 2 3 2 2 2 2" xfId="37187"/>
    <cellStyle name="Note 6 7 2 2 3 2 2 2 3" xfId="54364"/>
    <cellStyle name="Note 6 7 2 2 3 2 2 3" xfId="30460"/>
    <cellStyle name="Note 6 7 2 2 3 2 2 4" xfId="47687"/>
    <cellStyle name="Note 6 7 2 2 3 2 3" xfId="9512"/>
    <cellStyle name="Note 6 7 2 2 3 2 3 2" xfId="27177"/>
    <cellStyle name="Note 6 7 2 2 3 2 3 3" xfId="44430"/>
    <cellStyle name="Note 6 7 2 2 3 2 4" xfId="16456"/>
    <cellStyle name="Note 6 7 2 2 3 2 4 2" xfId="34120"/>
    <cellStyle name="Note 6 7 2 2 3 2 4 3" xfId="51323"/>
    <cellStyle name="Note 6 7 2 2 3 2 5" xfId="23541"/>
    <cellStyle name="Note 6 7 2 2 3 2 6" xfId="40819"/>
    <cellStyle name="Note 6 7 2 2 3 3" xfId="7657"/>
    <cellStyle name="Note 6 7 2 2 3 3 2" xfId="25322"/>
    <cellStyle name="Note 6 7 2 2 3 3 3" xfId="42587"/>
    <cellStyle name="Note 6 7 2 2 3 4" xfId="14709"/>
    <cellStyle name="Note 6 7 2 2 3 4 2" xfId="32373"/>
    <cellStyle name="Note 6 7 2 2 3 4 3" xfId="49588"/>
    <cellStyle name="Note 6 7 2 2 3 5" xfId="21679"/>
    <cellStyle name="Note 6 7 2 2 3 6" xfId="38976"/>
    <cellStyle name="Note 6 7 2 2 4" xfId="4843"/>
    <cellStyle name="Note 6 7 2 2 4 2" xfId="11763"/>
    <cellStyle name="Note 6 7 2 2 4 2 2" xfId="18544"/>
    <cellStyle name="Note 6 7 2 2 4 2 2 2" xfId="36208"/>
    <cellStyle name="Note 6 7 2 2 4 2 2 3" xfId="53394"/>
    <cellStyle name="Note 6 7 2 2 4 2 3" xfId="29427"/>
    <cellStyle name="Note 6 7 2 2 4 2 4" xfId="46663"/>
    <cellStyle name="Note 6 7 2 2 4 3" xfId="8479"/>
    <cellStyle name="Note 6 7 2 2 4 3 2" xfId="26144"/>
    <cellStyle name="Note 6 7 2 2 4 3 3" xfId="43406"/>
    <cellStyle name="Note 6 7 2 2 4 4" xfId="15477"/>
    <cellStyle name="Note 6 7 2 2 4 4 2" xfId="33141"/>
    <cellStyle name="Note 6 7 2 2 4 4 3" xfId="50353"/>
    <cellStyle name="Note 6 7 2 2 4 5" xfId="22508"/>
    <cellStyle name="Note 6 7 2 2 4 6" xfId="39795"/>
    <cellStyle name="Note 6 7 2 2 5" xfId="10449"/>
    <cellStyle name="Note 6 7 2 2 5 2" xfId="17338"/>
    <cellStyle name="Note 6 7 2 2 5 2 2" xfId="35002"/>
    <cellStyle name="Note 6 7 2 2 5 2 3" xfId="52200"/>
    <cellStyle name="Note 6 7 2 2 5 3" xfId="28113"/>
    <cellStyle name="Note 6 7 2 2 5 4" xfId="45361"/>
    <cellStyle name="Note 6 7 2 2 6" xfId="6699"/>
    <cellStyle name="Note 6 7 2 2 6 2" xfId="24364"/>
    <cellStyle name="Note 6 7 2 2 6 3" xfId="41638"/>
    <cellStyle name="Note 6 7 2 2 7" xfId="13730"/>
    <cellStyle name="Note 6 7 2 2 7 2" xfId="31394"/>
    <cellStyle name="Note 6 7 2 2 7 3" xfId="48618"/>
    <cellStyle name="Note 6 7 2 2 8" xfId="20646"/>
    <cellStyle name="Note 6 7 2 2 9" xfId="37952"/>
    <cellStyle name="Note 6 7 2 3" xfId="3023"/>
    <cellStyle name="Note 6 7 2 3 2" xfId="3686"/>
    <cellStyle name="Note 6 7 2 3 2 2" xfId="5602"/>
    <cellStyle name="Note 6 7 2 3 2 2 2" xfId="12522"/>
    <cellStyle name="Note 6 7 2 3 2 2 2 2" xfId="19249"/>
    <cellStyle name="Note 6 7 2 3 2 2 2 2 2" xfId="36913"/>
    <cellStyle name="Note 6 7 2 3 2 2 2 2 3" xfId="54090"/>
    <cellStyle name="Note 6 7 2 3 2 2 2 3" xfId="30186"/>
    <cellStyle name="Note 6 7 2 3 2 2 2 4" xfId="47413"/>
    <cellStyle name="Note 6 7 2 3 2 2 3" xfId="9238"/>
    <cellStyle name="Note 6 7 2 3 2 2 3 2" xfId="26903"/>
    <cellStyle name="Note 6 7 2 3 2 2 3 3" xfId="44156"/>
    <cellStyle name="Note 6 7 2 3 2 2 4" xfId="16182"/>
    <cellStyle name="Note 6 7 2 3 2 2 4 2" xfId="33846"/>
    <cellStyle name="Note 6 7 2 3 2 2 4 3" xfId="51049"/>
    <cellStyle name="Note 6 7 2 3 2 2 5" xfId="23267"/>
    <cellStyle name="Note 6 7 2 3 2 2 6" xfId="40545"/>
    <cellStyle name="Note 6 7 2 3 2 3" xfId="11146"/>
    <cellStyle name="Note 6 7 2 3 2 3 2" xfId="17981"/>
    <cellStyle name="Note 6 7 2 3 2 3 2 2" xfId="35645"/>
    <cellStyle name="Note 6 7 2 3 2 3 2 3" xfId="52834"/>
    <cellStyle name="Note 6 7 2 3 2 3 3" xfId="28810"/>
    <cellStyle name="Note 6 7 2 3 2 3 4" xfId="46049"/>
    <cellStyle name="Note 6 7 2 3 2 4" xfId="7383"/>
    <cellStyle name="Note 6 7 2 3 2 4 2" xfId="25048"/>
    <cellStyle name="Note 6 7 2 3 2 4 3" xfId="42313"/>
    <cellStyle name="Note 6 7 2 3 2 5" xfId="14435"/>
    <cellStyle name="Note 6 7 2 3 2 5 2" xfId="32099"/>
    <cellStyle name="Note 6 7 2 3 2 5 3" xfId="49314"/>
    <cellStyle name="Note 6 7 2 3 2 6" xfId="21405"/>
    <cellStyle name="Note 6 7 2 3 2 7" xfId="38702"/>
    <cellStyle name="Note 6 7 2 3 3" xfId="4053"/>
    <cellStyle name="Note 6 7 2 3 3 2" xfId="5969"/>
    <cellStyle name="Note 6 7 2 3 3 2 2" xfId="12889"/>
    <cellStyle name="Note 6 7 2 3 3 2 2 2" xfId="19616"/>
    <cellStyle name="Note 6 7 2 3 3 2 2 2 2" xfId="37280"/>
    <cellStyle name="Note 6 7 2 3 3 2 2 2 3" xfId="54457"/>
    <cellStyle name="Note 6 7 2 3 3 2 2 3" xfId="30553"/>
    <cellStyle name="Note 6 7 2 3 3 2 2 4" xfId="47780"/>
    <cellStyle name="Note 6 7 2 3 3 2 3" xfId="9605"/>
    <cellStyle name="Note 6 7 2 3 3 2 3 2" xfId="27270"/>
    <cellStyle name="Note 6 7 2 3 3 2 3 3" xfId="44523"/>
    <cellStyle name="Note 6 7 2 3 3 2 4" xfId="16549"/>
    <cellStyle name="Note 6 7 2 3 3 2 4 2" xfId="34213"/>
    <cellStyle name="Note 6 7 2 3 3 2 4 3" xfId="51416"/>
    <cellStyle name="Note 6 7 2 3 3 2 5" xfId="23634"/>
    <cellStyle name="Note 6 7 2 3 3 2 6" xfId="40912"/>
    <cellStyle name="Note 6 7 2 3 3 3" xfId="7750"/>
    <cellStyle name="Note 6 7 2 3 3 3 2" xfId="25415"/>
    <cellStyle name="Note 6 7 2 3 3 3 3" xfId="42680"/>
    <cellStyle name="Note 6 7 2 3 3 4" xfId="14802"/>
    <cellStyle name="Note 6 7 2 3 3 4 2" xfId="32466"/>
    <cellStyle name="Note 6 7 2 3 3 4 3" xfId="49681"/>
    <cellStyle name="Note 6 7 2 3 3 5" xfId="21772"/>
    <cellStyle name="Note 6 7 2 3 3 6" xfId="39069"/>
    <cellStyle name="Note 6 7 2 3 4" xfId="4939"/>
    <cellStyle name="Note 6 7 2 3 4 2" xfId="11859"/>
    <cellStyle name="Note 6 7 2 3 4 2 2" xfId="18640"/>
    <cellStyle name="Note 6 7 2 3 4 2 2 2" xfId="36304"/>
    <cellStyle name="Note 6 7 2 3 4 2 2 3" xfId="53487"/>
    <cellStyle name="Note 6 7 2 3 4 2 3" xfId="29523"/>
    <cellStyle name="Note 6 7 2 3 4 2 4" xfId="46756"/>
    <cellStyle name="Note 6 7 2 3 4 3" xfId="8575"/>
    <cellStyle name="Note 6 7 2 3 4 3 2" xfId="26240"/>
    <cellStyle name="Note 6 7 2 3 4 3 3" xfId="43499"/>
    <cellStyle name="Note 6 7 2 3 4 4" xfId="15573"/>
    <cellStyle name="Note 6 7 2 3 4 4 2" xfId="33237"/>
    <cellStyle name="Note 6 7 2 3 4 4 3" xfId="50446"/>
    <cellStyle name="Note 6 7 2 3 4 5" xfId="22604"/>
    <cellStyle name="Note 6 7 2 3 4 6" xfId="39888"/>
    <cellStyle name="Note 6 7 2 3 5" xfId="10545"/>
    <cellStyle name="Note 6 7 2 3 5 2" xfId="17434"/>
    <cellStyle name="Note 6 7 2 3 5 2 2" xfId="35098"/>
    <cellStyle name="Note 6 7 2 3 5 2 3" xfId="52293"/>
    <cellStyle name="Note 6 7 2 3 5 3" xfId="28209"/>
    <cellStyle name="Note 6 7 2 3 5 4" xfId="45454"/>
    <cellStyle name="Note 6 7 2 3 6" xfId="6795"/>
    <cellStyle name="Note 6 7 2 3 6 2" xfId="24460"/>
    <cellStyle name="Note 6 7 2 3 6 3" xfId="41731"/>
    <cellStyle name="Note 6 7 2 3 7" xfId="13826"/>
    <cellStyle name="Note 6 7 2 3 7 2" xfId="31490"/>
    <cellStyle name="Note 6 7 2 3 7 3" xfId="48711"/>
    <cellStyle name="Note 6 7 2 3 8" xfId="20742"/>
    <cellStyle name="Note 6 7 2 3 9" xfId="38045"/>
    <cellStyle name="Note 6 7 2 4" xfId="3135"/>
    <cellStyle name="Note 6 7 2 4 2" xfId="4165"/>
    <cellStyle name="Note 6 7 2 4 2 2" xfId="6081"/>
    <cellStyle name="Note 6 7 2 4 2 2 2" xfId="13001"/>
    <cellStyle name="Note 6 7 2 4 2 2 2 2" xfId="19728"/>
    <cellStyle name="Note 6 7 2 4 2 2 2 2 2" xfId="37392"/>
    <cellStyle name="Note 6 7 2 4 2 2 2 2 3" xfId="54569"/>
    <cellStyle name="Note 6 7 2 4 2 2 2 3" xfId="30665"/>
    <cellStyle name="Note 6 7 2 4 2 2 2 4" xfId="47892"/>
    <cellStyle name="Note 6 7 2 4 2 2 3" xfId="9717"/>
    <cellStyle name="Note 6 7 2 4 2 2 3 2" xfId="27382"/>
    <cellStyle name="Note 6 7 2 4 2 2 3 3" xfId="44635"/>
    <cellStyle name="Note 6 7 2 4 2 2 4" xfId="16661"/>
    <cellStyle name="Note 6 7 2 4 2 2 4 2" xfId="34325"/>
    <cellStyle name="Note 6 7 2 4 2 2 4 3" xfId="51528"/>
    <cellStyle name="Note 6 7 2 4 2 2 5" xfId="23746"/>
    <cellStyle name="Note 6 7 2 4 2 2 6" xfId="41024"/>
    <cellStyle name="Note 6 7 2 4 2 3" xfId="7862"/>
    <cellStyle name="Note 6 7 2 4 2 3 2" xfId="25527"/>
    <cellStyle name="Note 6 7 2 4 2 3 3" xfId="42792"/>
    <cellStyle name="Note 6 7 2 4 2 4" xfId="14914"/>
    <cellStyle name="Note 6 7 2 4 2 4 2" xfId="32578"/>
    <cellStyle name="Note 6 7 2 4 2 4 3" xfId="49793"/>
    <cellStyle name="Note 6 7 2 4 2 5" xfId="21884"/>
    <cellStyle name="Note 6 7 2 4 2 6" xfId="39181"/>
    <cellStyle name="Note 6 7 2 4 3" xfId="5051"/>
    <cellStyle name="Note 6 7 2 4 3 2" xfId="11971"/>
    <cellStyle name="Note 6 7 2 4 3 2 2" xfId="18752"/>
    <cellStyle name="Note 6 7 2 4 3 2 2 2" xfId="36416"/>
    <cellStyle name="Note 6 7 2 4 3 2 2 3" xfId="53599"/>
    <cellStyle name="Note 6 7 2 4 3 2 3" xfId="29635"/>
    <cellStyle name="Note 6 7 2 4 3 2 4" xfId="46868"/>
    <cellStyle name="Note 6 7 2 4 3 3" xfId="8687"/>
    <cellStyle name="Note 6 7 2 4 3 3 2" xfId="26352"/>
    <cellStyle name="Note 6 7 2 4 3 3 3" xfId="43611"/>
    <cellStyle name="Note 6 7 2 4 3 4" xfId="15685"/>
    <cellStyle name="Note 6 7 2 4 3 4 2" xfId="33349"/>
    <cellStyle name="Note 6 7 2 4 3 4 3" xfId="50558"/>
    <cellStyle name="Note 6 7 2 4 3 5" xfId="22716"/>
    <cellStyle name="Note 6 7 2 4 3 6" xfId="40000"/>
    <cellStyle name="Note 6 7 2 4 4" xfId="10657"/>
    <cellStyle name="Note 6 7 2 4 4 2" xfId="17546"/>
    <cellStyle name="Note 6 7 2 4 4 2 2" xfId="35210"/>
    <cellStyle name="Note 6 7 2 4 4 2 3" xfId="52405"/>
    <cellStyle name="Note 6 7 2 4 4 3" xfId="28321"/>
    <cellStyle name="Note 6 7 2 4 4 4" xfId="45566"/>
    <cellStyle name="Note 6 7 2 4 5" xfId="6907"/>
    <cellStyle name="Note 6 7 2 4 5 2" xfId="24572"/>
    <cellStyle name="Note 6 7 2 4 5 3" xfId="41843"/>
    <cellStyle name="Note 6 7 2 4 6" xfId="13938"/>
    <cellStyle name="Note 6 7 2 4 6 2" xfId="31602"/>
    <cellStyle name="Note 6 7 2 4 6 3" xfId="48823"/>
    <cellStyle name="Note 6 7 2 4 7" xfId="20854"/>
    <cellStyle name="Note 6 7 2 4 8" xfId="38157"/>
    <cellStyle name="Note 6 7 2 5" xfId="3363"/>
    <cellStyle name="Note 6 7 2 5 2" xfId="5279"/>
    <cellStyle name="Note 6 7 2 5 2 2" xfId="12199"/>
    <cellStyle name="Note 6 7 2 5 2 2 2" xfId="18926"/>
    <cellStyle name="Note 6 7 2 5 2 2 2 2" xfId="36590"/>
    <cellStyle name="Note 6 7 2 5 2 2 2 3" xfId="53773"/>
    <cellStyle name="Note 6 7 2 5 2 2 3" xfId="29863"/>
    <cellStyle name="Note 6 7 2 5 2 2 4" xfId="47096"/>
    <cellStyle name="Note 6 7 2 5 2 3" xfId="8915"/>
    <cellStyle name="Note 6 7 2 5 2 3 2" xfId="26580"/>
    <cellStyle name="Note 6 7 2 5 2 3 3" xfId="43839"/>
    <cellStyle name="Note 6 7 2 5 2 4" xfId="15859"/>
    <cellStyle name="Note 6 7 2 5 2 4 2" xfId="33523"/>
    <cellStyle name="Note 6 7 2 5 2 4 3" xfId="50732"/>
    <cellStyle name="Note 6 7 2 5 2 5" xfId="22944"/>
    <cellStyle name="Note 6 7 2 5 2 6" xfId="40228"/>
    <cellStyle name="Note 6 7 2 5 3" xfId="10823"/>
    <cellStyle name="Note 6 7 2 5 3 2" xfId="17658"/>
    <cellStyle name="Note 6 7 2 5 3 2 2" xfId="35322"/>
    <cellStyle name="Note 6 7 2 5 3 2 3" xfId="52517"/>
    <cellStyle name="Note 6 7 2 5 3 3" xfId="28487"/>
    <cellStyle name="Note 6 7 2 5 3 4" xfId="45732"/>
    <cellStyle name="Note 6 7 2 5 4" xfId="14112"/>
    <cellStyle name="Note 6 7 2 5 4 2" xfId="31776"/>
    <cellStyle name="Note 6 7 2 5 4 3" xfId="48997"/>
    <cellStyle name="Note 6 7 2 5 5" xfId="21082"/>
    <cellStyle name="Note 6 7 2 5 6" xfId="38385"/>
    <cellStyle name="Note 6 7 2 6" xfId="3256"/>
    <cellStyle name="Note 6 7 2 6 2" xfId="5172"/>
    <cellStyle name="Note 6 7 2 6 2 2" xfId="12092"/>
    <cellStyle name="Note 6 7 2 6 2 2 2" xfId="18873"/>
    <cellStyle name="Note 6 7 2 6 2 2 2 2" xfId="36537"/>
    <cellStyle name="Note 6 7 2 6 2 2 2 3" xfId="53720"/>
    <cellStyle name="Note 6 7 2 6 2 2 3" xfId="29756"/>
    <cellStyle name="Note 6 7 2 6 2 2 4" xfId="46989"/>
    <cellStyle name="Note 6 7 2 6 2 3" xfId="8808"/>
    <cellStyle name="Note 6 7 2 6 2 3 2" xfId="26473"/>
    <cellStyle name="Note 6 7 2 6 2 3 3" xfId="43732"/>
    <cellStyle name="Note 6 7 2 6 2 4" xfId="15806"/>
    <cellStyle name="Note 6 7 2 6 2 4 2" xfId="33470"/>
    <cellStyle name="Note 6 7 2 6 2 4 3" xfId="50679"/>
    <cellStyle name="Note 6 7 2 6 2 5" xfId="22837"/>
    <cellStyle name="Note 6 7 2 6 2 6" xfId="40121"/>
    <cellStyle name="Note 6 7 2 6 3" xfId="7028"/>
    <cellStyle name="Note 6 7 2 6 3 2" xfId="24693"/>
    <cellStyle name="Note 6 7 2 6 3 3" xfId="41964"/>
    <cellStyle name="Note 6 7 2 6 4" xfId="14059"/>
    <cellStyle name="Note 6 7 2 6 4 2" xfId="31723"/>
    <cellStyle name="Note 6 7 2 6 4 3" xfId="48944"/>
    <cellStyle name="Note 6 7 2 6 5" xfId="20975"/>
    <cellStyle name="Note 6 7 2 6 6" xfId="38278"/>
    <cellStyle name="Note 6 7 2 7" xfId="4616"/>
    <cellStyle name="Note 6 7 2 7 2" xfId="11536"/>
    <cellStyle name="Note 6 7 2 7 2 2" xfId="18317"/>
    <cellStyle name="Note 6 7 2 7 2 2 2" xfId="35981"/>
    <cellStyle name="Note 6 7 2 7 2 2 3" xfId="53170"/>
    <cellStyle name="Note 6 7 2 7 2 3" xfId="29200"/>
    <cellStyle name="Note 6 7 2 7 2 4" xfId="46439"/>
    <cellStyle name="Note 6 7 2 7 3" xfId="8252"/>
    <cellStyle name="Note 6 7 2 7 3 2" xfId="25917"/>
    <cellStyle name="Note 6 7 2 7 3 3" xfId="43182"/>
    <cellStyle name="Note 6 7 2 7 4" xfId="15250"/>
    <cellStyle name="Note 6 7 2 7 4 2" xfId="32914"/>
    <cellStyle name="Note 6 7 2 7 4 3" xfId="50129"/>
    <cellStyle name="Note 6 7 2 7 5" xfId="22281"/>
    <cellStyle name="Note 6 7 2 7 6" xfId="39571"/>
    <cellStyle name="Note 6 7 2 8" xfId="10222"/>
    <cellStyle name="Note 6 7 2 8 2" xfId="17111"/>
    <cellStyle name="Note 6 7 2 8 2 2" xfId="34775"/>
    <cellStyle name="Note 6 7 2 8 2 3" xfId="51976"/>
    <cellStyle name="Note 6 7 2 8 3" xfId="27886"/>
    <cellStyle name="Note 6 7 2 8 4" xfId="45137"/>
    <cellStyle name="Note 6 7 2 9" xfId="6472"/>
    <cellStyle name="Note 6 7 2 9 2" xfId="24137"/>
    <cellStyle name="Note 6 7 2 9 3" xfId="41414"/>
    <cellStyle name="Note 6 7 3" xfId="2876"/>
    <cellStyle name="Note 6 7 3 2" xfId="3539"/>
    <cellStyle name="Note 6 7 3 2 2" xfId="5455"/>
    <cellStyle name="Note 6 7 3 2 2 2" xfId="12375"/>
    <cellStyle name="Note 6 7 3 2 2 2 2" xfId="19102"/>
    <cellStyle name="Note 6 7 3 2 2 2 2 2" xfId="36766"/>
    <cellStyle name="Note 6 7 3 2 2 2 2 3" xfId="53946"/>
    <cellStyle name="Note 6 7 3 2 2 2 3" xfId="30039"/>
    <cellStyle name="Note 6 7 3 2 2 2 4" xfId="47269"/>
    <cellStyle name="Note 6 7 3 2 2 3" xfId="9091"/>
    <cellStyle name="Note 6 7 3 2 2 3 2" xfId="26756"/>
    <cellStyle name="Note 6 7 3 2 2 3 3" xfId="44012"/>
    <cellStyle name="Note 6 7 3 2 2 4" xfId="16035"/>
    <cellStyle name="Note 6 7 3 2 2 4 2" xfId="33699"/>
    <cellStyle name="Note 6 7 3 2 2 4 3" xfId="50905"/>
    <cellStyle name="Note 6 7 3 2 2 5" xfId="23120"/>
    <cellStyle name="Note 6 7 3 2 2 6" xfId="40401"/>
    <cellStyle name="Note 6 7 3 2 3" xfId="10999"/>
    <cellStyle name="Note 6 7 3 2 3 2" xfId="17834"/>
    <cellStyle name="Note 6 7 3 2 3 2 2" xfId="35498"/>
    <cellStyle name="Note 6 7 3 2 3 2 3" xfId="52690"/>
    <cellStyle name="Note 6 7 3 2 3 3" xfId="28663"/>
    <cellStyle name="Note 6 7 3 2 3 4" xfId="45905"/>
    <cellStyle name="Note 6 7 3 2 4" xfId="7236"/>
    <cellStyle name="Note 6 7 3 2 4 2" xfId="24901"/>
    <cellStyle name="Note 6 7 3 2 4 3" xfId="42169"/>
    <cellStyle name="Note 6 7 3 2 5" xfId="14288"/>
    <cellStyle name="Note 6 7 3 2 5 2" xfId="31952"/>
    <cellStyle name="Note 6 7 3 2 5 3" xfId="49170"/>
    <cellStyle name="Note 6 7 3 2 6" xfId="21258"/>
    <cellStyle name="Note 6 7 3 2 7" xfId="38558"/>
    <cellStyle name="Note 6 7 3 3" xfId="3909"/>
    <cellStyle name="Note 6 7 3 3 2" xfId="5825"/>
    <cellStyle name="Note 6 7 3 3 2 2" xfId="12745"/>
    <cellStyle name="Note 6 7 3 3 2 2 2" xfId="19472"/>
    <cellStyle name="Note 6 7 3 3 2 2 2 2" xfId="37136"/>
    <cellStyle name="Note 6 7 3 3 2 2 2 3" xfId="54313"/>
    <cellStyle name="Note 6 7 3 3 2 2 3" xfId="30409"/>
    <cellStyle name="Note 6 7 3 3 2 2 4" xfId="47636"/>
    <cellStyle name="Note 6 7 3 3 2 3" xfId="9461"/>
    <cellStyle name="Note 6 7 3 3 2 3 2" xfId="27126"/>
    <cellStyle name="Note 6 7 3 3 2 3 3" xfId="44379"/>
    <cellStyle name="Note 6 7 3 3 2 4" xfId="16405"/>
    <cellStyle name="Note 6 7 3 3 2 4 2" xfId="34069"/>
    <cellStyle name="Note 6 7 3 3 2 4 3" xfId="51272"/>
    <cellStyle name="Note 6 7 3 3 2 5" xfId="23490"/>
    <cellStyle name="Note 6 7 3 3 2 6" xfId="40768"/>
    <cellStyle name="Note 6 7 3 3 3" xfId="7606"/>
    <cellStyle name="Note 6 7 3 3 3 2" xfId="25271"/>
    <cellStyle name="Note 6 7 3 3 3 3" xfId="42536"/>
    <cellStyle name="Note 6 7 3 3 4" xfId="14658"/>
    <cellStyle name="Note 6 7 3 3 4 2" xfId="32322"/>
    <cellStyle name="Note 6 7 3 3 4 3" xfId="49537"/>
    <cellStyle name="Note 6 7 3 3 5" xfId="21628"/>
    <cellStyle name="Note 6 7 3 3 6" xfId="38925"/>
    <cellStyle name="Note 6 7 3 4" xfId="4792"/>
    <cellStyle name="Note 6 7 3 4 2" xfId="11712"/>
    <cellStyle name="Note 6 7 3 4 2 2" xfId="18493"/>
    <cellStyle name="Note 6 7 3 4 2 2 2" xfId="36157"/>
    <cellStyle name="Note 6 7 3 4 2 2 3" xfId="53343"/>
    <cellStyle name="Note 6 7 3 4 2 3" xfId="29376"/>
    <cellStyle name="Note 6 7 3 4 2 4" xfId="46612"/>
    <cellStyle name="Note 6 7 3 4 3" xfId="8428"/>
    <cellStyle name="Note 6 7 3 4 3 2" xfId="26093"/>
    <cellStyle name="Note 6 7 3 4 3 3" xfId="43355"/>
    <cellStyle name="Note 6 7 3 4 4" xfId="15426"/>
    <cellStyle name="Note 6 7 3 4 4 2" xfId="33090"/>
    <cellStyle name="Note 6 7 3 4 4 3" xfId="50302"/>
    <cellStyle name="Note 6 7 3 4 5" xfId="22457"/>
    <cellStyle name="Note 6 7 3 4 6" xfId="39744"/>
    <cellStyle name="Note 6 7 3 5" xfId="10398"/>
    <cellStyle name="Note 6 7 3 5 2" xfId="17287"/>
    <cellStyle name="Note 6 7 3 5 2 2" xfId="34951"/>
    <cellStyle name="Note 6 7 3 5 2 3" xfId="52149"/>
    <cellStyle name="Note 6 7 3 5 3" xfId="28062"/>
    <cellStyle name="Note 6 7 3 5 4" xfId="45310"/>
    <cellStyle name="Note 6 7 3 6" xfId="6648"/>
    <cellStyle name="Note 6 7 3 6 2" xfId="24313"/>
    <cellStyle name="Note 6 7 3 6 3" xfId="41587"/>
    <cellStyle name="Note 6 7 3 7" xfId="13679"/>
    <cellStyle name="Note 6 7 3 7 2" xfId="31343"/>
    <cellStyle name="Note 6 7 3 7 3" xfId="48567"/>
    <cellStyle name="Note 6 7 3 8" xfId="20595"/>
    <cellStyle name="Note 6 7 3 9" xfId="37901"/>
    <cellStyle name="Note 6 7 4" xfId="4528"/>
    <cellStyle name="Note 6 7 4 2" xfId="6392"/>
    <cellStyle name="Note 6 7 4 2 2" xfId="13311"/>
    <cellStyle name="Note 6 7 4 2 2 2" xfId="19984"/>
    <cellStyle name="Note 6 7 4 2 2 2 2" xfId="37648"/>
    <cellStyle name="Note 6 7 4 2 2 2 3" xfId="54825"/>
    <cellStyle name="Note 6 7 4 2 2 3" xfId="30975"/>
    <cellStyle name="Note 6 7 4 2 2 4" xfId="48202"/>
    <cellStyle name="Note 6 7 4 2 3" xfId="10027"/>
    <cellStyle name="Note 6 7 4 2 3 2" xfId="27692"/>
    <cellStyle name="Note 6 7 4 2 3 3" xfId="44945"/>
    <cellStyle name="Note 6 7 4 2 4" xfId="16917"/>
    <cellStyle name="Note 6 7 4 2 4 2" xfId="34581"/>
    <cellStyle name="Note 6 7 4 2 4 3" xfId="51784"/>
    <cellStyle name="Note 6 7 4 2 5" xfId="24057"/>
    <cellStyle name="Note 6 7 4 2 6" xfId="41334"/>
    <cellStyle name="Note 6 7 4 3" xfId="11456"/>
    <cellStyle name="Note 6 7 4 3 2" xfId="18237"/>
    <cellStyle name="Note 6 7 4 3 2 2" xfId="35901"/>
    <cellStyle name="Note 6 7 4 3 2 3" xfId="53090"/>
    <cellStyle name="Note 6 7 4 3 3" xfId="29120"/>
    <cellStyle name="Note 6 7 4 3 4" xfId="46359"/>
    <cellStyle name="Note 6 7 4 4" xfId="8172"/>
    <cellStyle name="Note 6 7 4 4 2" xfId="25837"/>
    <cellStyle name="Note 6 7 4 4 3" xfId="43102"/>
    <cellStyle name="Note 6 7 4 5" xfId="15170"/>
    <cellStyle name="Note 6 7 4 5 2" xfId="32834"/>
    <cellStyle name="Note 6 7 4 5 3" xfId="50049"/>
    <cellStyle name="Note 6 7 4 6" xfId="22201"/>
    <cellStyle name="Note 6 7 4 7" xfId="39491"/>
    <cellStyle name="Note 6 7 5" xfId="4373"/>
    <cellStyle name="Note 6 7 5 2" xfId="6238"/>
    <cellStyle name="Note 6 7 5 2 2" xfId="13157"/>
    <cellStyle name="Note 6 7 5 2 2 2" xfId="19830"/>
    <cellStyle name="Note 6 7 5 2 2 2 2" xfId="37494"/>
    <cellStyle name="Note 6 7 5 2 2 2 3" xfId="54671"/>
    <cellStyle name="Note 6 7 5 2 2 3" xfId="30821"/>
    <cellStyle name="Note 6 7 5 2 2 4" xfId="48048"/>
    <cellStyle name="Note 6 7 5 2 3" xfId="9873"/>
    <cellStyle name="Note 6 7 5 2 3 2" xfId="27538"/>
    <cellStyle name="Note 6 7 5 2 3 3" xfId="44791"/>
    <cellStyle name="Note 6 7 5 2 4" xfId="16763"/>
    <cellStyle name="Note 6 7 5 2 4 2" xfId="34427"/>
    <cellStyle name="Note 6 7 5 2 4 3" xfId="51630"/>
    <cellStyle name="Note 6 7 5 2 5" xfId="23903"/>
    <cellStyle name="Note 6 7 5 2 6" xfId="41180"/>
    <cellStyle name="Note 6 7 5 3" xfId="11302"/>
    <cellStyle name="Note 6 7 5 3 2" xfId="18083"/>
    <cellStyle name="Note 6 7 5 3 2 2" xfId="35747"/>
    <cellStyle name="Note 6 7 5 3 2 3" xfId="52936"/>
    <cellStyle name="Note 6 7 5 3 3" xfId="28966"/>
    <cellStyle name="Note 6 7 5 3 4" xfId="46205"/>
    <cellStyle name="Note 6 7 5 4" xfId="8018"/>
    <cellStyle name="Note 6 7 5 4 2" xfId="25683"/>
    <cellStyle name="Note 6 7 5 4 3" xfId="42948"/>
    <cellStyle name="Note 6 7 5 5" xfId="15016"/>
    <cellStyle name="Note 6 7 5 5 2" xfId="32680"/>
    <cellStyle name="Note 6 7 5 5 3" xfId="49895"/>
    <cellStyle name="Note 6 7 5 6" xfId="22047"/>
    <cellStyle name="Note 6 7 5 7" xfId="39337"/>
    <cellStyle name="Note 6 7 6" xfId="10171"/>
    <cellStyle name="Note 6 7 6 2" xfId="17060"/>
    <cellStyle name="Note 6 7 6 2 2" xfId="34724"/>
    <cellStyle name="Note 6 7 6 2 3" xfId="51925"/>
    <cellStyle name="Note 6 7 6 3" xfId="27835"/>
    <cellStyle name="Note 6 7 6 4" xfId="45086"/>
    <cellStyle name="Note 6 7 7" xfId="13452"/>
    <cellStyle name="Note 6 7 7 2" xfId="31116"/>
    <cellStyle name="Note 6 7 7 3" xfId="48343"/>
    <cellStyle name="Note 6 7 8" xfId="20278"/>
    <cellStyle name="Note 6 7 9" xfId="20146"/>
    <cellStyle name="Note 6 8" xfId="1890"/>
    <cellStyle name="Note 6 8 2" xfId="2697"/>
    <cellStyle name="Note 6 8 2 10" xfId="13502"/>
    <cellStyle name="Note 6 8 2 10 2" xfId="31166"/>
    <cellStyle name="Note 6 8 2 10 3" xfId="48393"/>
    <cellStyle name="Note 6 8 2 11" xfId="20418"/>
    <cellStyle name="Note 6 8 2 12" xfId="37727"/>
    <cellStyle name="Note 6 8 2 2" xfId="2926"/>
    <cellStyle name="Note 6 8 2 2 2" xfId="3589"/>
    <cellStyle name="Note 6 8 2 2 2 2" xfId="5505"/>
    <cellStyle name="Note 6 8 2 2 2 2 2" xfId="12425"/>
    <cellStyle name="Note 6 8 2 2 2 2 2 2" xfId="19152"/>
    <cellStyle name="Note 6 8 2 2 2 2 2 2 2" xfId="36816"/>
    <cellStyle name="Note 6 8 2 2 2 2 2 2 3" xfId="53996"/>
    <cellStyle name="Note 6 8 2 2 2 2 2 3" xfId="30089"/>
    <cellStyle name="Note 6 8 2 2 2 2 2 4" xfId="47319"/>
    <cellStyle name="Note 6 8 2 2 2 2 3" xfId="9141"/>
    <cellStyle name="Note 6 8 2 2 2 2 3 2" xfId="26806"/>
    <cellStyle name="Note 6 8 2 2 2 2 3 3" xfId="44062"/>
    <cellStyle name="Note 6 8 2 2 2 2 4" xfId="16085"/>
    <cellStyle name="Note 6 8 2 2 2 2 4 2" xfId="33749"/>
    <cellStyle name="Note 6 8 2 2 2 2 4 3" xfId="50955"/>
    <cellStyle name="Note 6 8 2 2 2 2 5" xfId="23170"/>
    <cellStyle name="Note 6 8 2 2 2 2 6" xfId="40451"/>
    <cellStyle name="Note 6 8 2 2 2 3" xfId="11049"/>
    <cellStyle name="Note 6 8 2 2 2 3 2" xfId="17884"/>
    <cellStyle name="Note 6 8 2 2 2 3 2 2" xfId="35548"/>
    <cellStyle name="Note 6 8 2 2 2 3 2 3" xfId="52740"/>
    <cellStyle name="Note 6 8 2 2 2 3 3" xfId="28713"/>
    <cellStyle name="Note 6 8 2 2 2 3 4" xfId="45955"/>
    <cellStyle name="Note 6 8 2 2 2 4" xfId="7286"/>
    <cellStyle name="Note 6 8 2 2 2 4 2" xfId="24951"/>
    <cellStyle name="Note 6 8 2 2 2 4 3" xfId="42219"/>
    <cellStyle name="Note 6 8 2 2 2 5" xfId="14338"/>
    <cellStyle name="Note 6 8 2 2 2 5 2" xfId="32002"/>
    <cellStyle name="Note 6 8 2 2 2 5 3" xfId="49220"/>
    <cellStyle name="Note 6 8 2 2 2 6" xfId="21308"/>
    <cellStyle name="Note 6 8 2 2 2 7" xfId="38608"/>
    <cellStyle name="Note 6 8 2 2 3" xfId="3959"/>
    <cellStyle name="Note 6 8 2 2 3 2" xfId="5875"/>
    <cellStyle name="Note 6 8 2 2 3 2 2" xfId="12795"/>
    <cellStyle name="Note 6 8 2 2 3 2 2 2" xfId="19522"/>
    <cellStyle name="Note 6 8 2 2 3 2 2 2 2" xfId="37186"/>
    <cellStyle name="Note 6 8 2 2 3 2 2 2 3" xfId="54363"/>
    <cellStyle name="Note 6 8 2 2 3 2 2 3" xfId="30459"/>
    <cellStyle name="Note 6 8 2 2 3 2 2 4" xfId="47686"/>
    <cellStyle name="Note 6 8 2 2 3 2 3" xfId="9511"/>
    <cellStyle name="Note 6 8 2 2 3 2 3 2" xfId="27176"/>
    <cellStyle name="Note 6 8 2 2 3 2 3 3" xfId="44429"/>
    <cellStyle name="Note 6 8 2 2 3 2 4" xfId="16455"/>
    <cellStyle name="Note 6 8 2 2 3 2 4 2" xfId="34119"/>
    <cellStyle name="Note 6 8 2 2 3 2 4 3" xfId="51322"/>
    <cellStyle name="Note 6 8 2 2 3 2 5" xfId="23540"/>
    <cellStyle name="Note 6 8 2 2 3 2 6" xfId="40818"/>
    <cellStyle name="Note 6 8 2 2 3 3" xfId="7656"/>
    <cellStyle name="Note 6 8 2 2 3 3 2" xfId="25321"/>
    <cellStyle name="Note 6 8 2 2 3 3 3" xfId="42586"/>
    <cellStyle name="Note 6 8 2 2 3 4" xfId="14708"/>
    <cellStyle name="Note 6 8 2 2 3 4 2" xfId="32372"/>
    <cellStyle name="Note 6 8 2 2 3 4 3" xfId="49587"/>
    <cellStyle name="Note 6 8 2 2 3 5" xfId="21678"/>
    <cellStyle name="Note 6 8 2 2 3 6" xfId="38975"/>
    <cellStyle name="Note 6 8 2 2 4" xfId="4842"/>
    <cellStyle name="Note 6 8 2 2 4 2" xfId="11762"/>
    <cellStyle name="Note 6 8 2 2 4 2 2" xfId="18543"/>
    <cellStyle name="Note 6 8 2 2 4 2 2 2" xfId="36207"/>
    <cellStyle name="Note 6 8 2 2 4 2 2 3" xfId="53393"/>
    <cellStyle name="Note 6 8 2 2 4 2 3" xfId="29426"/>
    <cellStyle name="Note 6 8 2 2 4 2 4" xfId="46662"/>
    <cellStyle name="Note 6 8 2 2 4 3" xfId="8478"/>
    <cellStyle name="Note 6 8 2 2 4 3 2" xfId="26143"/>
    <cellStyle name="Note 6 8 2 2 4 3 3" xfId="43405"/>
    <cellStyle name="Note 6 8 2 2 4 4" xfId="15476"/>
    <cellStyle name="Note 6 8 2 2 4 4 2" xfId="33140"/>
    <cellStyle name="Note 6 8 2 2 4 4 3" xfId="50352"/>
    <cellStyle name="Note 6 8 2 2 4 5" xfId="22507"/>
    <cellStyle name="Note 6 8 2 2 4 6" xfId="39794"/>
    <cellStyle name="Note 6 8 2 2 5" xfId="10448"/>
    <cellStyle name="Note 6 8 2 2 5 2" xfId="17337"/>
    <cellStyle name="Note 6 8 2 2 5 2 2" xfId="35001"/>
    <cellStyle name="Note 6 8 2 2 5 2 3" xfId="52199"/>
    <cellStyle name="Note 6 8 2 2 5 3" xfId="28112"/>
    <cellStyle name="Note 6 8 2 2 5 4" xfId="45360"/>
    <cellStyle name="Note 6 8 2 2 6" xfId="6698"/>
    <cellStyle name="Note 6 8 2 2 6 2" xfId="24363"/>
    <cellStyle name="Note 6 8 2 2 6 3" xfId="41637"/>
    <cellStyle name="Note 6 8 2 2 7" xfId="13729"/>
    <cellStyle name="Note 6 8 2 2 7 2" xfId="31393"/>
    <cellStyle name="Note 6 8 2 2 7 3" xfId="48617"/>
    <cellStyle name="Note 6 8 2 2 8" xfId="20645"/>
    <cellStyle name="Note 6 8 2 2 9" xfId="37951"/>
    <cellStyle name="Note 6 8 2 3" xfId="3022"/>
    <cellStyle name="Note 6 8 2 3 2" xfId="3685"/>
    <cellStyle name="Note 6 8 2 3 2 2" xfId="5601"/>
    <cellStyle name="Note 6 8 2 3 2 2 2" xfId="12521"/>
    <cellStyle name="Note 6 8 2 3 2 2 2 2" xfId="19248"/>
    <cellStyle name="Note 6 8 2 3 2 2 2 2 2" xfId="36912"/>
    <cellStyle name="Note 6 8 2 3 2 2 2 2 3" xfId="54089"/>
    <cellStyle name="Note 6 8 2 3 2 2 2 3" xfId="30185"/>
    <cellStyle name="Note 6 8 2 3 2 2 2 4" xfId="47412"/>
    <cellStyle name="Note 6 8 2 3 2 2 3" xfId="9237"/>
    <cellStyle name="Note 6 8 2 3 2 2 3 2" xfId="26902"/>
    <cellStyle name="Note 6 8 2 3 2 2 3 3" xfId="44155"/>
    <cellStyle name="Note 6 8 2 3 2 2 4" xfId="16181"/>
    <cellStyle name="Note 6 8 2 3 2 2 4 2" xfId="33845"/>
    <cellStyle name="Note 6 8 2 3 2 2 4 3" xfId="51048"/>
    <cellStyle name="Note 6 8 2 3 2 2 5" xfId="23266"/>
    <cellStyle name="Note 6 8 2 3 2 2 6" xfId="40544"/>
    <cellStyle name="Note 6 8 2 3 2 3" xfId="11145"/>
    <cellStyle name="Note 6 8 2 3 2 3 2" xfId="17980"/>
    <cellStyle name="Note 6 8 2 3 2 3 2 2" xfId="35644"/>
    <cellStyle name="Note 6 8 2 3 2 3 2 3" xfId="52833"/>
    <cellStyle name="Note 6 8 2 3 2 3 3" xfId="28809"/>
    <cellStyle name="Note 6 8 2 3 2 3 4" xfId="46048"/>
    <cellStyle name="Note 6 8 2 3 2 4" xfId="7382"/>
    <cellStyle name="Note 6 8 2 3 2 4 2" xfId="25047"/>
    <cellStyle name="Note 6 8 2 3 2 4 3" xfId="42312"/>
    <cellStyle name="Note 6 8 2 3 2 5" xfId="14434"/>
    <cellStyle name="Note 6 8 2 3 2 5 2" xfId="32098"/>
    <cellStyle name="Note 6 8 2 3 2 5 3" xfId="49313"/>
    <cellStyle name="Note 6 8 2 3 2 6" xfId="21404"/>
    <cellStyle name="Note 6 8 2 3 2 7" xfId="38701"/>
    <cellStyle name="Note 6 8 2 3 3" xfId="4052"/>
    <cellStyle name="Note 6 8 2 3 3 2" xfId="5968"/>
    <cellStyle name="Note 6 8 2 3 3 2 2" xfId="12888"/>
    <cellStyle name="Note 6 8 2 3 3 2 2 2" xfId="19615"/>
    <cellStyle name="Note 6 8 2 3 3 2 2 2 2" xfId="37279"/>
    <cellStyle name="Note 6 8 2 3 3 2 2 2 3" xfId="54456"/>
    <cellStyle name="Note 6 8 2 3 3 2 2 3" xfId="30552"/>
    <cellStyle name="Note 6 8 2 3 3 2 2 4" xfId="47779"/>
    <cellStyle name="Note 6 8 2 3 3 2 3" xfId="9604"/>
    <cellStyle name="Note 6 8 2 3 3 2 3 2" xfId="27269"/>
    <cellStyle name="Note 6 8 2 3 3 2 3 3" xfId="44522"/>
    <cellStyle name="Note 6 8 2 3 3 2 4" xfId="16548"/>
    <cellStyle name="Note 6 8 2 3 3 2 4 2" xfId="34212"/>
    <cellStyle name="Note 6 8 2 3 3 2 4 3" xfId="51415"/>
    <cellStyle name="Note 6 8 2 3 3 2 5" xfId="23633"/>
    <cellStyle name="Note 6 8 2 3 3 2 6" xfId="40911"/>
    <cellStyle name="Note 6 8 2 3 3 3" xfId="7749"/>
    <cellStyle name="Note 6 8 2 3 3 3 2" xfId="25414"/>
    <cellStyle name="Note 6 8 2 3 3 3 3" xfId="42679"/>
    <cellStyle name="Note 6 8 2 3 3 4" xfId="14801"/>
    <cellStyle name="Note 6 8 2 3 3 4 2" xfId="32465"/>
    <cellStyle name="Note 6 8 2 3 3 4 3" xfId="49680"/>
    <cellStyle name="Note 6 8 2 3 3 5" xfId="21771"/>
    <cellStyle name="Note 6 8 2 3 3 6" xfId="39068"/>
    <cellStyle name="Note 6 8 2 3 4" xfId="4938"/>
    <cellStyle name="Note 6 8 2 3 4 2" xfId="11858"/>
    <cellStyle name="Note 6 8 2 3 4 2 2" xfId="18639"/>
    <cellStyle name="Note 6 8 2 3 4 2 2 2" xfId="36303"/>
    <cellStyle name="Note 6 8 2 3 4 2 2 3" xfId="53486"/>
    <cellStyle name="Note 6 8 2 3 4 2 3" xfId="29522"/>
    <cellStyle name="Note 6 8 2 3 4 2 4" xfId="46755"/>
    <cellStyle name="Note 6 8 2 3 4 3" xfId="8574"/>
    <cellStyle name="Note 6 8 2 3 4 3 2" xfId="26239"/>
    <cellStyle name="Note 6 8 2 3 4 3 3" xfId="43498"/>
    <cellStyle name="Note 6 8 2 3 4 4" xfId="15572"/>
    <cellStyle name="Note 6 8 2 3 4 4 2" xfId="33236"/>
    <cellStyle name="Note 6 8 2 3 4 4 3" xfId="50445"/>
    <cellStyle name="Note 6 8 2 3 4 5" xfId="22603"/>
    <cellStyle name="Note 6 8 2 3 4 6" xfId="39887"/>
    <cellStyle name="Note 6 8 2 3 5" xfId="10544"/>
    <cellStyle name="Note 6 8 2 3 5 2" xfId="17433"/>
    <cellStyle name="Note 6 8 2 3 5 2 2" xfId="35097"/>
    <cellStyle name="Note 6 8 2 3 5 2 3" xfId="52292"/>
    <cellStyle name="Note 6 8 2 3 5 3" xfId="28208"/>
    <cellStyle name="Note 6 8 2 3 5 4" xfId="45453"/>
    <cellStyle name="Note 6 8 2 3 6" xfId="6794"/>
    <cellStyle name="Note 6 8 2 3 6 2" xfId="24459"/>
    <cellStyle name="Note 6 8 2 3 6 3" xfId="41730"/>
    <cellStyle name="Note 6 8 2 3 7" xfId="13825"/>
    <cellStyle name="Note 6 8 2 3 7 2" xfId="31489"/>
    <cellStyle name="Note 6 8 2 3 7 3" xfId="48710"/>
    <cellStyle name="Note 6 8 2 3 8" xfId="20741"/>
    <cellStyle name="Note 6 8 2 3 9" xfId="38044"/>
    <cellStyle name="Note 6 8 2 4" xfId="3134"/>
    <cellStyle name="Note 6 8 2 4 2" xfId="4164"/>
    <cellStyle name="Note 6 8 2 4 2 2" xfId="6080"/>
    <cellStyle name="Note 6 8 2 4 2 2 2" xfId="13000"/>
    <cellStyle name="Note 6 8 2 4 2 2 2 2" xfId="19727"/>
    <cellStyle name="Note 6 8 2 4 2 2 2 2 2" xfId="37391"/>
    <cellStyle name="Note 6 8 2 4 2 2 2 2 3" xfId="54568"/>
    <cellStyle name="Note 6 8 2 4 2 2 2 3" xfId="30664"/>
    <cellStyle name="Note 6 8 2 4 2 2 2 4" xfId="47891"/>
    <cellStyle name="Note 6 8 2 4 2 2 3" xfId="9716"/>
    <cellStyle name="Note 6 8 2 4 2 2 3 2" xfId="27381"/>
    <cellStyle name="Note 6 8 2 4 2 2 3 3" xfId="44634"/>
    <cellStyle name="Note 6 8 2 4 2 2 4" xfId="16660"/>
    <cellStyle name="Note 6 8 2 4 2 2 4 2" xfId="34324"/>
    <cellStyle name="Note 6 8 2 4 2 2 4 3" xfId="51527"/>
    <cellStyle name="Note 6 8 2 4 2 2 5" xfId="23745"/>
    <cellStyle name="Note 6 8 2 4 2 2 6" xfId="41023"/>
    <cellStyle name="Note 6 8 2 4 2 3" xfId="7861"/>
    <cellStyle name="Note 6 8 2 4 2 3 2" xfId="25526"/>
    <cellStyle name="Note 6 8 2 4 2 3 3" xfId="42791"/>
    <cellStyle name="Note 6 8 2 4 2 4" xfId="14913"/>
    <cellStyle name="Note 6 8 2 4 2 4 2" xfId="32577"/>
    <cellStyle name="Note 6 8 2 4 2 4 3" xfId="49792"/>
    <cellStyle name="Note 6 8 2 4 2 5" xfId="21883"/>
    <cellStyle name="Note 6 8 2 4 2 6" xfId="39180"/>
    <cellStyle name="Note 6 8 2 4 3" xfId="5050"/>
    <cellStyle name="Note 6 8 2 4 3 2" xfId="11970"/>
    <cellStyle name="Note 6 8 2 4 3 2 2" xfId="18751"/>
    <cellStyle name="Note 6 8 2 4 3 2 2 2" xfId="36415"/>
    <cellStyle name="Note 6 8 2 4 3 2 2 3" xfId="53598"/>
    <cellStyle name="Note 6 8 2 4 3 2 3" xfId="29634"/>
    <cellStyle name="Note 6 8 2 4 3 2 4" xfId="46867"/>
    <cellStyle name="Note 6 8 2 4 3 3" xfId="8686"/>
    <cellStyle name="Note 6 8 2 4 3 3 2" xfId="26351"/>
    <cellStyle name="Note 6 8 2 4 3 3 3" xfId="43610"/>
    <cellStyle name="Note 6 8 2 4 3 4" xfId="15684"/>
    <cellStyle name="Note 6 8 2 4 3 4 2" xfId="33348"/>
    <cellStyle name="Note 6 8 2 4 3 4 3" xfId="50557"/>
    <cellStyle name="Note 6 8 2 4 3 5" xfId="22715"/>
    <cellStyle name="Note 6 8 2 4 3 6" xfId="39999"/>
    <cellStyle name="Note 6 8 2 4 4" xfId="10656"/>
    <cellStyle name="Note 6 8 2 4 4 2" xfId="17545"/>
    <cellStyle name="Note 6 8 2 4 4 2 2" xfId="35209"/>
    <cellStyle name="Note 6 8 2 4 4 2 3" xfId="52404"/>
    <cellStyle name="Note 6 8 2 4 4 3" xfId="28320"/>
    <cellStyle name="Note 6 8 2 4 4 4" xfId="45565"/>
    <cellStyle name="Note 6 8 2 4 5" xfId="6906"/>
    <cellStyle name="Note 6 8 2 4 5 2" xfId="24571"/>
    <cellStyle name="Note 6 8 2 4 5 3" xfId="41842"/>
    <cellStyle name="Note 6 8 2 4 6" xfId="13937"/>
    <cellStyle name="Note 6 8 2 4 6 2" xfId="31601"/>
    <cellStyle name="Note 6 8 2 4 6 3" xfId="48822"/>
    <cellStyle name="Note 6 8 2 4 7" xfId="20853"/>
    <cellStyle name="Note 6 8 2 4 8" xfId="38156"/>
    <cellStyle name="Note 6 8 2 5" xfId="3362"/>
    <cellStyle name="Note 6 8 2 5 2" xfId="5278"/>
    <cellStyle name="Note 6 8 2 5 2 2" xfId="12198"/>
    <cellStyle name="Note 6 8 2 5 2 2 2" xfId="18925"/>
    <cellStyle name="Note 6 8 2 5 2 2 2 2" xfId="36589"/>
    <cellStyle name="Note 6 8 2 5 2 2 2 3" xfId="53772"/>
    <cellStyle name="Note 6 8 2 5 2 2 3" xfId="29862"/>
    <cellStyle name="Note 6 8 2 5 2 2 4" xfId="47095"/>
    <cellStyle name="Note 6 8 2 5 2 3" xfId="8914"/>
    <cellStyle name="Note 6 8 2 5 2 3 2" xfId="26579"/>
    <cellStyle name="Note 6 8 2 5 2 3 3" xfId="43838"/>
    <cellStyle name="Note 6 8 2 5 2 4" xfId="15858"/>
    <cellStyle name="Note 6 8 2 5 2 4 2" xfId="33522"/>
    <cellStyle name="Note 6 8 2 5 2 4 3" xfId="50731"/>
    <cellStyle name="Note 6 8 2 5 2 5" xfId="22943"/>
    <cellStyle name="Note 6 8 2 5 2 6" xfId="40227"/>
    <cellStyle name="Note 6 8 2 5 3" xfId="10822"/>
    <cellStyle name="Note 6 8 2 5 3 2" xfId="17657"/>
    <cellStyle name="Note 6 8 2 5 3 2 2" xfId="35321"/>
    <cellStyle name="Note 6 8 2 5 3 2 3" xfId="52516"/>
    <cellStyle name="Note 6 8 2 5 3 3" xfId="28486"/>
    <cellStyle name="Note 6 8 2 5 3 4" xfId="45731"/>
    <cellStyle name="Note 6 8 2 5 4" xfId="14111"/>
    <cellStyle name="Note 6 8 2 5 4 2" xfId="31775"/>
    <cellStyle name="Note 6 8 2 5 4 3" xfId="48996"/>
    <cellStyle name="Note 6 8 2 5 5" xfId="21081"/>
    <cellStyle name="Note 6 8 2 5 6" xfId="38384"/>
    <cellStyle name="Note 6 8 2 6" xfId="3257"/>
    <cellStyle name="Note 6 8 2 6 2" xfId="5173"/>
    <cellStyle name="Note 6 8 2 6 2 2" xfId="12093"/>
    <cellStyle name="Note 6 8 2 6 2 2 2" xfId="18874"/>
    <cellStyle name="Note 6 8 2 6 2 2 2 2" xfId="36538"/>
    <cellStyle name="Note 6 8 2 6 2 2 2 3" xfId="53721"/>
    <cellStyle name="Note 6 8 2 6 2 2 3" xfId="29757"/>
    <cellStyle name="Note 6 8 2 6 2 2 4" xfId="46990"/>
    <cellStyle name="Note 6 8 2 6 2 3" xfId="8809"/>
    <cellStyle name="Note 6 8 2 6 2 3 2" xfId="26474"/>
    <cellStyle name="Note 6 8 2 6 2 3 3" xfId="43733"/>
    <cellStyle name="Note 6 8 2 6 2 4" xfId="15807"/>
    <cellStyle name="Note 6 8 2 6 2 4 2" xfId="33471"/>
    <cellStyle name="Note 6 8 2 6 2 4 3" xfId="50680"/>
    <cellStyle name="Note 6 8 2 6 2 5" xfId="22838"/>
    <cellStyle name="Note 6 8 2 6 2 6" xfId="40122"/>
    <cellStyle name="Note 6 8 2 6 3" xfId="7029"/>
    <cellStyle name="Note 6 8 2 6 3 2" xfId="24694"/>
    <cellStyle name="Note 6 8 2 6 3 3" xfId="41965"/>
    <cellStyle name="Note 6 8 2 6 4" xfId="14060"/>
    <cellStyle name="Note 6 8 2 6 4 2" xfId="31724"/>
    <cellStyle name="Note 6 8 2 6 4 3" xfId="48945"/>
    <cellStyle name="Note 6 8 2 6 5" xfId="20976"/>
    <cellStyle name="Note 6 8 2 6 6" xfId="38279"/>
    <cellStyle name="Note 6 8 2 7" xfId="4615"/>
    <cellStyle name="Note 6 8 2 7 2" xfId="11535"/>
    <cellStyle name="Note 6 8 2 7 2 2" xfId="18316"/>
    <cellStyle name="Note 6 8 2 7 2 2 2" xfId="35980"/>
    <cellStyle name="Note 6 8 2 7 2 2 3" xfId="53169"/>
    <cellStyle name="Note 6 8 2 7 2 3" xfId="29199"/>
    <cellStyle name="Note 6 8 2 7 2 4" xfId="46438"/>
    <cellStyle name="Note 6 8 2 7 3" xfId="8251"/>
    <cellStyle name="Note 6 8 2 7 3 2" xfId="25916"/>
    <cellStyle name="Note 6 8 2 7 3 3" xfId="43181"/>
    <cellStyle name="Note 6 8 2 7 4" xfId="15249"/>
    <cellStyle name="Note 6 8 2 7 4 2" xfId="32913"/>
    <cellStyle name="Note 6 8 2 7 4 3" xfId="50128"/>
    <cellStyle name="Note 6 8 2 7 5" xfId="22280"/>
    <cellStyle name="Note 6 8 2 7 6" xfId="39570"/>
    <cellStyle name="Note 6 8 2 8" xfId="10221"/>
    <cellStyle name="Note 6 8 2 8 2" xfId="17110"/>
    <cellStyle name="Note 6 8 2 8 2 2" xfId="34774"/>
    <cellStyle name="Note 6 8 2 8 2 3" xfId="51975"/>
    <cellStyle name="Note 6 8 2 8 3" xfId="27885"/>
    <cellStyle name="Note 6 8 2 8 4" xfId="45136"/>
    <cellStyle name="Note 6 8 2 9" xfId="6471"/>
    <cellStyle name="Note 6 8 2 9 2" xfId="24136"/>
    <cellStyle name="Note 6 8 2 9 3" xfId="41413"/>
    <cellStyle name="Note 6 8 3" xfId="2877"/>
    <cellStyle name="Note 6 8 3 2" xfId="3540"/>
    <cellStyle name="Note 6 8 3 2 2" xfId="5456"/>
    <cellStyle name="Note 6 8 3 2 2 2" xfId="12376"/>
    <cellStyle name="Note 6 8 3 2 2 2 2" xfId="19103"/>
    <cellStyle name="Note 6 8 3 2 2 2 2 2" xfId="36767"/>
    <cellStyle name="Note 6 8 3 2 2 2 2 3" xfId="53947"/>
    <cellStyle name="Note 6 8 3 2 2 2 3" xfId="30040"/>
    <cellStyle name="Note 6 8 3 2 2 2 4" xfId="47270"/>
    <cellStyle name="Note 6 8 3 2 2 3" xfId="9092"/>
    <cellStyle name="Note 6 8 3 2 2 3 2" xfId="26757"/>
    <cellStyle name="Note 6 8 3 2 2 3 3" xfId="44013"/>
    <cellStyle name="Note 6 8 3 2 2 4" xfId="16036"/>
    <cellStyle name="Note 6 8 3 2 2 4 2" xfId="33700"/>
    <cellStyle name="Note 6 8 3 2 2 4 3" xfId="50906"/>
    <cellStyle name="Note 6 8 3 2 2 5" xfId="23121"/>
    <cellStyle name="Note 6 8 3 2 2 6" xfId="40402"/>
    <cellStyle name="Note 6 8 3 2 3" xfId="11000"/>
    <cellStyle name="Note 6 8 3 2 3 2" xfId="17835"/>
    <cellStyle name="Note 6 8 3 2 3 2 2" xfId="35499"/>
    <cellStyle name="Note 6 8 3 2 3 2 3" xfId="52691"/>
    <cellStyle name="Note 6 8 3 2 3 3" xfId="28664"/>
    <cellStyle name="Note 6 8 3 2 3 4" xfId="45906"/>
    <cellStyle name="Note 6 8 3 2 4" xfId="7237"/>
    <cellStyle name="Note 6 8 3 2 4 2" xfId="24902"/>
    <cellStyle name="Note 6 8 3 2 4 3" xfId="42170"/>
    <cellStyle name="Note 6 8 3 2 5" xfId="14289"/>
    <cellStyle name="Note 6 8 3 2 5 2" xfId="31953"/>
    <cellStyle name="Note 6 8 3 2 5 3" xfId="49171"/>
    <cellStyle name="Note 6 8 3 2 6" xfId="21259"/>
    <cellStyle name="Note 6 8 3 2 7" xfId="38559"/>
    <cellStyle name="Note 6 8 3 3" xfId="3910"/>
    <cellStyle name="Note 6 8 3 3 2" xfId="5826"/>
    <cellStyle name="Note 6 8 3 3 2 2" xfId="12746"/>
    <cellStyle name="Note 6 8 3 3 2 2 2" xfId="19473"/>
    <cellStyle name="Note 6 8 3 3 2 2 2 2" xfId="37137"/>
    <cellStyle name="Note 6 8 3 3 2 2 2 3" xfId="54314"/>
    <cellStyle name="Note 6 8 3 3 2 2 3" xfId="30410"/>
    <cellStyle name="Note 6 8 3 3 2 2 4" xfId="47637"/>
    <cellStyle name="Note 6 8 3 3 2 3" xfId="9462"/>
    <cellStyle name="Note 6 8 3 3 2 3 2" xfId="27127"/>
    <cellStyle name="Note 6 8 3 3 2 3 3" xfId="44380"/>
    <cellStyle name="Note 6 8 3 3 2 4" xfId="16406"/>
    <cellStyle name="Note 6 8 3 3 2 4 2" xfId="34070"/>
    <cellStyle name="Note 6 8 3 3 2 4 3" xfId="51273"/>
    <cellStyle name="Note 6 8 3 3 2 5" xfId="23491"/>
    <cellStyle name="Note 6 8 3 3 2 6" xfId="40769"/>
    <cellStyle name="Note 6 8 3 3 3" xfId="7607"/>
    <cellStyle name="Note 6 8 3 3 3 2" xfId="25272"/>
    <cellStyle name="Note 6 8 3 3 3 3" xfId="42537"/>
    <cellStyle name="Note 6 8 3 3 4" xfId="14659"/>
    <cellStyle name="Note 6 8 3 3 4 2" xfId="32323"/>
    <cellStyle name="Note 6 8 3 3 4 3" xfId="49538"/>
    <cellStyle name="Note 6 8 3 3 5" xfId="21629"/>
    <cellStyle name="Note 6 8 3 3 6" xfId="38926"/>
    <cellStyle name="Note 6 8 3 4" xfId="4793"/>
    <cellStyle name="Note 6 8 3 4 2" xfId="11713"/>
    <cellStyle name="Note 6 8 3 4 2 2" xfId="18494"/>
    <cellStyle name="Note 6 8 3 4 2 2 2" xfId="36158"/>
    <cellStyle name="Note 6 8 3 4 2 2 3" xfId="53344"/>
    <cellStyle name="Note 6 8 3 4 2 3" xfId="29377"/>
    <cellStyle name="Note 6 8 3 4 2 4" xfId="46613"/>
    <cellStyle name="Note 6 8 3 4 3" xfId="8429"/>
    <cellStyle name="Note 6 8 3 4 3 2" xfId="26094"/>
    <cellStyle name="Note 6 8 3 4 3 3" xfId="43356"/>
    <cellStyle name="Note 6 8 3 4 4" xfId="15427"/>
    <cellStyle name="Note 6 8 3 4 4 2" xfId="33091"/>
    <cellStyle name="Note 6 8 3 4 4 3" xfId="50303"/>
    <cellStyle name="Note 6 8 3 4 5" xfId="22458"/>
    <cellStyle name="Note 6 8 3 4 6" xfId="39745"/>
    <cellStyle name="Note 6 8 3 5" xfId="10399"/>
    <cellStyle name="Note 6 8 3 5 2" xfId="17288"/>
    <cellStyle name="Note 6 8 3 5 2 2" xfId="34952"/>
    <cellStyle name="Note 6 8 3 5 2 3" xfId="52150"/>
    <cellStyle name="Note 6 8 3 5 3" xfId="28063"/>
    <cellStyle name="Note 6 8 3 5 4" xfId="45311"/>
    <cellStyle name="Note 6 8 3 6" xfId="6649"/>
    <cellStyle name="Note 6 8 3 6 2" xfId="24314"/>
    <cellStyle name="Note 6 8 3 6 3" xfId="41588"/>
    <cellStyle name="Note 6 8 3 7" xfId="13680"/>
    <cellStyle name="Note 6 8 3 7 2" xfId="31344"/>
    <cellStyle name="Note 6 8 3 7 3" xfId="48568"/>
    <cellStyle name="Note 6 8 3 8" xfId="20596"/>
    <cellStyle name="Note 6 8 3 9" xfId="37902"/>
    <cellStyle name="Note 6 8 4" xfId="4529"/>
    <cellStyle name="Note 6 8 4 2" xfId="6393"/>
    <cellStyle name="Note 6 8 4 2 2" xfId="13312"/>
    <cellStyle name="Note 6 8 4 2 2 2" xfId="19985"/>
    <cellStyle name="Note 6 8 4 2 2 2 2" xfId="37649"/>
    <cellStyle name="Note 6 8 4 2 2 2 3" xfId="54826"/>
    <cellStyle name="Note 6 8 4 2 2 3" xfId="30976"/>
    <cellStyle name="Note 6 8 4 2 2 4" xfId="48203"/>
    <cellStyle name="Note 6 8 4 2 3" xfId="10028"/>
    <cellStyle name="Note 6 8 4 2 3 2" xfId="27693"/>
    <cellStyle name="Note 6 8 4 2 3 3" xfId="44946"/>
    <cellStyle name="Note 6 8 4 2 4" xfId="16918"/>
    <cellStyle name="Note 6 8 4 2 4 2" xfId="34582"/>
    <cellStyle name="Note 6 8 4 2 4 3" xfId="51785"/>
    <cellStyle name="Note 6 8 4 2 5" xfId="24058"/>
    <cellStyle name="Note 6 8 4 2 6" xfId="41335"/>
    <cellStyle name="Note 6 8 4 3" xfId="11457"/>
    <cellStyle name="Note 6 8 4 3 2" xfId="18238"/>
    <cellStyle name="Note 6 8 4 3 2 2" xfId="35902"/>
    <cellStyle name="Note 6 8 4 3 2 3" xfId="53091"/>
    <cellStyle name="Note 6 8 4 3 3" xfId="29121"/>
    <cellStyle name="Note 6 8 4 3 4" xfId="46360"/>
    <cellStyle name="Note 6 8 4 4" xfId="8173"/>
    <cellStyle name="Note 6 8 4 4 2" xfId="25838"/>
    <cellStyle name="Note 6 8 4 4 3" xfId="43103"/>
    <cellStyle name="Note 6 8 4 5" xfId="15171"/>
    <cellStyle name="Note 6 8 4 5 2" xfId="32835"/>
    <cellStyle name="Note 6 8 4 5 3" xfId="50050"/>
    <cellStyle name="Note 6 8 4 6" xfId="22202"/>
    <cellStyle name="Note 6 8 4 7" xfId="39492"/>
    <cellStyle name="Note 6 8 5" xfId="4374"/>
    <cellStyle name="Note 6 8 5 2" xfId="6239"/>
    <cellStyle name="Note 6 8 5 2 2" xfId="13158"/>
    <cellStyle name="Note 6 8 5 2 2 2" xfId="19831"/>
    <cellStyle name="Note 6 8 5 2 2 2 2" xfId="37495"/>
    <cellStyle name="Note 6 8 5 2 2 2 3" xfId="54672"/>
    <cellStyle name="Note 6 8 5 2 2 3" xfId="30822"/>
    <cellStyle name="Note 6 8 5 2 2 4" xfId="48049"/>
    <cellStyle name="Note 6 8 5 2 3" xfId="9874"/>
    <cellStyle name="Note 6 8 5 2 3 2" xfId="27539"/>
    <cellStyle name="Note 6 8 5 2 3 3" xfId="44792"/>
    <cellStyle name="Note 6 8 5 2 4" xfId="16764"/>
    <cellStyle name="Note 6 8 5 2 4 2" xfId="34428"/>
    <cellStyle name="Note 6 8 5 2 4 3" xfId="51631"/>
    <cellStyle name="Note 6 8 5 2 5" xfId="23904"/>
    <cellStyle name="Note 6 8 5 2 6" xfId="41181"/>
    <cellStyle name="Note 6 8 5 3" xfId="11303"/>
    <cellStyle name="Note 6 8 5 3 2" xfId="18084"/>
    <cellStyle name="Note 6 8 5 3 2 2" xfId="35748"/>
    <cellStyle name="Note 6 8 5 3 2 3" xfId="52937"/>
    <cellStyle name="Note 6 8 5 3 3" xfId="28967"/>
    <cellStyle name="Note 6 8 5 3 4" xfId="46206"/>
    <cellStyle name="Note 6 8 5 4" xfId="8019"/>
    <cellStyle name="Note 6 8 5 4 2" xfId="25684"/>
    <cellStyle name="Note 6 8 5 4 3" xfId="42949"/>
    <cellStyle name="Note 6 8 5 5" xfId="15017"/>
    <cellStyle name="Note 6 8 5 5 2" xfId="32681"/>
    <cellStyle name="Note 6 8 5 5 3" xfId="49896"/>
    <cellStyle name="Note 6 8 5 6" xfId="22048"/>
    <cellStyle name="Note 6 8 5 7" xfId="39338"/>
    <cellStyle name="Note 6 8 6" xfId="10172"/>
    <cellStyle name="Note 6 8 6 2" xfId="17061"/>
    <cellStyle name="Note 6 8 6 2 2" xfId="34725"/>
    <cellStyle name="Note 6 8 6 2 3" xfId="51926"/>
    <cellStyle name="Note 6 8 6 3" xfId="27836"/>
    <cellStyle name="Note 6 8 6 4" xfId="45087"/>
    <cellStyle name="Note 6 8 7" xfId="13453"/>
    <cellStyle name="Note 6 8 7 2" xfId="31117"/>
    <cellStyle name="Note 6 8 7 3" xfId="48344"/>
    <cellStyle name="Note 6 8 8" xfId="20279"/>
    <cellStyle name="Note 6 8 9" xfId="20145"/>
    <cellStyle name="Note 6_Report" xfId="1891"/>
    <cellStyle name="Note 7" xfId="1892"/>
    <cellStyle name="Note 7 10" xfId="20144"/>
    <cellStyle name="Note 7 2" xfId="1893"/>
    <cellStyle name="Note 7 2 2" xfId="2695"/>
    <cellStyle name="Note 7 2 2 10" xfId="13500"/>
    <cellStyle name="Note 7 2 2 10 2" xfId="31164"/>
    <cellStyle name="Note 7 2 2 10 3" xfId="48391"/>
    <cellStyle name="Note 7 2 2 11" xfId="20416"/>
    <cellStyle name="Note 7 2 2 12" xfId="37725"/>
    <cellStyle name="Note 7 2 2 2" xfId="2924"/>
    <cellStyle name="Note 7 2 2 2 2" xfId="3587"/>
    <cellStyle name="Note 7 2 2 2 2 2" xfId="5503"/>
    <cellStyle name="Note 7 2 2 2 2 2 2" xfId="12423"/>
    <cellStyle name="Note 7 2 2 2 2 2 2 2" xfId="19150"/>
    <cellStyle name="Note 7 2 2 2 2 2 2 2 2" xfId="36814"/>
    <cellStyle name="Note 7 2 2 2 2 2 2 2 3" xfId="53994"/>
    <cellStyle name="Note 7 2 2 2 2 2 2 3" xfId="30087"/>
    <cellStyle name="Note 7 2 2 2 2 2 2 4" xfId="47317"/>
    <cellStyle name="Note 7 2 2 2 2 2 3" xfId="9139"/>
    <cellStyle name="Note 7 2 2 2 2 2 3 2" xfId="26804"/>
    <cellStyle name="Note 7 2 2 2 2 2 3 3" xfId="44060"/>
    <cellStyle name="Note 7 2 2 2 2 2 4" xfId="16083"/>
    <cellStyle name="Note 7 2 2 2 2 2 4 2" xfId="33747"/>
    <cellStyle name="Note 7 2 2 2 2 2 4 3" xfId="50953"/>
    <cellStyle name="Note 7 2 2 2 2 2 5" xfId="23168"/>
    <cellStyle name="Note 7 2 2 2 2 2 6" xfId="40449"/>
    <cellStyle name="Note 7 2 2 2 2 3" xfId="11047"/>
    <cellStyle name="Note 7 2 2 2 2 3 2" xfId="17882"/>
    <cellStyle name="Note 7 2 2 2 2 3 2 2" xfId="35546"/>
    <cellStyle name="Note 7 2 2 2 2 3 2 3" xfId="52738"/>
    <cellStyle name="Note 7 2 2 2 2 3 3" xfId="28711"/>
    <cellStyle name="Note 7 2 2 2 2 3 4" xfId="45953"/>
    <cellStyle name="Note 7 2 2 2 2 4" xfId="7284"/>
    <cellStyle name="Note 7 2 2 2 2 4 2" xfId="24949"/>
    <cellStyle name="Note 7 2 2 2 2 4 3" xfId="42217"/>
    <cellStyle name="Note 7 2 2 2 2 5" xfId="14336"/>
    <cellStyle name="Note 7 2 2 2 2 5 2" xfId="32000"/>
    <cellStyle name="Note 7 2 2 2 2 5 3" xfId="49218"/>
    <cellStyle name="Note 7 2 2 2 2 6" xfId="21306"/>
    <cellStyle name="Note 7 2 2 2 2 7" xfId="38606"/>
    <cellStyle name="Note 7 2 2 2 3" xfId="3957"/>
    <cellStyle name="Note 7 2 2 2 3 2" xfId="5873"/>
    <cellStyle name="Note 7 2 2 2 3 2 2" xfId="12793"/>
    <cellStyle name="Note 7 2 2 2 3 2 2 2" xfId="19520"/>
    <cellStyle name="Note 7 2 2 2 3 2 2 2 2" xfId="37184"/>
    <cellStyle name="Note 7 2 2 2 3 2 2 2 3" xfId="54361"/>
    <cellStyle name="Note 7 2 2 2 3 2 2 3" xfId="30457"/>
    <cellStyle name="Note 7 2 2 2 3 2 2 4" xfId="47684"/>
    <cellStyle name="Note 7 2 2 2 3 2 3" xfId="9509"/>
    <cellStyle name="Note 7 2 2 2 3 2 3 2" xfId="27174"/>
    <cellStyle name="Note 7 2 2 2 3 2 3 3" xfId="44427"/>
    <cellStyle name="Note 7 2 2 2 3 2 4" xfId="16453"/>
    <cellStyle name="Note 7 2 2 2 3 2 4 2" xfId="34117"/>
    <cellStyle name="Note 7 2 2 2 3 2 4 3" xfId="51320"/>
    <cellStyle name="Note 7 2 2 2 3 2 5" xfId="23538"/>
    <cellStyle name="Note 7 2 2 2 3 2 6" xfId="40816"/>
    <cellStyle name="Note 7 2 2 2 3 3" xfId="7654"/>
    <cellStyle name="Note 7 2 2 2 3 3 2" xfId="25319"/>
    <cellStyle name="Note 7 2 2 2 3 3 3" xfId="42584"/>
    <cellStyle name="Note 7 2 2 2 3 4" xfId="14706"/>
    <cellStyle name="Note 7 2 2 2 3 4 2" xfId="32370"/>
    <cellStyle name="Note 7 2 2 2 3 4 3" xfId="49585"/>
    <cellStyle name="Note 7 2 2 2 3 5" xfId="21676"/>
    <cellStyle name="Note 7 2 2 2 3 6" xfId="38973"/>
    <cellStyle name="Note 7 2 2 2 4" xfId="4840"/>
    <cellStyle name="Note 7 2 2 2 4 2" xfId="11760"/>
    <cellStyle name="Note 7 2 2 2 4 2 2" xfId="18541"/>
    <cellStyle name="Note 7 2 2 2 4 2 2 2" xfId="36205"/>
    <cellStyle name="Note 7 2 2 2 4 2 2 3" xfId="53391"/>
    <cellStyle name="Note 7 2 2 2 4 2 3" xfId="29424"/>
    <cellStyle name="Note 7 2 2 2 4 2 4" xfId="46660"/>
    <cellStyle name="Note 7 2 2 2 4 3" xfId="8476"/>
    <cellStyle name="Note 7 2 2 2 4 3 2" xfId="26141"/>
    <cellStyle name="Note 7 2 2 2 4 3 3" xfId="43403"/>
    <cellStyle name="Note 7 2 2 2 4 4" xfId="15474"/>
    <cellStyle name="Note 7 2 2 2 4 4 2" xfId="33138"/>
    <cellStyle name="Note 7 2 2 2 4 4 3" xfId="50350"/>
    <cellStyle name="Note 7 2 2 2 4 5" xfId="22505"/>
    <cellStyle name="Note 7 2 2 2 4 6" xfId="39792"/>
    <cellStyle name="Note 7 2 2 2 5" xfId="10446"/>
    <cellStyle name="Note 7 2 2 2 5 2" xfId="17335"/>
    <cellStyle name="Note 7 2 2 2 5 2 2" xfId="34999"/>
    <cellStyle name="Note 7 2 2 2 5 2 3" xfId="52197"/>
    <cellStyle name="Note 7 2 2 2 5 3" xfId="28110"/>
    <cellStyle name="Note 7 2 2 2 5 4" xfId="45358"/>
    <cellStyle name="Note 7 2 2 2 6" xfId="6696"/>
    <cellStyle name="Note 7 2 2 2 6 2" xfId="24361"/>
    <cellStyle name="Note 7 2 2 2 6 3" xfId="41635"/>
    <cellStyle name="Note 7 2 2 2 7" xfId="13727"/>
    <cellStyle name="Note 7 2 2 2 7 2" xfId="31391"/>
    <cellStyle name="Note 7 2 2 2 7 3" xfId="48615"/>
    <cellStyle name="Note 7 2 2 2 8" xfId="20643"/>
    <cellStyle name="Note 7 2 2 2 9" xfId="37949"/>
    <cellStyle name="Note 7 2 2 3" xfId="3020"/>
    <cellStyle name="Note 7 2 2 3 2" xfId="3683"/>
    <cellStyle name="Note 7 2 2 3 2 2" xfId="5599"/>
    <cellStyle name="Note 7 2 2 3 2 2 2" xfId="12519"/>
    <cellStyle name="Note 7 2 2 3 2 2 2 2" xfId="19246"/>
    <cellStyle name="Note 7 2 2 3 2 2 2 2 2" xfId="36910"/>
    <cellStyle name="Note 7 2 2 3 2 2 2 2 3" xfId="54087"/>
    <cellStyle name="Note 7 2 2 3 2 2 2 3" xfId="30183"/>
    <cellStyle name="Note 7 2 2 3 2 2 2 4" xfId="47410"/>
    <cellStyle name="Note 7 2 2 3 2 2 3" xfId="9235"/>
    <cellStyle name="Note 7 2 2 3 2 2 3 2" xfId="26900"/>
    <cellStyle name="Note 7 2 2 3 2 2 3 3" xfId="44153"/>
    <cellStyle name="Note 7 2 2 3 2 2 4" xfId="16179"/>
    <cellStyle name="Note 7 2 2 3 2 2 4 2" xfId="33843"/>
    <cellStyle name="Note 7 2 2 3 2 2 4 3" xfId="51046"/>
    <cellStyle name="Note 7 2 2 3 2 2 5" xfId="23264"/>
    <cellStyle name="Note 7 2 2 3 2 2 6" xfId="40542"/>
    <cellStyle name="Note 7 2 2 3 2 3" xfId="11143"/>
    <cellStyle name="Note 7 2 2 3 2 3 2" xfId="17978"/>
    <cellStyle name="Note 7 2 2 3 2 3 2 2" xfId="35642"/>
    <cellStyle name="Note 7 2 2 3 2 3 2 3" xfId="52831"/>
    <cellStyle name="Note 7 2 2 3 2 3 3" xfId="28807"/>
    <cellStyle name="Note 7 2 2 3 2 3 4" xfId="46046"/>
    <cellStyle name="Note 7 2 2 3 2 4" xfId="7380"/>
    <cellStyle name="Note 7 2 2 3 2 4 2" xfId="25045"/>
    <cellStyle name="Note 7 2 2 3 2 4 3" xfId="42310"/>
    <cellStyle name="Note 7 2 2 3 2 5" xfId="14432"/>
    <cellStyle name="Note 7 2 2 3 2 5 2" xfId="32096"/>
    <cellStyle name="Note 7 2 2 3 2 5 3" xfId="49311"/>
    <cellStyle name="Note 7 2 2 3 2 6" xfId="21402"/>
    <cellStyle name="Note 7 2 2 3 2 7" xfId="38699"/>
    <cellStyle name="Note 7 2 2 3 3" xfId="4050"/>
    <cellStyle name="Note 7 2 2 3 3 2" xfId="5966"/>
    <cellStyle name="Note 7 2 2 3 3 2 2" xfId="12886"/>
    <cellStyle name="Note 7 2 2 3 3 2 2 2" xfId="19613"/>
    <cellStyle name="Note 7 2 2 3 3 2 2 2 2" xfId="37277"/>
    <cellStyle name="Note 7 2 2 3 3 2 2 2 3" xfId="54454"/>
    <cellStyle name="Note 7 2 2 3 3 2 2 3" xfId="30550"/>
    <cellStyle name="Note 7 2 2 3 3 2 2 4" xfId="47777"/>
    <cellStyle name="Note 7 2 2 3 3 2 3" xfId="9602"/>
    <cellStyle name="Note 7 2 2 3 3 2 3 2" xfId="27267"/>
    <cellStyle name="Note 7 2 2 3 3 2 3 3" xfId="44520"/>
    <cellStyle name="Note 7 2 2 3 3 2 4" xfId="16546"/>
    <cellStyle name="Note 7 2 2 3 3 2 4 2" xfId="34210"/>
    <cellStyle name="Note 7 2 2 3 3 2 4 3" xfId="51413"/>
    <cellStyle name="Note 7 2 2 3 3 2 5" xfId="23631"/>
    <cellStyle name="Note 7 2 2 3 3 2 6" xfId="40909"/>
    <cellStyle name="Note 7 2 2 3 3 3" xfId="7747"/>
    <cellStyle name="Note 7 2 2 3 3 3 2" xfId="25412"/>
    <cellStyle name="Note 7 2 2 3 3 3 3" xfId="42677"/>
    <cellStyle name="Note 7 2 2 3 3 4" xfId="14799"/>
    <cellStyle name="Note 7 2 2 3 3 4 2" xfId="32463"/>
    <cellStyle name="Note 7 2 2 3 3 4 3" xfId="49678"/>
    <cellStyle name="Note 7 2 2 3 3 5" xfId="21769"/>
    <cellStyle name="Note 7 2 2 3 3 6" xfId="39066"/>
    <cellStyle name="Note 7 2 2 3 4" xfId="4936"/>
    <cellStyle name="Note 7 2 2 3 4 2" xfId="11856"/>
    <cellStyle name="Note 7 2 2 3 4 2 2" xfId="18637"/>
    <cellStyle name="Note 7 2 2 3 4 2 2 2" xfId="36301"/>
    <cellStyle name="Note 7 2 2 3 4 2 2 3" xfId="53484"/>
    <cellStyle name="Note 7 2 2 3 4 2 3" xfId="29520"/>
    <cellStyle name="Note 7 2 2 3 4 2 4" xfId="46753"/>
    <cellStyle name="Note 7 2 2 3 4 3" xfId="8572"/>
    <cellStyle name="Note 7 2 2 3 4 3 2" xfId="26237"/>
    <cellStyle name="Note 7 2 2 3 4 3 3" xfId="43496"/>
    <cellStyle name="Note 7 2 2 3 4 4" xfId="15570"/>
    <cellStyle name="Note 7 2 2 3 4 4 2" xfId="33234"/>
    <cellStyle name="Note 7 2 2 3 4 4 3" xfId="50443"/>
    <cellStyle name="Note 7 2 2 3 4 5" xfId="22601"/>
    <cellStyle name="Note 7 2 2 3 4 6" xfId="39885"/>
    <cellStyle name="Note 7 2 2 3 5" xfId="10542"/>
    <cellStyle name="Note 7 2 2 3 5 2" xfId="17431"/>
    <cellStyle name="Note 7 2 2 3 5 2 2" xfId="35095"/>
    <cellStyle name="Note 7 2 2 3 5 2 3" xfId="52290"/>
    <cellStyle name="Note 7 2 2 3 5 3" xfId="28206"/>
    <cellStyle name="Note 7 2 2 3 5 4" xfId="45451"/>
    <cellStyle name="Note 7 2 2 3 6" xfId="6792"/>
    <cellStyle name="Note 7 2 2 3 6 2" xfId="24457"/>
    <cellStyle name="Note 7 2 2 3 6 3" xfId="41728"/>
    <cellStyle name="Note 7 2 2 3 7" xfId="13823"/>
    <cellStyle name="Note 7 2 2 3 7 2" xfId="31487"/>
    <cellStyle name="Note 7 2 2 3 7 3" xfId="48708"/>
    <cellStyle name="Note 7 2 2 3 8" xfId="20739"/>
    <cellStyle name="Note 7 2 2 3 9" xfId="38042"/>
    <cellStyle name="Note 7 2 2 4" xfId="3132"/>
    <cellStyle name="Note 7 2 2 4 2" xfId="4162"/>
    <cellStyle name="Note 7 2 2 4 2 2" xfId="6078"/>
    <cellStyle name="Note 7 2 2 4 2 2 2" xfId="12998"/>
    <cellStyle name="Note 7 2 2 4 2 2 2 2" xfId="19725"/>
    <cellStyle name="Note 7 2 2 4 2 2 2 2 2" xfId="37389"/>
    <cellStyle name="Note 7 2 2 4 2 2 2 2 3" xfId="54566"/>
    <cellStyle name="Note 7 2 2 4 2 2 2 3" xfId="30662"/>
    <cellStyle name="Note 7 2 2 4 2 2 2 4" xfId="47889"/>
    <cellStyle name="Note 7 2 2 4 2 2 3" xfId="9714"/>
    <cellStyle name="Note 7 2 2 4 2 2 3 2" xfId="27379"/>
    <cellStyle name="Note 7 2 2 4 2 2 3 3" xfId="44632"/>
    <cellStyle name="Note 7 2 2 4 2 2 4" xfId="16658"/>
    <cellStyle name="Note 7 2 2 4 2 2 4 2" xfId="34322"/>
    <cellStyle name="Note 7 2 2 4 2 2 4 3" xfId="51525"/>
    <cellStyle name="Note 7 2 2 4 2 2 5" xfId="23743"/>
    <cellStyle name="Note 7 2 2 4 2 2 6" xfId="41021"/>
    <cellStyle name="Note 7 2 2 4 2 3" xfId="7859"/>
    <cellStyle name="Note 7 2 2 4 2 3 2" xfId="25524"/>
    <cellStyle name="Note 7 2 2 4 2 3 3" xfId="42789"/>
    <cellStyle name="Note 7 2 2 4 2 4" xfId="14911"/>
    <cellStyle name="Note 7 2 2 4 2 4 2" xfId="32575"/>
    <cellStyle name="Note 7 2 2 4 2 4 3" xfId="49790"/>
    <cellStyle name="Note 7 2 2 4 2 5" xfId="21881"/>
    <cellStyle name="Note 7 2 2 4 2 6" xfId="39178"/>
    <cellStyle name="Note 7 2 2 4 3" xfId="5048"/>
    <cellStyle name="Note 7 2 2 4 3 2" xfId="11968"/>
    <cellStyle name="Note 7 2 2 4 3 2 2" xfId="18749"/>
    <cellStyle name="Note 7 2 2 4 3 2 2 2" xfId="36413"/>
    <cellStyle name="Note 7 2 2 4 3 2 2 3" xfId="53596"/>
    <cellStyle name="Note 7 2 2 4 3 2 3" xfId="29632"/>
    <cellStyle name="Note 7 2 2 4 3 2 4" xfId="46865"/>
    <cellStyle name="Note 7 2 2 4 3 3" xfId="8684"/>
    <cellStyle name="Note 7 2 2 4 3 3 2" xfId="26349"/>
    <cellStyle name="Note 7 2 2 4 3 3 3" xfId="43608"/>
    <cellStyle name="Note 7 2 2 4 3 4" xfId="15682"/>
    <cellStyle name="Note 7 2 2 4 3 4 2" xfId="33346"/>
    <cellStyle name="Note 7 2 2 4 3 4 3" xfId="50555"/>
    <cellStyle name="Note 7 2 2 4 3 5" xfId="22713"/>
    <cellStyle name="Note 7 2 2 4 3 6" xfId="39997"/>
    <cellStyle name="Note 7 2 2 4 4" xfId="10654"/>
    <cellStyle name="Note 7 2 2 4 4 2" xfId="17543"/>
    <cellStyle name="Note 7 2 2 4 4 2 2" xfId="35207"/>
    <cellStyle name="Note 7 2 2 4 4 2 3" xfId="52402"/>
    <cellStyle name="Note 7 2 2 4 4 3" xfId="28318"/>
    <cellStyle name="Note 7 2 2 4 4 4" xfId="45563"/>
    <cellStyle name="Note 7 2 2 4 5" xfId="6904"/>
    <cellStyle name="Note 7 2 2 4 5 2" xfId="24569"/>
    <cellStyle name="Note 7 2 2 4 5 3" xfId="41840"/>
    <cellStyle name="Note 7 2 2 4 6" xfId="13935"/>
    <cellStyle name="Note 7 2 2 4 6 2" xfId="31599"/>
    <cellStyle name="Note 7 2 2 4 6 3" xfId="48820"/>
    <cellStyle name="Note 7 2 2 4 7" xfId="20851"/>
    <cellStyle name="Note 7 2 2 4 8" xfId="38154"/>
    <cellStyle name="Note 7 2 2 5" xfId="3360"/>
    <cellStyle name="Note 7 2 2 5 2" xfId="5276"/>
    <cellStyle name="Note 7 2 2 5 2 2" xfId="12196"/>
    <cellStyle name="Note 7 2 2 5 2 2 2" xfId="18923"/>
    <cellStyle name="Note 7 2 2 5 2 2 2 2" xfId="36587"/>
    <cellStyle name="Note 7 2 2 5 2 2 2 3" xfId="53770"/>
    <cellStyle name="Note 7 2 2 5 2 2 3" xfId="29860"/>
    <cellStyle name="Note 7 2 2 5 2 2 4" xfId="47093"/>
    <cellStyle name="Note 7 2 2 5 2 3" xfId="8912"/>
    <cellStyle name="Note 7 2 2 5 2 3 2" xfId="26577"/>
    <cellStyle name="Note 7 2 2 5 2 3 3" xfId="43836"/>
    <cellStyle name="Note 7 2 2 5 2 4" xfId="15856"/>
    <cellStyle name="Note 7 2 2 5 2 4 2" xfId="33520"/>
    <cellStyle name="Note 7 2 2 5 2 4 3" xfId="50729"/>
    <cellStyle name="Note 7 2 2 5 2 5" xfId="22941"/>
    <cellStyle name="Note 7 2 2 5 2 6" xfId="40225"/>
    <cellStyle name="Note 7 2 2 5 3" xfId="10820"/>
    <cellStyle name="Note 7 2 2 5 3 2" xfId="17655"/>
    <cellStyle name="Note 7 2 2 5 3 2 2" xfId="35319"/>
    <cellStyle name="Note 7 2 2 5 3 2 3" xfId="52514"/>
    <cellStyle name="Note 7 2 2 5 3 3" xfId="28484"/>
    <cellStyle name="Note 7 2 2 5 3 4" xfId="45729"/>
    <cellStyle name="Note 7 2 2 5 4" xfId="14109"/>
    <cellStyle name="Note 7 2 2 5 4 2" xfId="31773"/>
    <cellStyle name="Note 7 2 2 5 4 3" xfId="48994"/>
    <cellStyle name="Note 7 2 2 5 5" xfId="21079"/>
    <cellStyle name="Note 7 2 2 5 6" xfId="38382"/>
    <cellStyle name="Note 7 2 2 6" xfId="3259"/>
    <cellStyle name="Note 7 2 2 6 2" xfId="5175"/>
    <cellStyle name="Note 7 2 2 6 2 2" xfId="12095"/>
    <cellStyle name="Note 7 2 2 6 2 2 2" xfId="18876"/>
    <cellStyle name="Note 7 2 2 6 2 2 2 2" xfId="36540"/>
    <cellStyle name="Note 7 2 2 6 2 2 2 3" xfId="53723"/>
    <cellStyle name="Note 7 2 2 6 2 2 3" xfId="29759"/>
    <cellStyle name="Note 7 2 2 6 2 2 4" xfId="46992"/>
    <cellStyle name="Note 7 2 2 6 2 3" xfId="8811"/>
    <cellStyle name="Note 7 2 2 6 2 3 2" xfId="26476"/>
    <cellStyle name="Note 7 2 2 6 2 3 3" xfId="43735"/>
    <cellStyle name="Note 7 2 2 6 2 4" xfId="15809"/>
    <cellStyle name="Note 7 2 2 6 2 4 2" xfId="33473"/>
    <cellStyle name="Note 7 2 2 6 2 4 3" xfId="50682"/>
    <cellStyle name="Note 7 2 2 6 2 5" xfId="22840"/>
    <cellStyle name="Note 7 2 2 6 2 6" xfId="40124"/>
    <cellStyle name="Note 7 2 2 6 3" xfId="7031"/>
    <cellStyle name="Note 7 2 2 6 3 2" xfId="24696"/>
    <cellStyle name="Note 7 2 2 6 3 3" xfId="41967"/>
    <cellStyle name="Note 7 2 2 6 4" xfId="14062"/>
    <cellStyle name="Note 7 2 2 6 4 2" xfId="31726"/>
    <cellStyle name="Note 7 2 2 6 4 3" xfId="48947"/>
    <cellStyle name="Note 7 2 2 6 5" xfId="20978"/>
    <cellStyle name="Note 7 2 2 6 6" xfId="38281"/>
    <cellStyle name="Note 7 2 2 7" xfId="4613"/>
    <cellStyle name="Note 7 2 2 7 2" xfId="11533"/>
    <cellStyle name="Note 7 2 2 7 2 2" xfId="18314"/>
    <cellStyle name="Note 7 2 2 7 2 2 2" xfId="35978"/>
    <cellStyle name="Note 7 2 2 7 2 2 3" xfId="53167"/>
    <cellStyle name="Note 7 2 2 7 2 3" xfId="29197"/>
    <cellStyle name="Note 7 2 2 7 2 4" xfId="46436"/>
    <cellStyle name="Note 7 2 2 7 3" xfId="8249"/>
    <cellStyle name="Note 7 2 2 7 3 2" xfId="25914"/>
    <cellStyle name="Note 7 2 2 7 3 3" xfId="43179"/>
    <cellStyle name="Note 7 2 2 7 4" xfId="15247"/>
    <cellStyle name="Note 7 2 2 7 4 2" xfId="32911"/>
    <cellStyle name="Note 7 2 2 7 4 3" xfId="50126"/>
    <cellStyle name="Note 7 2 2 7 5" xfId="22278"/>
    <cellStyle name="Note 7 2 2 7 6" xfId="39568"/>
    <cellStyle name="Note 7 2 2 8" xfId="10219"/>
    <cellStyle name="Note 7 2 2 8 2" xfId="17108"/>
    <cellStyle name="Note 7 2 2 8 2 2" xfId="34772"/>
    <cellStyle name="Note 7 2 2 8 2 3" xfId="51973"/>
    <cellStyle name="Note 7 2 2 8 3" xfId="27883"/>
    <cellStyle name="Note 7 2 2 8 4" xfId="45134"/>
    <cellStyle name="Note 7 2 2 9" xfId="6469"/>
    <cellStyle name="Note 7 2 2 9 2" xfId="24134"/>
    <cellStyle name="Note 7 2 2 9 3" xfId="41411"/>
    <cellStyle name="Note 7 2 3" xfId="2879"/>
    <cellStyle name="Note 7 2 3 2" xfId="3542"/>
    <cellStyle name="Note 7 2 3 2 2" xfId="5458"/>
    <cellStyle name="Note 7 2 3 2 2 2" xfId="12378"/>
    <cellStyle name="Note 7 2 3 2 2 2 2" xfId="19105"/>
    <cellStyle name="Note 7 2 3 2 2 2 2 2" xfId="36769"/>
    <cellStyle name="Note 7 2 3 2 2 2 2 3" xfId="53949"/>
    <cellStyle name="Note 7 2 3 2 2 2 3" xfId="30042"/>
    <cellStyle name="Note 7 2 3 2 2 2 4" xfId="47272"/>
    <cellStyle name="Note 7 2 3 2 2 3" xfId="9094"/>
    <cellStyle name="Note 7 2 3 2 2 3 2" xfId="26759"/>
    <cellStyle name="Note 7 2 3 2 2 3 3" xfId="44015"/>
    <cellStyle name="Note 7 2 3 2 2 4" xfId="16038"/>
    <cellStyle name="Note 7 2 3 2 2 4 2" xfId="33702"/>
    <cellStyle name="Note 7 2 3 2 2 4 3" xfId="50908"/>
    <cellStyle name="Note 7 2 3 2 2 5" xfId="23123"/>
    <cellStyle name="Note 7 2 3 2 2 6" xfId="40404"/>
    <cellStyle name="Note 7 2 3 2 3" xfId="11002"/>
    <cellStyle name="Note 7 2 3 2 3 2" xfId="17837"/>
    <cellStyle name="Note 7 2 3 2 3 2 2" xfId="35501"/>
    <cellStyle name="Note 7 2 3 2 3 2 3" xfId="52693"/>
    <cellStyle name="Note 7 2 3 2 3 3" xfId="28666"/>
    <cellStyle name="Note 7 2 3 2 3 4" xfId="45908"/>
    <cellStyle name="Note 7 2 3 2 4" xfId="7239"/>
    <cellStyle name="Note 7 2 3 2 4 2" xfId="24904"/>
    <cellStyle name="Note 7 2 3 2 4 3" xfId="42172"/>
    <cellStyle name="Note 7 2 3 2 5" xfId="14291"/>
    <cellStyle name="Note 7 2 3 2 5 2" xfId="31955"/>
    <cellStyle name="Note 7 2 3 2 5 3" xfId="49173"/>
    <cellStyle name="Note 7 2 3 2 6" xfId="21261"/>
    <cellStyle name="Note 7 2 3 2 7" xfId="38561"/>
    <cellStyle name="Note 7 2 3 3" xfId="3912"/>
    <cellStyle name="Note 7 2 3 3 2" xfId="5828"/>
    <cellStyle name="Note 7 2 3 3 2 2" xfId="12748"/>
    <cellStyle name="Note 7 2 3 3 2 2 2" xfId="19475"/>
    <cellStyle name="Note 7 2 3 3 2 2 2 2" xfId="37139"/>
    <cellStyle name="Note 7 2 3 3 2 2 2 3" xfId="54316"/>
    <cellStyle name="Note 7 2 3 3 2 2 3" xfId="30412"/>
    <cellStyle name="Note 7 2 3 3 2 2 4" xfId="47639"/>
    <cellStyle name="Note 7 2 3 3 2 3" xfId="9464"/>
    <cellStyle name="Note 7 2 3 3 2 3 2" xfId="27129"/>
    <cellStyle name="Note 7 2 3 3 2 3 3" xfId="44382"/>
    <cellStyle name="Note 7 2 3 3 2 4" xfId="16408"/>
    <cellStyle name="Note 7 2 3 3 2 4 2" xfId="34072"/>
    <cellStyle name="Note 7 2 3 3 2 4 3" xfId="51275"/>
    <cellStyle name="Note 7 2 3 3 2 5" xfId="23493"/>
    <cellStyle name="Note 7 2 3 3 2 6" xfId="40771"/>
    <cellStyle name="Note 7 2 3 3 3" xfId="7609"/>
    <cellStyle name="Note 7 2 3 3 3 2" xfId="25274"/>
    <cellStyle name="Note 7 2 3 3 3 3" xfId="42539"/>
    <cellStyle name="Note 7 2 3 3 4" xfId="14661"/>
    <cellStyle name="Note 7 2 3 3 4 2" xfId="32325"/>
    <cellStyle name="Note 7 2 3 3 4 3" xfId="49540"/>
    <cellStyle name="Note 7 2 3 3 5" xfId="21631"/>
    <cellStyle name="Note 7 2 3 3 6" xfId="38928"/>
    <cellStyle name="Note 7 2 3 4" xfId="4795"/>
    <cellStyle name="Note 7 2 3 4 2" xfId="11715"/>
    <cellStyle name="Note 7 2 3 4 2 2" xfId="18496"/>
    <cellStyle name="Note 7 2 3 4 2 2 2" xfId="36160"/>
    <cellStyle name="Note 7 2 3 4 2 2 3" xfId="53346"/>
    <cellStyle name="Note 7 2 3 4 2 3" xfId="29379"/>
    <cellStyle name="Note 7 2 3 4 2 4" xfId="46615"/>
    <cellStyle name="Note 7 2 3 4 3" xfId="8431"/>
    <cellStyle name="Note 7 2 3 4 3 2" xfId="26096"/>
    <cellStyle name="Note 7 2 3 4 3 3" xfId="43358"/>
    <cellStyle name="Note 7 2 3 4 4" xfId="15429"/>
    <cellStyle name="Note 7 2 3 4 4 2" xfId="33093"/>
    <cellStyle name="Note 7 2 3 4 4 3" xfId="50305"/>
    <cellStyle name="Note 7 2 3 4 5" xfId="22460"/>
    <cellStyle name="Note 7 2 3 4 6" xfId="39747"/>
    <cellStyle name="Note 7 2 3 5" xfId="10401"/>
    <cellStyle name="Note 7 2 3 5 2" xfId="17290"/>
    <cellStyle name="Note 7 2 3 5 2 2" xfId="34954"/>
    <cellStyle name="Note 7 2 3 5 2 3" xfId="52152"/>
    <cellStyle name="Note 7 2 3 5 3" xfId="28065"/>
    <cellStyle name="Note 7 2 3 5 4" xfId="45313"/>
    <cellStyle name="Note 7 2 3 6" xfId="6651"/>
    <cellStyle name="Note 7 2 3 6 2" xfId="24316"/>
    <cellStyle name="Note 7 2 3 6 3" xfId="41590"/>
    <cellStyle name="Note 7 2 3 7" xfId="13682"/>
    <cellStyle name="Note 7 2 3 7 2" xfId="31346"/>
    <cellStyle name="Note 7 2 3 7 3" xfId="48570"/>
    <cellStyle name="Note 7 2 3 8" xfId="20598"/>
    <cellStyle name="Note 7 2 3 9" xfId="37904"/>
    <cellStyle name="Note 7 2 4" xfId="4531"/>
    <cellStyle name="Note 7 2 4 2" xfId="6395"/>
    <cellStyle name="Note 7 2 4 2 2" xfId="13314"/>
    <cellStyle name="Note 7 2 4 2 2 2" xfId="19987"/>
    <cellStyle name="Note 7 2 4 2 2 2 2" xfId="37651"/>
    <cellStyle name="Note 7 2 4 2 2 2 3" xfId="54828"/>
    <cellStyle name="Note 7 2 4 2 2 3" xfId="30978"/>
    <cellStyle name="Note 7 2 4 2 2 4" xfId="48205"/>
    <cellStyle name="Note 7 2 4 2 3" xfId="10030"/>
    <cellStyle name="Note 7 2 4 2 3 2" xfId="27695"/>
    <cellStyle name="Note 7 2 4 2 3 3" xfId="44948"/>
    <cellStyle name="Note 7 2 4 2 4" xfId="16920"/>
    <cellStyle name="Note 7 2 4 2 4 2" xfId="34584"/>
    <cellStyle name="Note 7 2 4 2 4 3" xfId="51787"/>
    <cellStyle name="Note 7 2 4 2 5" xfId="24060"/>
    <cellStyle name="Note 7 2 4 2 6" xfId="41337"/>
    <cellStyle name="Note 7 2 4 3" xfId="11459"/>
    <cellStyle name="Note 7 2 4 3 2" xfId="18240"/>
    <cellStyle name="Note 7 2 4 3 2 2" xfId="35904"/>
    <cellStyle name="Note 7 2 4 3 2 3" xfId="53093"/>
    <cellStyle name="Note 7 2 4 3 3" xfId="29123"/>
    <cellStyle name="Note 7 2 4 3 4" xfId="46362"/>
    <cellStyle name="Note 7 2 4 4" xfId="8175"/>
    <cellStyle name="Note 7 2 4 4 2" xfId="25840"/>
    <cellStyle name="Note 7 2 4 4 3" xfId="43105"/>
    <cellStyle name="Note 7 2 4 5" xfId="15173"/>
    <cellStyle name="Note 7 2 4 5 2" xfId="32837"/>
    <cellStyle name="Note 7 2 4 5 3" xfId="50052"/>
    <cellStyle name="Note 7 2 4 6" xfId="22204"/>
    <cellStyle name="Note 7 2 4 7" xfId="39494"/>
    <cellStyle name="Note 7 2 5" xfId="4375"/>
    <cellStyle name="Note 7 2 5 2" xfId="6240"/>
    <cellStyle name="Note 7 2 5 2 2" xfId="13159"/>
    <cellStyle name="Note 7 2 5 2 2 2" xfId="19832"/>
    <cellStyle name="Note 7 2 5 2 2 2 2" xfId="37496"/>
    <cellStyle name="Note 7 2 5 2 2 2 3" xfId="54673"/>
    <cellStyle name="Note 7 2 5 2 2 3" xfId="30823"/>
    <cellStyle name="Note 7 2 5 2 2 4" xfId="48050"/>
    <cellStyle name="Note 7 2 5 2 3" xfId="9875"/>
    <cellStyle name="Note 7 2 5 2 3 2" xfId="27540"/>
    <cellStyle name="Note 7 2 5 2 3 3" xfId="44793"/>
    <cellStyle name="Note 7 2 5 2 4" xfId="16765"/>
    <cellStyle name="Note 7 2 5 2 4 2" xfId="34429"/>
    <cellStyle name="Note 7 2 5 2 4 3" xfId="51632"/>
    <cellStyle name="Note 7 2 5 2 5" xfId="23905"/>
    <cellStyle name="Note 7 2 5 2 6" xfId="41182"/>
    <cellStyle name="Note 7 2 5 3" xfId="11304"/>
    <cellStyle name="Note 7 2 5 3 2" xfId="18085"/>
    <cellStyle name="Note 7 2 5 3 2 2" xfId="35749"/>
    <cellStyle name="Note 7 2 5 3 2 3" xfId="52938"/>
    <cellStyle name="Note 7 2 5 3 3" xfId="28968"/>
    <cellStyle name="Note 7 2 5 3 4" xfId="46207"/>
    <cellStyle name="Note 7 2 5 4" xfId="8020"/>
    <cellStyle name="Note 7 2 5 4 2" xfId="25685"/>
    <cellStyle name="Note 7 2 5 4 3" xfId="42950"/>
    <cellStyle name="Note 7 2 5 5" xfId="15018"/>
    <cellStyle name="Note 7 2 5 5 2" xfId="32682"/>
    <cellStyle name="Note 7 2 5 5 3" xfId="49897"/>
    <cellStyle name="Note 7 2 5 6" xfId="22049"/>
    <cellStyle name="Note 7 2 5 7" xfId="39339"/>
    <cellStyle name="Note 7 2 6" xfId="10174"/>
    <cellStyle name="Note 7 2 6 2" xfId="17063"/>
    <cellStyle name="Note 7 2 6 2 2" xfId="34727"/>
    <cellStyle name="Note 7 2 6 2 3" xfId="51928"/>
    <cellStyle name="Note 7 2 6 3" xfId="27838"/>
    <cellStyle name="Note 7 2 6 4" xfId="45089"/>
    <cellStyle name="Note 7 2 7" xfId="13455"/>
    <cellStyle name="Note 7 2 7 2" xfId="31119"/>
    <cellStyle name="Note 7 2 7 3" xfId="48346"/>
    <cellStyle name="Note 7 2 8" xfId="20281"/>
    <cellStyle name="Note 7 2 9" xfId="20143"/>
    <cellStyle name="Note 7 3" xfId="2696"/>
    <cellStyle name="Note 7 3 10" xfId="13501"/>
    <cellStyle name="Note 7 3 10 2" xfId="31165"/>
    <cellStyle name="Note 7 3 10 3" xfId="48392"/>
    <cellStyle name="Note 7 3 11" xfId="20417"/>
    <cellStyle name="Note 7 3 12" xfId="37726"/>
    <cellStyle name="Note 7 3 2" xfId="2925"/>
    <cellStyle name="Note 7 3 2 2" xfId="3588"/>
    <cellStyle name="Note 7 3 2 2 2" xfId="5504"/>
    <cellStyle name="Note 7 3 2 2 2 2" xfId="12424"/>
    <cellStyle name="Note 7 3 2 2 2 2 2" xfId="19151"/>
    <cellStyle name="Note 7 3 2 2 2 2 2 2" xfId="36815"/>
    <cellStyle name="Note 7 3 2 2 2 2 2 3" xfId="53995"/>
    <cellStyle name="Note 7 3 2 2 2 2 3" xfId="30088"/>
    <cellStyle name="Note 7 3 2 2 2 2 4" xfId="47318"/>
    <cellStyle name="Note 7 3 2 2 2 3" xfId="9140"/>
    <cellStyle name="Note 7 3 2 2 2 3 2" xfId="26805"/>
    <cellStyle name="Note 7 3 2 2 2 3 3" xfId="44061"/>
    <cellStyle name="Note 7 3 2 2 2 4" xfId="16084"/>
    <cellStyle name="Note 7 3 2 2 2 4 2" xfId="33748"/>
    <cellStyle name="Note 7 3 2 2 2 4 3" xfId="50954"/>
    <cellStyle name="Note 7 3 2 2 2 5" xfId="23169"/>
    <cellStyle name="Note 7 3 2 2 2 6" xfId="40450"/>
    <cellStyle name="Note 7 3 2 2 3" xfId="11048"/>
    <cellStyle name="Note 7 3 2 2 3 2" xfId="17883"/>
    <cellStyle name="Note 7 3 2 2 3 2 2" xfId="35547"/>
    <cellStyle name="Note 7 3 2 2 3 2 3" xfId="52739"/>
    <cellStyle name="Note 7 3 2 2 3 3" xfId="28712"/>
    <cellStyle name="Note 7 3 2 2 3 4" xfId="45954"/>
    <cellStyle name="Note 7 3 2 2 4" xfId="7285"/>
    <cellStyle name="Note 7 3 2 2 4 2" xfId="24950"/>
    <cellStyle name="Note 7 3 2 2 4 3" xfId="42218"/>
    <cellStyle name="Note 7 3 2 2 5" xfId="14337"/>
    <cellStyle name="Note 7 3 2 2 5 2" xfId="32001"/>
    <cellStyle name="Note 7 3 2 2 5 3" xfId="49219"/>
    <cellStyle name="Note 7 3 2 2 6" xfId="21307"/>
    <cellStyle name="Note 7 3 2 2 7" xfId="38607"/>
    <cellStyle name="Note 7 3 2 3" xfId="3958"/>
    <cellStyle name="Note 7 3 2 3 2" xfId="5874"/>
    <cellStyle name="Note 7 3 2 3 2 2" xfId="12794"/>
    <cellStyle name="Note 7 3 2 3 2 2 2" xfId="19521"/>
    <cellStyle name="Note 7 3 2 3 2 2 2 2" xfId="37185"/>
    <cellStyle name="Note 7 3 2 3 2 2 2 3" xfId="54362"/>
    <cellStyle name="Note 7 3 2 3 2 2 3" xfId="30458"/>
    <cellStyle name="Note 7 3 2 3 2 2 4" xfId="47685"/>
    <cellStyle name="Note 7 3 2 3 2 3" xfId="9510"/>
    <cellStyle name="Note 7 3 2 3 2 3 2" xfId="27175"/>
    <cellStyle name="Note 7 3 2 3 2 3 3" xfId="44428"/>
    <cellStyle name="Note 7 3 2 3 2 4" xfId="16454"/>
    <cellStyle name="Note 7 3 2 3 2 4 2" xfId="34118"/>
    <cellStyle name="Note 7 3 2 3 2 4 3" xfId="51321"/>
    <cellStyle name="Note 7 3 2 3 2 5" xfId="23539"/>
    <cellStyle name="Note 7 3 2 3 2 6" xfId="40817"/>
    <cellStyle name="Note 7 3 2 3 3" xfId="7655"/>
    <cellStyle name="Note 7 3 2 3 3 2" xfId="25320"/>
    <cellStyle name="Note 7 3 2 3 3 3" xfId="42585"/>
    <cellStyle name="Note 7 3 2 3 4" xfId="14707"/>
    <cellStyle name="Note 7 3 2 3 4 2" xfId="32371"/>
    <cellStyle name="Note 7 3 2 3 4 3" xfId="49586"/>
    <cellStyle name="Note 7 3 2 3 5" xfId="21677"/>
    <cellStyle name="Note 7 3 2 3 6" xfId="38974"/>
    <cellStyle name="Note 7 3 2 4" xfId="4841"/>
    <cellStyle name="Note 7 3 2 4 2" xfId="11761"/>
    <cellStyle name="Note 7 3 2 4 2 2" xfId="18542"/>
    <cellStyle name="Note 7 3 2 4 2 2 2" xfId="36206"/>
    <cellStyle name="Note 7 3 2 4 2 2 3" xfId="53392"/>
    <cellStyle name="Note 7 3 2 4 2 3" xfId="29425"/>
    <cellStyle name="Note 7 3 2 4 2 4" xfId="46661"/>
    <cellStyle name="Note 7 3 2 4 3" xfId="8477"/>
    <cellStyle name="Note 7 3 2 4 3 2" xfId="26142"/>
    <cellStyle name="Note 7 3 2 4 3 3" xfId="43404"/>
    <cellStyle name="Note 7 3 2 4 4" xfId="15475"/>
    <cellStyle name="Note 7 3 2 4 4 2" xfId="33139"/>
    <cellStyle name="Note 7 3 2 4 4 3" xfId="50351"/>
    <cellStyle name="Note 7 3 2 4 5" xfId="22506"/>
    <cellStyle name="Note 7 3 2 4 6" xfId="39793"/>
    <cellStyle name="Note 7 3 2 5" xfId="10447"/>
    <cellStyle name="Note 7 3 2 5 2" xfId="17336"/>
    <cellStyle name="Note 7 3 2 5 2 2" xfId="35000"/>
    <cellStyle name="Note 7 3 2 5 2 3" xfId="52198"/>
    <cellStyle name="Note 7 3 2 5 3" xfId="28111"/>
    <cellStyle name="Note 7 3 2 5 4" xfId="45359"/>
    <cellStyle name="Note 7 3 2 6" xfId="6697"/>
    <cellStyle name="Note 7 3 2 6 2" xfId="24362"/>
    <cellStyle name="Note 7 3 2 6 3" xfId="41636"/>
    <cellStyle name="Note 7 3 2 7" xfId="13728"/>
    <cellStyle name="Note 7 3 2 7 2" xfId="31392"/>
    <cellStyle name="Note 7 3 2 7 3" xfId="48616"/>
    <cellStyle name="Note 7 3 2 8" xfId="20644"/>
    <cellStyle name="Note 7 3 2 9" xfId="37950"/>
    <cellStyle name="Note 7 3 3" xfId="3021"/>
    <cellStyle name="Note 7 3 3 2" xfId="3684"/>
    <cellStyle name="Note 7 3 3 2 2" xfId="5600"/>
    <cellStyle name="Note 7 3 3 2 2 2" xfId="12520"/>
    <cellStyle name="Note 7 3 3 2 2 2 2" xfId="19247"/>
    <cellStyle name="Note 7 3 3 2 2 2 2 2" xfId="36911"/>
    <cellStyle name="Note 7 3 3 2 2 2 2 3" xfId="54088"/>
    <cellStyle name="Note 7 3 3 2 2 2 3" xfId="30184"/>
    <cellStyle name="Note 7 3 3 2 2 2 4" xfId="47411"/>
    <cellStyle name="Note 7 3 3 2 2 3" xfId="9236"/>
    <cellStyle name="Note 7 3 3 2 2 3 2" xfId="26901"/>
    <cellStyle name="Note 7 3 3 2 2 3 3" xfId="44154"/>
    <cellStyle name="Note 7 3 3 2 2 4" xfId="16180"/>
    <cellStyle name="Note 7 3 3 2 2 4 2" xfId="33844"/>
    <cellStyle name="Note 7 3 3 2 2 4 3" xfId="51047"/>
    <cellStyle name="Note 7 3 3 2 2 5" xfId="23265"/>
    <cellStyle name="Note 7 3 3 2 2 6" xfId="40543"/>
    <cellStyle name="Note 7 3 3 2 3" xfId="11144"/>
    <cellStyle name="Note 7 3 3 2 3 2" xfId="17979"/>
    <cellStyle name="Note 7 3 3 2 3 2 2" xfId="35643"/>
    <cellStyle name="Note 7 3 3 2 3 2 3" xfId="52832"/>
    <cellStyle name="Note 7 3 3 2 3 3" xfId="28808"/>
    <cellStyle name="Note 7 3 3 2 3 4" xfId="46047"/>
    <cellStyle name="Note 7 3 3 2 4" xfId="7381"/>
    <cellStyle name="Note 7 3 3 2 4 2" xfId="25046"/>
    <cellStyle name="Note 7 3 3 2 4 3" xfId="42311"/>
    <cellStyle name="Note 7 3 3 2 5" xfId="14433"/>
    <cellStyle name="Note 7 3 3 2 5 2" xfId="32097"/>
    <cellStyle name="Note 7 3 3 2 5 3" xfId="49312"/>
    <cellStyle name="Note 7 3 3 2 6" xfId="21403"/>
    <cellStyle name="Note 7 3 3 2 7" xfId="38700"/>
    <cellStyle name="Note 7 3 3 3" xfId="4051"/>
    <cellStyle name="Note 7 3 3 3 2" xfId="5967"/>
    <cellStyle name="Note 7 3 3 3 2 2" xfId="12887"/>
    <cellStyle name="Note 7 3 3 3 2 2 2" xfId="19614"/>
    <cellStyle name="Note 7 3 3 3 2 2 2 2" xfId="37278"/>
    <cellStyle name="Note 7 3 3 3 2 2 2 3" xfId="54455"/>
    <cellStyle name="Note 7 3 3 3 2 2 3" xfId="30551"/>
    <cellStyle name="Note 7 3 3 3 2 2 4" xfId="47778"/>
    <cellStyle name="Note 7 3 3 3 2 3" xfId="9603"/>
    <cellStyle name="Note 7 3 3 3 2 3 2" xfId="27268"/>
    <cellStyle name="Note 7 3 3 3 2 3 3" xfId="44521"/>
    <cellStyle name="Note 7 3 3 3 2 4" xfId="16547"/>
    <cellStyle name="Note 7 3 3 3 2 4 2" xfId="34211"/>
    <cellStyle name="Note 7 3 3 3 2 4 3" xfId="51414"/>
    <cellStyle name="Note 7 3 3 3 2 5" xfId="23632"/>
    <cellStyle name="Note 7 3 3 3 2 6" xfId="40910"/>
    <cellStyle name="Note 7 3 3 3 3" xfId="7748"/>
    <cellStyle name="Note 7 3 3 3 3 2" xfId="25413"/>
    <cellStyle name="Note 7 3 3 3 3 3" xfId="42678"/>
    <cellStyle name="Note 7 3 3 3 4" xfId="14800"/>
    <cellStyle name="Note 7 3 3 3 4 2" xfId="32464"/>
    <cellStyle name="Note 7 3 3 3 4 3" xfId="49679"/>
    <cellStyle name="Note 7 3 3 3 5" xfId="21770"/>
    <cellStyle name="Note 7 3 3 3 6" xfId="39067"/>
    <cellStyle name="Note 7 3 3 4" xfId="4937"/>
    <cellStyle name="Note 7 3 3 4 2" xfId="11857"/>
    <cellStyle name="Note 7 3 3 4 2 2" xfId="18638"/>
    <cellStyle name="Note 7 3 3 4 2 2 2" xfId="36302"/>
    <cellStyle name="Note 7 3 3 4 2 2 3" xfId="53485"/>
    <cellStyle name="Note 7 3 3 4 2 3" xfId="29521"/>
    <cellStyle name="Note 7 3 3 4 2 4" xfId="46754"/>
    <cellStyle name="Note 7 3 3 4 3" xfId="8573"/>
    <cellStyle name="Note 7 3 3 4 3 2" xfId="26238"/>
    <cellStyle name="Note 7 3 3 4 3 3" xfId="43497"/>
    <cellStyle name="Note 7 3 3 4 4" xfId="15571"/>
    <cellStyle name="Note 7 3 3 4 4 2" xfId="33235"/>
    <cellStyle name="Note 7 3 3 4 4 3" xfId="50444"/>
    <cellStyle name="Note 7 3 3 4 5" xfId="22602"/>
    <cellStyle name="Note 7 3 3 4 6" xfId="39886"/>
    <cellStyle name="Note 7 3 3 5" xfId="10543"/>
    <cellStyle name="Note 7 3 3 5 2" xfId="17432"/>
    <cellStyle name="Note 7 3 3 5 2 2" xfId="35096"/>
    <cellStyle name="Note 7 3 3 5 2 3" xfId="52291"/>
    <cellStyle name="Note 7 3 3 5 3" xfId="28207"/>
    <cellStyle name="Note 7 3 3 5 4" xfId="45452"/>
    <cellStyle name="Note 7 3 3 6" xfId="6793"/>
    <cellStyle name="Note 7 3 3 6 2" xfId="24458"/>
    <cellStyle name="Note 7 3 3 6 3" xfId="41729"/>
    <cellStyle name="Note 7 3 3 7" xfId="13824"/>
    <cellStyle name="Note 7 3 3 7 2" xfId="31488"/>
    <cellStyle name="Note 7 3 3 7 3" xfId="48709"/>
    <cellStyle name="Note 7 3 3 8" xfId="20740"/>
    <cellStyle name="Note 7 3 3 9" xfId="38043"/>
    <cellStyle name="Note 7 3 4" xfId="3133"/>
    <cellStyle name="Note 7 3 4 2" xfId="4163"/>
    <cellStyle name="Note 7 3 4 2 2" xfId="6079"/>
    <cellStyle name="Note 7 3 4 2 2 2" xfId="12999"/>
    <cellStyle name="Note 7 3 4 2 2 2 2" xfId="19726"/>
    <cellStyle name="Note 7 3 4 2 2 2 2 2" xfId="37390"/>
    <cellStyle name="Note 7 3 4 2 2 2 2 3" xfId="54567"/>
    <cellStyle name="Note 7 3 4 2 2 2 3" xfId="30663"/>
    <cellStyle name="Note 7 3 4 2 2 2 4" xfId="47890"/>
    <cellStyle name="Note 7 3 4 2 2 3" xfId="9715"/>
    <cellStyle name="Note 7 3 4 2 2 3 2" xfId="27380"/>
    <cellStyle name="Note 7 3 4 2 2 3 3" xfId="44633"/>
    <cellStyle name="Note 7 3 4 2 2 4" xfId="16659"/>
    <cellStyle name="Note 7 3 4 2 2 4 2" xfId="34323"/>
    <cellStyle name="Note 7 3 4 2 2 4 3" xfId="51526"/>
    <cellStyle name="Note 7 3 4 2 2 5" xfId="23744"/>
    <cellStyle name="Note 7 3 4 2 2 6" xfId="41022"/>
    <cellStyle name="Note 7 3 4 2 3" xfId="7860"/>
    <cellStyle name="Note 7 3 4 2 3 2" xfId="25525"/>
    <cellStyle name="Note 7 3 4 2 3 3" xfId="42790"/>
    <cellStyle name="Note 7 3 4 2 4" xfId="14912"/>
    <cellStyle name="Note 7 3 4 2 4 2" xfId="32576"/>
    <cellStyle name="Note 7 3 4 2 4 3" xfId="49791"/>
    <cellStyle name="Note 7 3 4 2 5" xfId="21882"/>
    <cellStyle name="Note 7 3 4 2 6" xfId="39179"/>
    <cellStyle name="Note 7 3 4 3" xfId="5049"/>
    <cellStyle name="Note 7 3 4 3 2" xfId="11969"/>
    <cellStyle name="Note 7 3 4 3 2 2" xfId="18750"/>
    <cellStyle name="Note 7 3 4 3 2 2 2" xfId="36414"/>
    <cellStyle name="Note 7 3 4 3 2 2 3" xfId="53597"/>
    <cellStyle name="Note 7 3 4 3 2 3" xfId="29633"/>
    <cellStyle name="Note 7 3 4 3 2 4" xfId="46866"/>
    <cellStyle name="Note 7 3 4 3 3" xfId="8685"/>
    <cellStyle name="Note 7 3 4 3 3 2" xfId="26350"/>
    <cellStyle name="Note 7 3 4 3 3 3" xfId="43609"/>
    <cellStyle name="Note 7 3 4 3 4" xfId="15683"/>
    <cellStyle name="Note 7 3 4 3 4 2" xfId="33347"/>
    <cellStyle name="Note 7 3 4 3 4 3" xfId="50556"/>
    <cellStyle name="Note 7 3 4 3 5" xfId="22714"/>
    <cellStyle name="Note 7 3 4 3 6" xfId="39998"/>
    <cellStyle name="Note 7 3 4 4" xfId="10655"/>
    <cellStyle name="Note 7 3 4 4 2" xfId="17544"/>
    <cellStyle name="Note 7 3 4 4 2 2" xfId="35208"/>
    <cellStyle name="Note 7 3 4 4 2 3" xfId="52403"/>
    <cellStyle name="Note 7 3 4 4 3" xfId="28319"/>
    <cellStyle name="Note 7 3 4 4 4" xfId="45564"/>
    <cellStyle name="Note 7 3 4 5" xfId="6905"/>
    <cellStyle name="Note 7 3 4 5 2" xfId="24570"/>
    <cellStyle name="Note 7 3 4 5 3" xfId="41841"/>
    <cellStyle name="Note 7 3 4 6" xfId="13936"/>
    <cellStyle name="Note 7 3 4 6 2" xfId="31600"/>
    <cellStyle name="Note 7 3 4 6 3" xfId="48821"/>
    <cellStyle name="Note 7 3 4 7" xfId="20852"/>
    <cellStyle name="Note 7 3 4 8" xfId="38155"/>
    <cellStyle name="Note 7 3 5" xfId="3361"/>
    <cellStyle name="Note 7 3 5 2" xfId="5277"/>
    <cellStyle name="Note 7 3 5 2 2" xfId="12197"/>
    <cellStyle name="Note 7 3 5 2 2 2" xfId="18924"/>
    <cellStyle name="Note 7 3 5 2 2 2 2" xfId="36588"/>
    <cellStyle name="Note 7 3 5 2 2 2 3" xfId="53771"/>
    <cellStyle name="Note 7 3 5 2 2 3" xfId="29861"/>
    <cellStyle name="Note 7 3 5 2 2 4" xfId="47094"/>
    <cellStyle name="Note 7 3 5 2 3" xfId="8913"/>
    <cellStyle name="Note 7 3 5 2 3 2" xfId="26578"/>
    <cellStyle name="Note 7 3 5 2 3 3" xfId="43837"/>
    <cellStyle name="Note 7 3 5 2 4" xfId="15857"/>
    <cellStyle name="Note 7 3 5 2 4 2" xfId="33521"/>
    <cellStyle name="Note 7 3 5 2 4 3" xfId="50730"/>
    <cellStyle name="Note 7 3 5 2 5" xfId="22942"/>
    <cellStyle name="Note 7 3 5 2 6" xfId="40226"/>
    <cellStyle name="Note 7 3 5 3" xfId="10821"/>
    <cellStyle name="Note 7 3 5 3 2" xfId="17656"/>
    <cellStyle name="Note 7 3 5 3 2 2" xfId="35320"/>
    <cellStyle name="Note 7 3 5 3 2 3" xfId="52515"/>
    <cellStyle name="Note 7 3 5 3 3" xfId="28485"/>
    <cellStyle name="Note 7 3 5 3 4" xfId="45730"/>
    <cellStyle name="Note 7 3 5 4" xfId="14110"/>
    <cellStyle name="Note 7 3 5 4 2" xfId="31774"/>
    <cellStyle name="Note 7 3 5 4 3" xfId="48995"/>
    <cellStyle name="Note 7 3 5 5" xfId="21080"/>
    <cellStyle name="Note 7 3 5 6" xfId="38383"/>
    <cellStyle name="Note 7 3 6" xfId="3258"/>
    <cellStyle name="Note 7 3 6 2" xfId="5174"/>
    <cellStyle name="Note 7 3 6 2 2" xfId="12094"/>
    <cellStyle name="Note 7 3 6 2 2 2" xfId="18875"/>
    <cellStyle name="Note 7 3 6 2 2 2 2" xfId="36539"/>
    <cellStyle name="Note 7 3 6 2 2 2 3" xfId="53722"/>
    <cellStyle name="Note 7 3 6 2 2 3" xfId="29758"/>
    <cellStyle name="Note 7 3 6 2 2 4" xfId="46991"/>
    <cellStyle name="Note 7 3 6 2 3" xfId="8810"/>
    <cellStyle name="Note 7 3 6 2 3 2" xfId="26475"/>
    <cellStyle name="Note 7 3 6 2 3 3" xfId="43734"/>
    <cellStyle name="Note 7 3 6 2 4" xfId="15808"/>
    <cellStyle name="Note 7 3 6 2 4 2" xfId="33472"/>
    <cellStyle name="Note 7 3 6 2 4 3" xfId="50681"/>
    <cellStyle name="Note 7 3 6 2 5" xfId="22839"/>
    <cellStyle name="Note 7 3 6 2 6" xfId="40123"/>
    <cellStyle name="Note 7 3 6 3" xfId="7030"/>
    <cellStyle name="Note 7 3 6 3 2" xfId="24695"/>
    <cellStyle name="Note 7 3 6 3 3" xfId="41966"/>
    <cellStyle name="Note 7 3 6 4" xfId="14061"/>
    <cellStyle name="Note 7 3 6 4 2" xfId="31725"/>
    <cellStyle name="Note 7 3 6 4 3" xfId="48946"/>
    <cellStyle name="Note 7 3 6 5" xfId="20977"/>
    <cellStyle name="Note 7 3 6 6" xfId="38280"/>
    <cellStyle name="Note 7 3 7" xfId="4614"/>
    <cellStyle name="Note 7 3 7 2" xfId="11534"/>
    <cellStyle name="Note 7 3 7 2 2" xfId="18315"/>
    <cellStyle name="Note 7 3 7 2 2 2" xfId="35979"/>
    <cellStyle name="Note 7 3 7 2 2 3" xfId="53168"/>
    <cellStyle name="Note 7 3 7 2 3" xfId="29198"/>
    <cellStyle name="Note 7 3 7 2 4" xfId="46437"/>
    <cellStyle name="Note 7 3 7 3" xfId="8250"/>
    <cellStyle name="Note 7 3 7 3 2" xfId="25915"/>
    <cellStyle name="Note 7 3 7 3 3" xfId="43180"/>
    <cellStyle name="Note 7 3 7 4" xfId="15248"/>
    <cellStyle name="Note 7 3 7 4 2" xfId="32912"/>
    <cellStyle name="Note 7 3 7 4 3" xfId="50127"/>
    <cellStyle name="Note 7 3 7 5" xfId="22279"/>
    <cellStyle name="Note 7 3 7 6" xfId="39569"/>
    <cellStyle name="Note 7 3 8" xfId="10220"/>
    <cellStyle name="Note 7 3 8 2" xfId="17109"/>
    <cellStyle name="Note 7 3 8 2 2" xfId="34773"/>
    <cellStyle name="Note 7 3 8 2 3" xfId="51974"/>
    <cellStyle name="Note 7 3 8 3" xfId="27884"/>
    <cellStyle name="Note 7 3 8 4" xfId="45135"/>
    <cellStyle name="Note 7 3 9" xfId="6470"/>
    <cellStyle name="Note 7 3 9 2" xfId="24135"/>
    <cellStyle name="Note 7 3 9 3" xfId="41412"/>
    <cellStyle name="Note 7 4" xfId="2878"/>
    <cellStyle name="Note 7 4 2" xfId="3541"/>
    <cellStyle name="Note 7 4 2 2" xfId="5457"/>
    <cellStyle name="Note 7 4 2 2 2" xfId="12377"/>
    <cellStyle name="Note 7 4 2 2 2 2" xfId="19104"/>
    <cellStyle name="Note 7 4 2 2 2 2 2" xfId="36768"/>
    <cellStyle name="Note 7 4 2 2 2 2 3" xfId="53948"/>
    <cellStyle name="Note 7 4 2 2 2 3" xfId="30041"/>
    <cellStyle name="Note 7 4 2 2 2 4" xfId="47271"/>
    <cellStyle name="Note 7 4 2 2 3" xfId="9093"/>
    <cellStyle name="Note 7 4 2 2 3 2" xfId="26758"/>
    <cellStyle name="Note 7 4 2 2 3 3" xfId="44014"/>
    <cellStyle name="Note 7 4 2 2 4" xfId="16037"/>
    <cellStyle name="Note 7 4 2 2 4 2" xfId="33701"/>
    <cellStyle name="Note 7 4 2 2 4 3" xfId="50907"/>
    <cellStyle name="Note 7 4 2 2 5" xfId="23122"/>
    <cellStyle name="Note 7 4 2 2 6" xfId="40403"/>
    <cellStyle name="Note 7 4 2 3" xfId="11001"/>
    <cellStyle name="Note 7 4 2 3 2" xfId="17836"/>
    <cellStyle name="Note 7 4 2 3 2 2" xfId="35500"/>
    <cellStyle name="Note 7 4 2 3 2 3" xfId="52692"/>
    <cellStyle name="Note 7 4 2 3 3" xfId="28665"/>
    <cellStyle name="Note 7 4 2 3 4" xfId="45907"/>
    <cellStyle name="Note 7 4 2 4" xfId="7238"/>
    <cellStyle name="Note 7 4 2 4 2" xfId="24903"/>
    <cellStyle name="Note 7 4 2 4 3" xfId="42171"/>
    <cellStyle name="Note 7 4 2 5" xfId="14290"/>
    <cellStyle name="Note 7 4 2 5 2" xfId="31954"/>
    <cellStyle name="Note 7 4 2 5 3" xfId="49172"/>
    <cellStyle name="Note 7 4 2 6" xfId="21260"/>
    <cellStyle name="Note 7 4 2 7" xfId="38560"/>
    <cellStyle name="Note 7 4 3" xfId="3911"/>
    <cellStyle name="Note 7 4 3 2" xfId="5827"/>
    <cellStyle name="Note 7 4 3 2 2" xfId="12747"/>
    <cellStyle name="Note 7 4 3 2 2 2" xfId="19474"/>
    <cellStyle name="Note 7 4 3 2 2 2 2" xfId="37138"/>
    <cellStyle name="Note 7 4 3 2 2 2 3" xfId="54315"/>
    <cellStyle name="Note 7 4 3 2 2 3" xfId="30411"/>
    <cellStyle name="Note 7 4 3 2 2 4" xfId="47638"/>
    <cellStyle name="Note 7 4 3 2 3" xfId="9463"/>
    <cellStyle name="Note 7 4 3 2 3 2" xfId="27128"/>
    <cellStyle name="Note 7 4 3 2 3 3" xfId="44381"/>
    <cellStyle name="Note 7 4 3 2 4" xfId="16407"/>
    <cellStyle name="Note 7 4 3 2 4 2" xfId="34071"/>
    <cellStyle name="Note 7 4 3 2 4 3" xfId="51274"/>
    <cellStyle name="Note 7 4 3 2 5" xfId="23492"/>
    <cellStyle name="Note 7 4 3 2 6" xfId="40770"/>
    <cellStyle name="Note 7 4 3 3" xfId="7608"/>
    <cellStyle name="Note 7 4 3 3 2" xfId="25273"/>
    <cellStyle name="Note 7 4 3 3 3" xfId="42538"/>
    <cellStyle name="Note 7 4 3 4" xfId="14660"/>
    <cellStyle name="Note 7 4 3 4 2" xfId="32324"/>
    <cellStyle name="Note 7 4 3 4 3" xfId="49539"/>
    <cellStyle name="Note 7 4 3 5" xfId="21630"/>
    <cellStyle name="Note 7 4 3 6" xfId="38927"/>
    <cellStyle name="Note 7 4 4" xfId="4794"/>
    <cellStyle name="Note 7 4 4 2" xfId="11714"/>
    <cellStyle name="Note 7 4 4 2 2" xfId="18495"/>
    <cellStyle name="Note 7 4 4 2 2 2" xfId="36159"/>
    <cellStyle name="Note 7 4 4 2 2 3" xfId="53345"/>
    <cellStyle name="Note 7 4 4 2 3" xfId="29378"/>
    <cellStyle name="Note 7 4 4 2 4" xfId="46614"/>
    <cellStyle name="Note 7 4 4 3" xfId="8430"/>
    <cellStyle name="Note 7 4 4 3 2" xfId="26095"/>
    <cellStyle name="Note 7 4 4 3 3" xfId="43357"/>
    <cellStyle name="Note 7 4 4 4" xfId="15428"/>
    <cellStyle name="Note 7 4 4 4 2" xfId="33092"/>
    <cellStyle name="Note 7 4 4 4 3" xfId="50304"/>
    <cellStyle name="Note 7 4 4 5" xfId="22459"/>
    <cellStyle name="Note 7 4 4 6" xfId="39746"/>
    <cellStyle name="Note 7 4 5" xfId="10400"/>
    <cellStyle name="Note 7 4 5 2" xfId="17289"/>
    <cellStyle name="Note 7 4 5 2 2" xfId="34953"/>
    <cellStyle name="Note 7 4 5 2 3" xfId="52151"/>
    <cellStyle name="Note 7 4 5 3" xfId="28064"/>
    <cellStyle name="Note 7 4 5 4" xfId="45312"/>
    <cellStyle name="Note 7 4 6" xfId="6650"/>
    <cellStyle name="Note 7 4 6 2" xfId="24315"/>
    <cellStyle name="Note 7 4 6 3" xfId="41589"/>
    <cellStyle name="Note 7 4 7" xfId="13681"/>
    <cellStyle name="Note 7 4 7 2" xfId="31345"/>
    <cellStyle name="Note 7 4 7 3" xfId="48569"/>
    <cellStyle name="Note 7 4 8" xfId="20597"/>
    <cellStyle name="Note 7 4 9" xfId="37903"/>
    <cellStyle name="Note 7 5" xfId="4530"/>
    <cellStyle name="Note 7 5 2" xfId="6394"/>
    <cellStyle name="Note 7 5 2 2" xfId="13313"/>
    <cellStyle name="Note 7 5 2 2 2" xfId="19986"/>
    <cellStyle name="Note 7 5 2 2 2 2" xfId="37650"/>
    <cellStyle name="Note 7 5 2 2 2 3" xfId="54827"/>
    <cellStyle name="Note 7 5 2 2 3" xfId="30977"/>
    <cellStyle name="Note 7 5 2 2 4" xfId="48204"/>
    <cellStyle name="Note 7 5 2 3" xfId="10029"/>
    <cellStyle name="Note 7 5 2 3 2" xfId="27694"/>
    <cellStyle name="Note 7 5 2 3 3" xfId="44947"/>
    <cellStyle name="Note 7 5 2 4" xfId="16919"/>
    <cellStyle name="Note 7 5 2 4 2" xfId="34583"/>
    <cellStyle name="Note 7 5 2 4 3" xfId="51786"/>
    <cellStyle name="Note 7 5 2 5" xfId="24059"/>
    <cellStyle name="Note 7 5 2 6" xfId="41336"/>
    <cellStyle name="Note 7 5 3" xfId="11458"/>
    <cellStyle name="Note 7 5 3 2" xfId="18239"/>
    <cellStyle name="Note 7 5 3 2 2" xfId="35903"/>
    <cellStyle name="Note 7 5 3 2 3" xfId="53092"/>
    <cellStyle name="Note 7 5 3 3" xfId="29122"/>
    <cellStyle name="Note 7 5 3 4" xfId="46361"/>
    <cellStyle name="Note 7 5 4" xfId="8174"/>
    <cellStyle name="Note 7 5 4 2" xfId="25839"/>
    <cellStyle name="Note 7 5 4 3" xfId="43104"/>
    <cellStyle name="Note 7 5 5" xfId="15172"/>
    <cellStyle name="Note 7 5 5 2" xfId="32836"/>
    <cellStyle name="Note 7 5 5 3" xfId="50051"/>
    <cellStyle name="Note 7 5 6" xfId="22203"/>
    <cellStyle name="Note 7 5 7" xfId="39493"/>
    <cellStyle name="Note 7 6" xfId="4575"/>
    <cellStyle name="Note 7 6 2" xfId="6437"/>
    <cellStyle name="Note 7 6 2 2" xfId="13356"/>
    <cellStyle name="Note 7 6 2 2 2" xfId="20029"/>
    <cellStyle name="Note 7 6 2 2 2 2" xfId="37693"/>
    <cellStyle name="Note 7 6 2 2 2 3" xfId="54870"/>
    <cellStyle name="Note 7 6 2 2 3" xfId="31020"/>
    <cellStyle name="Note 7 6 2 2 4" xfId="48247"/>
    <cellStyle name="Note 7 6 2 3" xfId="10072"/>
    <cellStyle name="Note 7 6 2 3 2" xfId="27737"/>
    <cellStyle name="Note 7 6 2 3 3" xfId="44990"/>
    <cellStyle name="Note 7 6 2 4" xfId="16962"/>
    <cellStyle name="Note 7 6 2 4 2" xfId="34626"/>
    <cellStyle name="Note 7 6 2 4 3" xfId="51829"/>
    <cellStyle name="Note 7 6 2 5" xfId="24102"/>
    <cellStyle name="Note 7 6 2 6" xfId="41379"/>
    <cellStyle name="Note 7 6 3" xfId="11501"/>
    <cellStyle name="Note 7 6 3 2" xfId="18282"/>
    <cellStyle name="Note 7 6 3 2 2" xfId="35946"/>
    <cellStyle name="Note 7 6 3 2 3" xfId="53135"/>
    <cellStyle name="Note 7 6 3 3" xfId="29165"/>
    <cellStyle name="Note 7 6 3 4" xfId="46404"/>
    <cellStyle name="Note 7 6 4" xfId="8217"/>
    <cellStyle name="Note 7 6 4 2" xfId="25882"/>
    <cellStyle name="Note 7 6 4 3" xfId="43147"/>
    <cellStyle name="Note 7 6 5" xfId="15215"/>
    <cellStyle name="Note 7 6 5 2" xfId="32879"/>
    <cellStyle name="Note 7 6 5 3" xfId="50094"/>
    <cellStyle name="Note 7 6 6" xfId="22246"/>
    <cellStyle name="Note 7 6 7" xfId="39536"/>
    <cellStyle name="Note 7 7" xfId="10173"/>
    <cellStyle name="Note 7 7 2" xfId="17062"/>
    <cellStyle name="Note 7 7 2 2" xfId="34726"/>
    <cellStyle name="Note 7 7 2 3" xfId="51927"/>
    <cellStyle name="Note 7 7 3" xfId="27837"/>
    <cellStyle name="Note 7 7 4" xfId="45088"/>
    <cellStyle name="Note 7 8" xfId="13454"/>
    <cellStyle name="Note 7 8 2" xfId="31118"/>
    <cellStyle name="Note 7 8 3" xfId="48345"/>
    <cellStyle name="Note 7 9" xfId="20280"/>
    <cellStyle name="Note 8" xfId="1894"/>
    <cellStyle name="Note 8 2" xfId="2694"/>
    <cellStyle name="Note 8 2 10" xfId="13499"/>
    <cellStyle name="Note 8 2 10 2" xfId="31163"/>
    <cellStyle name="Note 8 2 10 3" xfId="48390"/>
    <cellStyle name="Note 8 2 11" xfId="20415"/>
    <cellStyle name="Note 8 2 12" xfId="37724"/>
    <cellStyle name="Note 8 2 2" xfId="2923"/>
    <cellStyle name="Note 8 2 2 2" xfId="3586"/>
    <cellStyle name="Note 8 2 2 2 2" xfId="5502"/>
    <cellStyle name="Note 8 2 2 2 2 2" xfId="12422"/>
    <cellStyle name="Note 8 2 2 2 2 2 2" xfId="19149"/>
    <cellStyle name="Note 8 2 2 2 2 2 2 2" xfId="36813"/>
    <cellStyle name="Note 8 2 2 2 2 2 2 3" xfId="53993"/>
    <cellStyle name="Note 8 2 2 2 2 2 3" xfId="30086"/>
    <cellStyle name="Note 8 2 2 2 2 2 4" xfId="47316"/>
    <cellStyle name="Note 8 2 2 2 2 3" xfId="9138"/>
    <cellStyle name="Note 8 2 2 2 2 3 2" xfId="26803"/>
    <cellStyle name="Note 8 2 2 2 2 3 3" xfId="44059"/>
    <cellStyle name="Note 8 2 2 2 2 4" xfId="16082"/>
    <cellStyle name="Note 8 2 2 2 2 4 2" xfId="33746"/>
    <cellStyle name="Note 8 2 2 2 2 4 3" xfId="50952"/>
    <cellStyle name="Note 8 2 2 2 2 5" xfId="23167"/>
    <cellStyle name="Note 8 2 2 2 2 6" xfId="40448"/>
    <cellStyle name="Note 8 2 2 2 3" xfId="11046"/>
    <cellStyle name="Note 8 2 2 2 3 2" xfId="17881"/>
    <cellStyle name="Note 8 2 2 2 3 2 2" xfId="35545"/>
    <cellStyle name="Note 8 2 2 2 3 2 3" xfId="52737"/>
    <cellStyle name="Note 8 2 2 2 3 3" xfId="28710"/>
    <cellStyle name="Note 8 2 2 2 3 4" xfId="45952"/>
    <cellStyle name="Note 8 2 2 2 4" xfId="7283"/>
    <cellStyle name="Note 8 2 2 2 4 2" xfId="24948"/>
    <cellStyle name="Note 8 2 2 2 4 3" xfId="42216"/>
    <cellStyle name="Note 8 2 2 2 5" xfId="14335"/>
    <cellStyle name="Note 8 2 2 2 5 2" xfId="31999"/>
    <cellStyle name="Note 8 2 2 2 5 3" xfId="49217"/>
    <cellStyle name="Note 8 2 2 2 6" xfId="21305"/>
    <cellStyle name="Note 8 2 2 2 7" xfId="38605"/>
    <cellStyle name="Note 8 2 2 3" xfId="3956"/>
    <cellStyle name="Note 8 2 2 3 2" xfId="5872"/>
    <cellStyle name="Note 8 2 2 3 2 2" xfId="12792"/>
    <cellStyle name="Note 8 2 2 3 2 2 2" xfId="19519"/>
    <cellStyle name="Note 8 2 2 3 2 2 2 2" xfId="37183"/>
    <cellStyle name="Note 8 2 2 3 2 2 2 3" xfId="54360"/>
    <cellStyle name="Note 8 2 2 3 2 2 3" xfId="30456"/>
    <cellStyle name="Note 8 2 2 3 2 2 4" xfId="47683"/>
    <cellStyle name="Note 8 2 2 3 2 3" xfId="9508"/>
    <cellStyle name="Note 8 2 2 3 2 3 2" xfId="27173"/>
    <cellStyle name="Note 8 2 2 3 2 3 3" xfId="44426"/>
    <cellStyle name="Note 8 2 2 3 2 4" xfId="16452"/>
    <cellStyle name="Note 8 2 2 3 2 4 2" xfId="34116"/>
    <cellStyle name="Note 8 2 2 3 2 4 3" xfId="51319"/>
    <cellStyle name="Note 8 2 2 3 2 5" xfId="23537"/>
    <cellStyle name="Note 8 2 2 3 2 6" xfId="40815"/>
    <cellStyle name="Note 8 2 2 3 3" xfId="7653"/>
    <cellStyle name="Note 8 2 2 3 3 2" xfId="25318"/>
    <cellStyle name="Note 8 2 2 3 3 3" xfId="42583"/>
    <cellStyle name="Note 8 2 2 3 4" xfId="14705"/>
    <cellStyle name="Note 8 2 2 3 4 2" xfId="32369"/>
    <cellStyle name="Note 8 2 2 3 4 3" xfId="49584"/>
    <cellStyle name="Note 8 2 2 3 5" xfId="21675"/>
    <cellStyle name="Note 8 2 2 3 6" xfId="38972"/>
    <cellStyle name="Note 8 2 2 4" xfId="4839"/>
    <cellStyle name="Note 8 2 2 4 2" xfId="11759"/>
    <cellStyle name="Note 8 2 2 4 2 2" xfId="18540"/>
    <cellStyle name="Note 8 2 2 4 2 2 2" xfId="36204"/>
    <cellStyle name="Note 8 2 2 4 2 2 3" xfId="53390"/>
    <cellStyle name="Note 8 2 2 4 2 3" xfId="29423"/>
    <cellStyle name="Note 8 2 2 4 2 4" xfId="46659"/>
    <cellStyle name="Note 8 2 2 4 3" xfId="8475"/>
    <cellStyle name="Note 8 2 2 4 3 2" xfId="26140"/>
    <cellStyle name="Note 8 2 2 4 3 3" xfId="43402"/>
    <cellStyle name="Note 8 2 2 4 4" xfId="15473"/>
    <cellStyle name="Note 8 2 2 4 4 2" xfId="33137"/>
    <cellStyle name="Note 8 2 2 4 4 3" xfId="50349"/>
    <cellStyle name="Note 8 2 2 4 5" xfId="22504"/>
    <cellStyle name="Note 8 2 2 4 6" xfId="39791"/>
    <cellStyle name="Note 8 2 2 5" xfId="10445"/>
    <cellStyle name="Note 8 2 2 5 2" xfId="17334"/>
    <cellStyle name="Note 8 2 2 5 2 2" xfId="34998"/>
    <cellStyle name="Note 8 2 2 5 2 3" xfId="52196"/>
    <cellStyle name="Note 8 2 2 5 3" xfId="28109"/>
    <cellStyle name="Note 8 2 2 5 4" xfId="45357"/>
    <cellStyle name="Note 8 2 2 6" xfId="6695"/>
    <cellStyle name="Note 8 2 2 6 2" xfId="24360"/>
    <cellStyle name="Note 8 2 2 6 3" xfId="41634"/>
    <cellStyle name="Note 8 2 2 7" xfId="13726"/>
    <cellStyle name="Note 8 2 2 7 2" xfId="31390"/>
    <cellStyle name="Note 8 2 2 7 3" xfId="48614"/>
    <cellStyle name="Note 8 2 2 8" xfId="20642"/>
    <cellStyle name="Note 8 2 2 9" xfId="37948"/>
    <cellStyle name="Note 8 2 3" xfId="3019"/>
    <cellStyle name="Note 8 2 3 2" xfId="3682"/>
    <cellStyle name="Note 8 2 3 2 2" xfId="5598"/>
    <cellStyle name="Note 8 2 3 2 2 2" xfId="12518"/>
    <cellStyle name="Note 8 2 3 2 2 2 2" xfId="19245"/>
    <cellStyle name="Note 8 2 3 2 2 2 2 2" xfId="36909"/>
    <cellStyle name="Note 8 2 3 2 2 2 2 3" xfId="54086"/>
    <cellStyle name="Note 8 2 3 2 2 2 3" xfId="30182"/>
    <cellStyle name="Note 8 2 3 2 2 2 4" xfId="47409"/>
    <cellStyle name="Note 8 2 3 2 2 3" xfId="9234"/>
    <cellStyle name="Note 8 2 3 2 2 3 2" xfId="26899"/>
    <cellStyle name="Note 8 2 3 2 2 3 3" xfId="44152"/>
    <cellStyle name="Note 8 2 3 2 2 4" xfId="16178"/>
    <cellStyle name="Note 8 2 3 2 2 4 2" xfId="33842"/>
    <cellStyle name="Note 8 2 3 2 2 4 3" xfId="51045"/>
    <cellStyle name="Note 8 2 3 2 2 5" xfId="23263"/>
    <cellStyle name="Note 8 2 3 2 2 6" xfId="40541"/>
    <cellStyle name="Note 8 2 3 2 3" xfId="11142"/>
    <cellStyle name="Note 8 2 3 2 3 2" xfId="17977"/>
    <cellStyle name="Note 8 2 3 2 3 2 2" xfId="35641"/>
    <cellStyle name="Note 8 2 3 2 3 2 3" xfId="52830"/>
    <cellStyle name="Note 8 2 3 2 3 3" xfId="28806"/>
    <cellStyle name="Note 8 2 3 2 3 4" xfId="46045"/>
    <cellStyle name="Note 8 2 3 2 4" xfId="7379"/>
    <cellStyle name="Note 8 2 3 2 4 2" xfId="25044"/>
    <cellStyle name="Note 8 2 3 2 4 3" xfId="42309"/>
    <cellStyle name="Note 8 2 3 2 5" xfId="14431"/>
    <cellStyle name="Note 8 2 3 2 5 2" xfId="32095"/>
    <cellStyle name="Note 8 2 3 2 5 3" xfId="49310"/>
    <cellStyle name="Note 8 2 3 2 6" xfId="21401"/>
    <cellStyle name="Note 8 2 3 2 7" xfId="38698"/>
    <cellStyle name="Note 8 2 3 3" xfId="4049"/>
    <cellStyle name="Note 8 2 3 3 2" xfId="5965"/>
    <cellStyle name="Note 8 2 3 3 2 2" xfId="12885"/>
    <cellStyle name="Note 8 2 3 3 2 2 2" xfId="19612"/>
    <cellStyle name="Note 8 2 3 3 2 2 2 2" xfId="37276"/>
    <cellStyle name="Note 8 2 3 3 2 2 2 3" xfId="54453"/>
    <cellStyle name="Note 8 2 3 3 2 2 3" xfId="30549"/>
    <cellStyle name="Note 8 2 3 3 2 2 4" xfId="47776"/>
    <cellStyle name="Note 8 2 3 3 2 3" xfId="9601"/>
    <cellStyle name="Note 8 2 3 3 2 3 2" xfId="27266"/>
    <cellStyle name="Note 8 2 3 3 2 3 3" xfId="44519"/>
    <cellStyle name="Note 8 2 3 3 2 4" xfId="16545"/>
    <cellStyle name="Note 8 2 3 3 2 4 2" xfId="34209"/>
    <cellStyle name="Note 8 2 3 3 2 4 3" xfId="51412"/>
    <cellStyle name="Note 8 2 3 3 2 5" xfId="23630"/>
    <cellStyle name="Note 8 2 3 3 2 6" xfId="40908"/>
    <cellStyle name="Note 8 2 3 3 3" xfId="7746"/>
    <cellStyle name="Note 8 2 3 3 3 2" xfId="25411"/>
    <cellStyle name="Note 8 2 3 3 3 3" xfId="42676"/>
    <cellStyle name="Note 8 2 3 3 4" xfId="14798"/>
    <cellStyle name="Note 8 2 3 3 4 2" xfId="32462"/>
    <cellStyle name="Note 8 2 3 3 4 3" xfId="49677"/>
    <cellStyle name="Note 8 2 3 3 5" xfId="21768"/>
    <cellStyle name="Note 8 2 3 3 6" xfId="39065"/>
    <cellStyle name="Note 8 2 3 4" xfId="4935"/>
    <cellStyle name="Note 8 2 3 4 2" xfId="11855"/>
    <cellStyle name="Note 8 2 3 4 2 2" xfId="18636"/>
    <cellStyle name="Note 8 2 3 4 2 2 2" xfId="36300"/>
    <cellStyle name="Note 8 2 3 4 2 2 3" xfId="53483"/>
    <cellStyle name="Note 8 2 3 4 2 3" xfId="29519"/>
    <cellStyle name="Note 8 2 3 4 2 4" xfId="46752"/>
    <cellStyle name="Note 8 2 3 4 3" xfId="8571"/>
    <cellStyle name="Note 8 2 3 4 3 2" xfId="26236"/>
    <cellStyle name="Note 8 2 3 4 3 3" xfId="43495"/>
    <cellStyle name="Note 8 2 3 4 4" xfId="15569"/>
    <cellStyle name="Note 8 2 3 4 4 2" xfId="33233"/>
    <cellStyle name="Note 8 2 3 4 4 3" xfId="50442"/>
    <cellStyle name="Note 8 2 3 4 5" xfId="22600"/>
    <cellStyle name="Note 8 2 3 4 6" xfId="39884"/>
    <cellStyle name="Note 8 2 3 5" xfId="10541"/>
    <cellStyle name="Note 8 2 3 5 2" xfId="17430"/>
    <cellStyle name="Note 8 2 3 5 2 2" xfId="35094"/>
    <cellStyle name="Note 8 2 3 5 2 3" xfId="52289"/>
    <cellStyle name="Note 8 2 3 5 3" xfId="28205"/>
    <cellStyle name="Note 8 2 3 5 4" xfId="45450"/>
    <cellStyle name="Note 8 2 3 6" xfId="6791"/>
    <cellStyle name="Note 8 2 3 6 2" xfId="24456"/>
    <cellStyle name="Note 8 2 3 6 3" xfId="41727"/>
    <cellStyle name="Note 8 2 3 7" xfId="13822"/>
    <cellStyle name="Note 8 2 3 7 2" xfId="31486"/>
    <cellStyle name="Note 8 2 3 7 3" xfId="48707"/>
    <cellStyle name="Note 8 2 3 8" xfId="20738"/>
    <cellStyle name="Note 8 2 3 9" xfId="38041"/>
    <cellStyle name="Note 8 2 4" xfId="3131"/>
    <cellStyle name="Note 8 2 4 2" xfId="4161"/>
    <cellStyle name="Note 8 2 4 2 2" xfId="6077"/>
    <cellStyle name="Note 8 2 4 2 2 2" xfId="12997"/>
    <cellStyle name="Note 8 2 4 2 2 2 2" xfId="19724"/>
    <cellStyle name="Note 8 2 4 2 2 2 2 2" xfId="37388"/>
    <cellStyle name="Note 8 2 4 2 2 2 2 3" xfId="54565"/>
    <cellStyle name="Note 8 2 4 2 2 2 3" xfId="30661"/>
    <cellStyle name="Note 8 2 4 2 2 2 4" xfId="47888"/>
    <cellStyle name="Note 8 2 4 2 2 3" xfId="9713"/>
    <cellStyle name="Note 8 2 4 2 2 3 2" xfId="27378"/>
    <cellStyle name="Note 8 2 4 2 2 3 3" xfId="44631"/>
    <cellStyle name="Note 8 2 4 2 2 4" xfId="16657"/>
    <cellStyle name="Note 8 2 4 2 2 4 2" xfId="34321"/>
    <cellStyle name="Note 8 2 4 2 2 4 3" xfId="51524"/>
    <cellStyle name="Note 8 2 4 2 2 5" xfId="23742"/>
    <cellStyle name="Note 8 2 4 2 2 6" xfId="41020"/>
    <cellStyle name="Note 8 2 4 2 3" xfId="7858"/>
    <cellStyle name="Note 8 2 4 2 3 2" xfId="25523"/>
    <cellStyle name="Note 8 2 4 2 3 3" xfId="42788"/>
    <cellStyle name="Note 8 2 4 2 4" xfId="14910"/>
    <cellStyle name="Note 8 2 4 2 4 2" xfId="32574"/>
    <cellStyle name="Note 8 2 4 2 4 3" xfId="49789"/>
    <cellStyle name="Note 8 2 4 2 5" xfId="21880"/>
    <cellStyle name="Note 8 2 4 2 6" xfId="39177"/>
    <cellStyle name="Note 8 2 4 3" xfId="5047"/>
    <cellStyle name="Note 8 2 4 3 2" xfId="11967"/>
    <cellStyle name="Note 8 2 4 3 2 2" xfId="18748"/>
    <cellStyle name="Note 8 2 4 3 2 2 2" xfId="36412"/>
    <cellStyle name="Note 8 2 4 3 2 2 3" xfId="53595"/>
    <cellStyle name="Note 8 2 4 3 2 3" xfId="29631"/>
    <cellStyle name="Note 8 2 4 3 2 4" xfId="46864"/>
    <cellStyle name="Note 8 2 4 3 3" xfId="8683"/>
    <cellStyle name="Note 8 2 4 3 3 2" xfId="26348"/>
    <cellStyle name="Note 8 2 4 3 3 3" xfId="43607"/>
    <cellStyle name="Note 8 2 4 3 4" xfId="15681"/>
    <cellStyle name="Note 8 2 4 3 4 2" xfId="33345"/>
    <cellStyle name="Note 8 2 4 3 4 3" xfId="50554"/>
    <cellStyle name="Note 8 2 4 3 5" xfId="22712"/>
    <cellStyle name="Note 8 2 4 3 6" xfId="39996"/>
    <cellStyle name="Note 8 2 4 4" xfId="10653"/>
    <cellStyle name="Note 8 2 4 4 2" xfId="17542"/>
    <cellStyle name="Note 8 2 4 4 2 2" xfId="35206"/>
    <cellStyle name="Note 8 2 4 4 2 3" xfId="52401"/>
    <cellStyle name="Note 8 2 4 4 3" xfId="28317"/>
    <cellStyle name="Note 8 2 4 4 4" xfId="45562"/>
    <cellStyle name="Note 8 2 4 5" xfId="6903"/>
    <cellStyle name="Note 8 2 4 5 2" xfId="24568"/>
    <cellStyle name="Note 8 2 4 5 3" xfId="41839"/>
    <cellStyle name="Note 8 2 4 6" xfId="13934"/>
    <cellStyle name="Note 8 2 4 6 2" xfId="31598"/>
    <cellStyle name="Note 8 2 4 6 3" xfId="48819"/>
    <cellStyle name="Note 8 2 4 7" xfId="20850"/>
    <cellStyle name="Note 8 2 4 8" xfId="38153"/>
    <cellStyle name="Note 8 2 5" xfId="3359"/>
    <cellStyle name="Note 8 2 5 2" xfId="5275"/>
    <cellStyle name="Note 8 2 5 2 2" xfId="12195"/>
    <cellStyle name="Note 8 2 5 2 2 2" xfId="18922"/>
    <cellStyle name="Note 8 2 5 2 2 2 2" xfId="36586"/>
    <cellStyle name="Note 8 2 5 2 2 2 3" xfId="53769"/>
    <cellStyle name="Note 8 2 5 2 2 3" xfId="29859"/>
    <cellStyle name="Note 8 2 5 2 2 4" xfId="47092"/>
    <cellStyle name="Note 8 2 5 2 3" xfId="8911"/>
    <cellStyle name="Note 8 2 5 2 3 2" xfId="26576"/>
    <cellStyle name="Note 8 2 5 2 3 3" xfId="43835"/>
    <cellStyle name="Note 8 2 5 2 4" xfId="15855"/>
    <cellStyle name="Note 8 2 5 2 4 2" xfId="33519"/>
    <cellStyle name="Note 8 2 5 2 4 3" xfId="50728"/>
    <cellStyle name="Note 8 2 5 2 5" xfId="22940"/>
    <cellStyle name="Note 8 2 5 2 6" xfId="40224"/>
    <cellStyle name="Note 8 2 5 3" xfId="10819"/>
    <cellStyle name="Note 8 2 5 3 2" xfId="17654"/>
    <cellStyle name="Note 8 2 5 3 2 2" xfId="35318"/>
    <cellStyle name="Note 8 2 5 3 2 3" xfId="52513"/>
    <cellStyle name="Note 8 2 5 3 3" xfId="28483"/>
    <cellStyle name="Note 8 2 5 3 4" xfId="45728"/>
    <cellStyle name="Note 8 2 5 4" xfId="14108"/>
    <cellStyle name="Note 8 2 5 4 2" xfId="31772"/>
    <cellStyle name="Note 8 2 5 4 3" xfId="48993"/>
    <cellStyle name="Note 8 2 5 5" xfId="21078"/>
    <cellStyle name="Note 8 2 5 6" xfId="38381"/>
    <cellStyle name="Note 8 2 6" xfId="3260"/>
    <cellStyle name="Note 8 2 6 2" xfId="5176"/>
    <cellStyle name="Note 8 2 6 2 2" xfId="12096"/>
    <cellStyle name="Note 8 2 6 2 2 2" xfId="18877"/>
    <cellStyle name="Note 8 2 6 2 2 2 2" xfId="36541"/>
    <cellStyle name="Note 8 2 6 2 2 2 3" xfId="53724"/>
    <cellStyle name="Note 8 2 6 2 2 3" xfId="29760"/>
    <cellStyle name="Note 8 2 6 2 2 4" xfId="46993"/>
    <cellStyle name="Note 8 2 6 2 3" xfId="8812"/>
    <cellStyle name="Note 8 2 6 2 3 2" xfId="26477"/>
    <cellStyle name="Note 8 2 6 2 3 3" xfId="43736"/>
    <cellStyle name="Note 8 2 6 2 4" xfId="15810"/>
    <cellStyle name="Note 8 2 6 2 4 2" xfId="33474"/>
    <cellStyle name="Note 8 2 6 2 4 3" xfId="50683"/>
    <cellStyle name="Note 8 2 6 2 5" xfId="22841"/>
    <cellStyle name="Note 8 2 6 2 6" xfId="40125"/>
    <cellStyle name="Note 8 2 6 3" xfId="7032"/>
    <cellStyle name="Note 8 2 6 3 2" xfId="24697"/>
    <cellStyle name="Note 8 2 6 3 3" xfId="41968"/>
    <cellStyle name="Note 8 2 6 4" xfId="14063"/>
    <cellStyle name="Note 8 2 6 4 2" xfId="31727"/>
    <cellStyle name="Note 8 2 6 4 3" xfId="48948"/>
    <cellStyle name="Note 8 2 6 5" xfId="20979"/>
    <cellStyle name="Note 8 2 6 6" xfId="38282"/>
    <cellStyle name="Note 8 2 7" xfId="4612"/>
    <cellStyle name="Note 8 2 7 2" xfId="11532"/>
    <cellStyle name="Note 8 2 7 2 2" xfId="18313"/>
    <cellStyle name="Note 8 2 7 2 2 2" xfId="35977"/>
    <cellStyle name="Note 8 2 7 2 2 3" xfId="53166"/>
    <cellStyle name="Note 8 2 7 2 3" xfId="29196"/>
    <cellStyle name="Note 8 2 7 2 4" xfId="46435"/>
    <cellStyle name="Note 8 2 7 3" xfId="8248"/>
    <cellStyle name="Note 8 2 7 3 2" xfId="25913"/>
    <cellStyle name="Note 8 2 7 3 3" xfId="43178"/>
    <cellStyle name="Note 8 2 7 4" xfId="15246"/>
    <cellStyle name="Note 8 2 7 4 2" xfId="32910"/>
    <cellStyle name="Note 8 2 7 4 3" xfId="50125"/>
    <cellStyle name="Note 8 2 7 5" xfId="22277"/>
    <cellStyle name="Note 8 2 7 6" xfId="39567"/>
    <cellStyle name="Note 8 2 8" xfId="10218"/>
    <cellStyle name="Note 8 2 8 2" xfId="17107"/>
    <cellStyle name="Note 8 2 8 2 2" xfId="34771"/>
    <cellStyle name="Note 8 2 8 2 3" xfId="51972"/>
    <cellStyle name="Note 8 2 8 3" xfId="27882"/>
    <cellStyle name="Note 8 2 8 4" xfId="45133"/>
    <cellStyle name="Note 8 2 9" xfId="6468"/>
    <cellStyle name="Note 8 2 9 2" xfId="24133"/>
    <cellStyle name="Note 8 2 9 3" xfId="41410"/>
    <cellStyle name="Note 8 3" xfId="2880"/>
    <cellStyle name="Note 8 3 2" xfId="3543"/>
    <cellStyle name="Note 8 3 2 2" xfId="5459"/>
    <cellStyle name="Note 8 3 2 2 2" xfId="12379"/>
    <cellStyle name="Note 8 3 2 2 2 2" xfId="19106"/>
    <cellStyle name="Note 8 3 2 2 2 2 2" xfId="36770"/>
    <cellStyle name="Note 8 3 2 2 2 2 3" xfId="53950"/>
    <cellStyle name="Note 8 3 2 2 2 3" xfId="30043"/>
    <cellStyle name="Note 8 3 2 2 2 4" xfId="47273"/>
    <cellStyle name="Note 8 3 2 2 3" xfId="9095"/>
    <cellStyle name="Note 8 3 2 2 3 2" xfId="26760"/>
    <cellStyle name="Note 8 3 2 2 3 3" xfId="44016"/>
    <cellStyle name="Note 8 3 2 2 4" xfId="16039"/>
    <cellStyle name="Note 8 3 2 2 4 2" xfId="33703"/>
    <cellStyle name="Note 8 3 2 2 4 3" xfId="50909"/>
    <cellStyle name="Note 8 3 2 2 5" xfId="23124"/>
    <cellStyle name="Note 8 3 2 2 6" xfId="40405"/>
    <cellStyle name="Note 8 3 2 3" xfId="11003"/>
    <cellStyle name="Note 8 3 2 3 2" xfId="17838"/>
    <cellStyle name="Note 8 3 2 3 2 2" xfId="35502"/>
    <cellStyle name="Note 8 3 2 3 2 3" xfId="52694"/>
    <cellStyle name="Note 8 3 2 3 3" xfId="28667"/>
    <cellStyle name="Note 8 3 2 3 4" xfId="45909"/>
    <cellStyle name="Note 8 3 2 4" xfId="7240"/>
    <cellStyle name="Note 8 3 2 4 2" xfId="24905"/>
    <cellStyle name="Note 8 3 2 4 3" xfId="42173"/>
    <cellStyle name="Note 8 3 2 5" xfId="14292"/>
    <cellStyle name="Note 8 3 2 5 2" xfId="31956"/>
    <cellStyle name="Note 8 3 2 5 3" xfId="49174"/>
    <cellStyle name="Note 8 3 2 6" xfId="21262"/>
    <cellStyle name="Note 8 3 2 7" xfId="38562"/>
    <cellStyle name="Note 8 3 3" xfId="3913"/>
    <cellStyle name="Note 8 3 3 2" xfId="5829"/>
    <cellStyle name="Note 8 3 3 2 2" xfId="12749"/>
    <cellStyle name="Note 8 3 3 2 2 2" xfId="19476"/>
    <cellStyle name="Note 8 3 3 2 2 2 2" xfId="37140"/>
    <cellStyle name="Note 8 3 3 2 2 2 3" xfId="54317"/>
    <cellStyle name="Note 8 3 3 2 2 3" xfId="30413"/>
    <cellStyle name="Note 8 3 3 2 2 4" xfId="47640"/>
    <cellStyle name="Note 8 3 3 2 3" xfId="9465"/>
    <cellStyle name="Note 8 3 3 2 3 2" xfId="27130"/>
    <cellStyle name="Note 8 3 3 2 3 3" xfId="44383"/>
    <cellStyle name="Note 8 3 3 2 4" xfId="16409"/>
    <cellStyle name="Note 8 3 3 2 4 2" xfId="34073"/>
    <cellStyle name="Note 8 3 3 2 4 3" xfId="51276"/>
    <cellStyle name="Note 8 3 3 2 5" xfId="23494"/>
    <cellStyle name="Note 8 3 3 2 6" xfId="40772"/>
    <cellStyle name="Note 8 3 3 3" xfId="7610"/>
    <cellStyle name="Note 8 3 3 3 2" xfId="25275"/>
    <cellStyle name="Note 8 3 3 3 3" xfId="42540"/>
    <cellStyle name="Note 8 3 3 4" xfId="14662"/>
    <cellStyle name="Note 8 3 3 4 2" xfId="32326"/>
    <cellStyle name="Note 8 3 3 4 3" xfId="49541"/>
    <cellStyle name="Note 8 3 3 5" xfId="21632"/>
    <cellStyle name="Note 8 3 3 6" xfId="38929"/>
    <cellStyle name="Note 8 3 4" xfId="4796"/>
    <cellStyle name="Note 8 3 4 2" xfId="11716"/>
    <cellStyle name="Note 8 3 4 2 2" xfId="18497"/>
    <cellStyle name="Note 8 3 4 2 2 2" xfId="36161"/>
    <cellStyle name="Note 8 3 4 2 2 3" xfId="53347"/>
    <cellStyle name="Note 8 3 4 2 3" xfId="29380"/>
    <cellStyle name="Note 8 3 4 2 4" xfId="46616"/>
    <cellStyle name="Note 8 3 4 3" xfId="8432"/>
    <cellStyle name="Note 8 3 4 3 2" xfId="26097"/>
    <cellStyle name="Note 8 3 4 3 3" xfId="43359"/>
    <cellStyle name="Note 8 3 4 4" xfId="15430"/>
    <cellStyle name="Note 8 3 4 4 2" xfId="33094"/>
    <cellStyle name="Note 8 3 4 4 3" xfId="50306"/>
    <cellStyle name="Note 8 3 4 5" xfId="22461"/>
    <cellStyle name="Note 8 3 4 6" xfId="39748"/>
    <cellStyle name="Note 8 3 5" xfId="10402"/>
    <cellStyle name="Note 8 3 5 2" xfId="17291"/>
    <cellStyle name="Note 8 3 5 2 2" xfId="34955"/>
    <cellStyle name="Note 8 3 5 2 3" xfId="52153"/>
    <cellStyle name="Note 8 3 5 3" xfId="28066"/>
    <cellStyle name="Note 8 3 5 4" xfId="45314"/>
    <cellStyle name="Note 8 3 6" xfId="6652"/>
    <cellStyle name="Note 8 3 6 2" xfId="24317"/>
    <cellStyle name="Note 8 3 6 3" xfId="41591"/>
    <cellStyle name="Note 8 3 7" xfId="13683"/>
    <cellStyle name="Note 8 3 7 2" xfId="31347"/>
    <cellStyle name="Note 8 3 7 3" xfId="48571"/>
    <cellStyle name="Note 8 3 8" xfId="20599"/>
    <cellStyle name="Note 8 3 9" xfId="37905"/>
    <cellStyle name="Note 8 4" xfId="4532"/>
    <cellStyle name="Note 8 4 2" xfId="6396"/>
    <cellStyle name="Note 8 4 2 2" xfId="13315"/>
    <cellStyle name="Note 8 4 2 2 2" xfId="19988"/>
    <cellStyle name="Note 8 4 2 2 2 2" xfId="37652"/>
    <cellStyle name="Note 8 4 2 2 2 3" xfId="54829"/>
    <cellStyle name="Note 8 4 2 2 3" xfId="30979"/>
    <cellStyle name="Note 8 4 2 2 4" xfId="48206"/>
    <cellStyle name="Note 8 4 2 3" xfId="10031"/>
    <cellStyle name="Note 8 4 2 3 2" xfId="27696"/>
    <cellStyle name="Note 8 4 2 3 3" xfId="44949"/>
    <cellStyle name="Note 8 4 2 4" xfId="16921"/>
    <cellStyle name="Note 8 4 2 4 2" xfId="34585"/>
    <cellStyle name="Note 8 4 2 4 3" xfId="51788"/>
    <cellStyle name="Note 8 4 2 5" xfId="24061"/>
    <cellStyle name="Note 8 4 2 6" xfId="41338"/>
    <cellStyle name="Note 8 4 3" xfId="11460"/>
    <cellStyle name="Note 8 4 3 2" xfId="18241"/>
    <cellStyle name="Note 8 4 3 2 2" xfId="35905"/>
    <cellStyle name="Note 8 4 3 2 3" xfId="53094"/>
    <cellStyle name="Note 8 4 3 3" xfId="29124"/>
    <cellStyle name="Note 8 4 3 4" xfId="46363"/>
    <cellStyle name="Note 8 4 4" xfId="8176"/>
    <cellStyle name="Note 8 4 4 2" xfId="25841"/>
    <cellStyle name="Note 8 4 4 3" xfId="43106"/>
    <cellStyle name="Note 8 4 5" xfId="15174"/>
    <cellStyle name="Note 8 4 5 2" xfId="32838"/>
    <cellStyle name="Note 8 4 5 3" xfId="50053"/>
    <cellStyle name="Note 8 4 6" xfId="22205"/>
    <cellStyle name="Note 8 4 7" xfId="39495"/>
    <cellStyle name="Note 8 5" xfId="4376"/>
    <cellStyle name="Note 8 5 2" xfId="6241"/>
    <cellStyle name="Note 8 5 2 2" xfId="13160"/>
    <cellStyle name="Note 8 5 2 2 2" xfId="19833"/>
    <cellStyle name="Note 8 5 2 2 2 2" xfId="37497"/>
    <cellStyle name="Note 8 5 2 2 2 3" xfId="54674"/>
    <cellStyle name="Note 8 5 2 2 3" xfId="30824"/>
    <cellStyle name="Note 8 5 2 2 4" xfId="48051"/>
    <cellStyle name="Note 8 5 2 3" xfId="9876"/>
    <cellStyle name="Note 8 5 2 3 2" xfId="27541"/>
    <cellStyle name="Note 8 5 2 3 3" xfId="44794"/>
    <cellStyle name="Note 8 5 2 4" xfId="16766"/>
    <cellStyle name="Note 8 5 2 4 2" xfId="34430"/>
    <cellStyle name="Note 8 5 2 4 3" xfId="51633"/>
    <cellStyle name="Note 8 5 2 5" xfId="23906"/>
    <cellStyle name="Note 8 5 2 6" xfId="41183"/>
    <cellStyle name="Note 8 5 3" xfId="11305"/>
    <cellStyle name="Note 8 5 3 2" xfId="18086"/>
    <cellStyle name="Note 8 5 3 2 2" xfId="35750"/>
    <cellStyle name="Note 8 5 3 2 3" xfId="52939"/>
    <cellStyle name="Note 8 5 3 3" xfId="28969"/>
    <cellStyle name="Note 8 5 3 4" xfId="46208"/>
    <cellStyle name="Note 8 5 4" xfId="8021"/>
    <cellStyle name="Note 8 5 4 2" xfId="25686"/>
    <cellStyle name="Note 8 5 4 3" xfId="42951"/>
    <cellStyle name="Note 8 5 5" xfId="15019"/>
    <cellStyle name="Note 8 5 5 2" xfId="32683"/>
    <cellStyle name="Note 8 5 5 3" xfId="49898"/>
    <cellStyle name="Note 8 5 6" xfId="22050"/>
    <cellStyle name="Note 8 5 7" xfId="39340"/>
    <cellStyle name="Note 8 6" xfId="10175"/>
    <cellStyle name="Note 8 6 2" xfId="17064"/>
    <cellStyle name="Note 8 6 2 2" xfId="34728"/>
    <cellStyle name="Note 8 6 2 3" xfId="51929"/>
    <cellStyle name="Note 8 6 3" xfId="27839"/>
    <cellStyle name="Note 8 6 4" xfId="45090"/>
    <cellStyle name="Note 8 7" xfId="13456"/>
    <cellStyle name="Note 8 7 2" xfId="31120"/>
    <cellStyle name="Note 8 7 3" xfId="48347"/>
    <cellStyle name="Note 8 8" xfId="20282"/>
    <cellStyle name="Note 8 9" xfId="20142"/>
    <cellStyle name="Note 9" xfId="1895"/>
    <cellStyle name="Note 9 2" xfId="2693"/>
    <cellStyle name="Note 9 2 10" xfId="13498"/>
    <cellStyle name="Note 9 2 10 2" xfId="31162"/>
    <cellStyle name="Note 9 2 10 3" xfId="48389"/>
    <cellStyle name="Note 9 2 11" xfId="20414"/>
    <cellStyle name="Note 9 2 12" xfId="37723"/>
    <cellStyle name="Note 9 2 2" xfId="2922"/>
    <cellStyle name="Note 9 2 2 2" xfId="3585"/>
    <cellStyle name="Note 9 2 2 2 2" xfId="5501"/>
    <cellStyle name="Note 9 2 2 2 2 2" xfId="12421"/>
    <cellStyle name="Note 9 2 2 2 2 2 2" xfId="19148"/>
    <cellStyle name="Note 9 2 2 2 2 2 2 2" xfId="36812"/>
    <cellStyle name="Note 9 2 2 2 2 2 2 3" xfId="53992"/>
    <cellStyle name="Note 9 2 2 2 2 2 3" xfId="30085"/>
    <cellStyle name="Note 9 2 2 2 2 2 4" xfId="47315"/>
    <cellStyle name="Note 9 2 2 2 2 3" xfId="9137"/>
    <cellStyle name="Note 9 2 2 2 2 3 2" xfId="26802"/>
    <cellStyle name="Note 9 2 2 2 2 3 3" xfId="44058"/>
    <cellStyle name="Note 9 2 2 2 2 4" xfId="16081"/>
    <cellStyle name="Note 9 2 2 2 2 4 2" xfId="33745"/>
    <cellStyle name="Note 9 2 2 2 2 4 3" xfId="50951"/>
    <cellStyle name="Note 9 2 2 2 2 5" xfId="23166"/>
    <cellStyle name="Note 9 2 2 2 2 6" xfId="40447"/>
    <cellStyle name="Note 9 2 2 2 3" xfId="11045"/>
    <cellStyle name="Note 9 2 2 2 3 2" xfId="17880"/>
    <cellStyle name="Note 9 2 2 2 3 2 2" xfId="35544"/>
    <cellStyle name="Note 9 2 2 2 3 2 3" xfId="52736"/>
    <cellStyle name="Note 9 2 2 2 3 3" xfId="28709"/>
    <cellStyle name="Note 9 2 2 2 3 4" xfId="45951"/>
    <cellStyle name="Note 9 2 2 2 4" xfId="7282"/>
    <cellStyle name="Note 9 2 2 2 4 2" xfId="24947"/>
    <cellStyle name="Note 9 2 2 2 4 3" xfId="42215"/>
    <cellStyle name="Note 9 2 2 2 5" xfId="14334"/>
    <cellStyle name="Note 9 2 2 2 5 2" xfId="31998"/>
    <cellStyle name="Note 9 2 2 2 5 3" xfId="49216"/>
    <cellStyle name="Note 9 2 2 2 6" xfId="21304"/>
    <cellStyle name="Note 9 2 2 2 7" xfId="38604"/>
    <cellStyle name="Note 9 2 2 3" xfId="3955"/>
    <cellStyle name="Note 9 2 2 3 2" xfId="5871"/>
    <cellStyle name="Note 9 2 2 3 2 2" xfId="12791"/>
    <cellStyle name="Note 9 2 2 3 2 2 2" xfId="19518"/>
    <cellStyle name="Note 9 2 2 3 2 2 2 2" xfId="37182"/>
    <cellStyle name="Note 9 2 2 3 2 2 2 3" xfId="54359"/>
    <cellStyle name="Note 9 2 2 3 2 2 3" xfId="30455"/>
    <cellStyle name="Note 9 2 2 3 2 2 4" xfId="47682"/>
    <cellStyle name="Note 9 2 2 3 2 3" xfId="9507"/>
    <cellStyle name="Note 9 2 2 3 2 3 2" xfId="27172"/>
    <cellStyle name="Note 9 2 2 3 2 3 3" xfId="44425"/>
    <cellStyle name="Note 9 2 2 3 2 4" xfId="16451"/>
    <cellStyle name="Note 9 2 2 3 2 4 2" xfId="34115"/>
    <cellStyle name="Note 9 2 2 3 2 4 3" xfId="51318"/>
    <cellStyle name="Note 9 2 2 3 2 5" xfId="23536"/>
    <cellStyle name="Note 9 2 2 3 2 6" xfId="40814"/>
    <cellStyle name="Note 9 2 2 3 3" xfId="7652"/>
    <cellStyle name="Note 9 2 2 3 3 2" xfId="25317"/>
    <cellStyle name="Note 9 2 2 3 3 3" xfId="42582"/>
    <cellStyle name="Note 9 2 2 3 4" xfId="14704"/>
    <cellStyle name="Note 9 2 2 3 4 2" xfId="32368"/>
    <cellStyle name="Note 9 2 2 3 4 3" xfId="49583"/>
    <cellStyle name="Note 9 2 2 3 5" xfId="21674"/>
    <cellStyle name="Note 9 2 2 3 6" xfId="38971"/>
    <cellStyle name="Note 9 2 2 4" xfId="4838"/>
    <cellStyle name="Note 9 2 2 4 2" xfId="11758"/>
    <cellStyle name="Note 9 2 2 4 2 2" xfId="18539"/>
    <cellStyle name="Note 9 2 2 4 2 2 2" xfId="36203"/>
    <cellStyle name="Note 9 2 2 4 2 2 3" xfId="53389"/>
    <cellStyle name="Note 9 2 2 4 2 3" xfId="29422"/>
    <cellStyle name="Note 9 2 2 4 2 4" xfId="46658"/>
    <cellStyle name="Note 9 2 2 4 3" xfId="8474"/>
    <cellStyle name="Note 9 2 2 4 3 2" xfId="26139"/>
    <cellStyle name="Note 9 2 2 4 3 3" xfId="43401"/>
    <cellStyle name="Note 9 2 2 4 4" xfId="15472"/>
    <cellStyle name="Note 9 2 2 4 4 2" xfId="33136"/>
    <cellStyle name="Note 9 2 2 4 4 3" xfId="50348"/>
    <cellStyle name="Note 9 2 2 4 5" xfId="22503"/>
    <cellStyle name="Note 9 2 2 4 6" xfId="39790"/>
    <cellStyle name="Note 9 2 2 5" xfId="10444"/>
    <cellStyle name="Note 9 2 2 5 2" xfId="17333"/>
    <cellStyle name="Note 9 2 2 5 2 2" xfId="34997"/>
    <cellStyle name="Note 9 2 2 5 2 3" xfId="52195"/>
    <cellStyle name="Note 9 2 2 5 3" xfId="28108"/>
    <cellStyle name="Note 9 2 2 5 4" xfId="45356"/>
    <cellStyle name="Note 9 2 2 6" xfId="6694"/>
    <cellStyle name="Note 9 2 2 6 2" xfId="24359"/>
    <cellStyle name="Note 9 2 2 6 3" xfId="41633"/>
    <cellStyle name="Note 9 2 2 7" xfId="13725"/>
    <cellStyle name="Note 9 2 2 7 2" xfId="31389"/>
    <cellStyle name="Note 9 2 2 7 3" xfId="48613"/>
    <cellStyle name="Note 9 2 2 8" xfId="20641"/>
    <cellStyle name="Note 9 2 2 9" xfId="37947"/>
    <cellStyle name="Note 9 2 3" xfId="3018"/>
    <cellStyle name="Note 9 2 3 2" xfId="3681"/>
    <cellStyle name="Note 9 2 3 2 2" xfId="5597"/>
    <cellStyle name="Note 9 2 3 2 2 2" xfId="12517"/>
    <cellStyle name="Note 9 2 3 2 2 2 2" xfId="19244"/>
    <cellStyle name="Note 9 2 3 2 2 2 2 2" xfId="36908"/>
    <cellStyle name="Note 9 2 3 2 2 2 2 3" xfId="54085"/>
    <cellStyle name="Note 9 2 3 2 2 2 3" xfId="30181"/>
    <cellStyle name="Note 9 2 3 2 2 2 4" xfId="47408"/>
    <cellStyle name="Note 9 2 3 2 2 3" xfId="9233"/>
    <cellStyle name="Note 9 2 3 2 2 3 2" xfId="26898"/>
    <cellStyle name="Note 9 2 3 2 2 3 3" xfId="44151"/>
    <cellStyle name="Note 9 2 3 2 2 4" xfId="16177"/>
    <cellStyle name="Note 9 2 3 2 2 4 2" xfId="33841"/>
    <cellStyle name="Note 9 2 3 2 2 4 3" xfId="51044"/>
    <cellStyle name="Note 9 2 3 2 2 5" xfId="23262"/>
    <cellStyle name="Note 9 2 3 2 2 6" xfId="40540"/>
    <cellStyle name="Note 9 2 3 2 3" xfId="11141"/>
    <cellStyle name="Note 9 2 3 2 3 2" xfId="17976"/>
    <cellStyle name="Note 9 2 3 2 3 2 2" xfId="35640"/>
    <cellStyle name="Note 9 2 3 2 3 2 3" xfId="52829"/>
    <cellStyle name="Note 9 2 3 2 3 3" xfId="28805"/>
    <cellStyle name="Note 9 2 3 2 3 4" xfId="46044"/>
    <cellStyle name="Note 9 2 3 2 4" xfId="7378"/>
    <cellStyle name="Note 9 2 3 2 4 2" xfId="25043"/>
    <cellStyle name="Note 9 2 3 2 4 3" xfId="42308"/>
    <cellStyle name="Note 9 2 3 2 5" xfId="14430"/>
    <cellStyle name="Note 9 2 3 2 5 2" xfId="32094"/>
    <cellStyle name="Note 9 2 3 2 5 3" xfId="49309"/>
    <cellStyle name="Note 9 2 3 2 6" xfId="21400"/>
    <cellStyle name="Note 9 2 3 2 7" xfId="38697"/>
    <cellStyle name="Note 9 2 3 3" xfId="4048"/>
    <cellStyle name="Note 9 2 3 3 2" xfId="5964"/>
    <cellStyle name="Note 9 2 3 3 2 2" xfId="12884"/>
    <cellStyle name="Note 9 2 3 3 2 2 2" xfId="19611"/>
    <cellStyle name="Note 9 2 3 3 2 2 2 2" xfId="37275"/>
    <cellStyle name="Note 9 2 3 3 2 2 2 3" xfId="54452"/>
    <cellStyle name="Note 9 2 3 3 2 2 3" xfId="30548"/>
    <cellStyle name="Note 9 2 3 3 2 2 4" xfId="47775"/>
    <cellStyle name="Note 9 2 3 3 2 3" xfId="9600"/>
    <cellStyle name="Note 9 2 3 3 2 3 2" xfId="27265"/>
    <cellStyle name="Note 9 2 3 3 2 3 3" xfId="44518"/>
    <cellStyle name="Note 9 2 3 3 2 4" xfId="16544"/>
    <cellStyle name="Note 9 2 3 3 2 4 2" xfId="34208"/>
    <cellStyle name="Note 9 2 3 3 2 4 3" xfId="51411"/>
    <cellStyle name="Note 9 2 3 3 2 5" xfId="23629"/>
    <cellStyle name="Note 9 2 3 3 2 6" xfId="40907"/>
    <cellStyle name="Note 9 2 3 3 3" xfId="7745"/>
    <cellStyle name="Note 9 2 3 3 3 2" xfId="25410"/>
    <cellStyle name="Note 9 2 3 3 3 3" xfId="42675"/>
    <cellStyle name="Note 9 2 3 3 4" xfId="14797"/>
    <cellStyle name="Note 9 2 3 3 4 2" xfId="32461"/>
    <cellStyle name="Note 9 2 3 3 4 3" xfId="49676"/>
    <cellStyle name="Note 9 2 3 3 5" xfId="21767"/>
    <cellStyle name="Note 9 2 3 3 6" xfId="39064"/>
    <cellStyle name="Note 9 2 3 4" xfId="4934"/>
    <cellStyle name="Note 9 2 3 4 2" xfId="11854"/>
    <cellStyle name="Note 9 2 3 4 2 2" xfId="18635"/>
    <cellStyle name="Note 9 2 3 4 2 2 2" xfId="36299"/>
    <cellStyle name="Note 9 2 3 4 2 2 3" xfId="53482"/>
    <cellStyle name="Note 9 2 3 4 2 3" xfId="29518"/>
    <cellStyle name="Note 9 2 3 4 2 4" xfId="46751"/>
    <cellStyle name="Note 9 2 3 4 3" xfId="8570"/>
    <cellStyle name="Note 9 2 3 4 3 2" xfId="26235"/>
    <cellStyle name="Note 9 2 3 4 3 3" xfId="43494"/>
    <cellStyle name="Note 9 2 3 4 4" xfId="15568"/>
    <cellStyle name="Note 9 2 3 4 4 2" xfId="33232"/>
    <cellStyle name="Note 9 2 3 4 4 3" xfId="50441"/>
    <cellStyle name="Note 9 2 3 4 5" xfId="22599"/>
    <cellStyle name="Note 9 2 3 4 6" xfId="39883"/>
    <cellStyle name="Note 9 2 3 5" xfId="10540"/>
    <cellStyle name="Note 9 2 3 5 2" xfId="17429"/>
    <cellStyle name="Note 9 2 3 5 2 2" xfId="35093"/>
    <cellStyle name="Note 9 2 3 5 2 3" xfId="52288"/>
    <cellStyle name="Note 9 2 3 5 3" xfId="28204"/>
    <cellStyle name="Note 9 2 3 5 4" xfId="45449"/>
    <cellStyle name="Note 9 2 3 6" xfId="6790"/>
    <cellStyle name="Note 9 2 3 6 2" xfId="24455"/>
    <cellStyle name="Note 9 2 3 6 3" xfId="41726"/>
    <cellStyle name="Note 9 2 3 7" xfId="13821"/>
    <cellStyle name="Note 9 2 3 7 2" xfId="31485"/>
    <cellStyle name="Note 9 2 3 7 3" xfId="48706"/>
    <cellStyle name="Note 9 2 3 8" xfId="20737"/>
    <cellStyle name="Note 9 2 3 9" xfId="38040"/>
    <cellStyle name="Note 9 2 4" xfId="3130"/>
    <cellStyle name="Note 9 2 4 2" xfId="4160"/>
    <cellStyle name="Note 9 2 4 2 2" xfId="6076"/>
    <cellStyle name="Note 9 2 4 2 2 2" xfId="12996"/>
    <cellStyle name="Note 9 2 4 2 2 2 2" xfId="19723"/>
    <cellStyle name="Note 9 2 4 2 2 2 2 2" xfId="37387"/>
    <cellStyle name="Note 9 2 4 2 2 2 2 3" xfId="54564"/>
    <cellStyle name="Note 9 2 4 2 2 2 3" xfId="30660"/>
    <cellStyle name="Note 9 2 4 2 2 2 4" xfId="47887"/>
    <cellStyle name="Note 9 2 4 2 2 3" xfId="9712"/>
    <cellStyle name="Note 9 2 4 2 2 3 2" xfId="27377"/>
    <cellStyle name="Note 9 2 4 2 2 3 3" xfId="44630"/>
    <cellStyle name="Note 9 2 4 2 2 4" xfId="16656"/>
    <cellStyle name="Note 9 2 4 2 2 4 2" xfId="34320"/>
    <cellStyle name="Note 9 2 4 2 2 4 3" xfId="51523"/>
    <cellStyle name="Note 9 2 4 2 2 5" xfId="23741"/>
    <cellStyle name="Note 9 2 4 2 2 6" xfId="41019"/>
    <cellStyle name="Note 9 2 4 2 3" xfId="7857"/>
    <cellStyle name="Note 9 2 4 2 3 2" xfId="25522"/>
    <cellStyle name="Note 9 2 4 2 3 3" xfId="42787"/>
    <cellStyle name="Note 9 2 4 2 4" xfId="14909"/>
    <cellStyle name="Note 9 2 4 2 4 2" xfId="32573"/>
    <cellStyle name="Note 9 2 4 2 4 3" xfId="49788"/>
    <cellStyle name="Note 9 2 4 2 5" xfId="21879"/>
    <cellStyle name="Note 9 2 4 2 6" xfId="39176"/>
    <cellStyle name="Note 9 2 4 3" xfId="5046"/>
    <cellStyle name="Note 9 2 4 3 2" xfId="11966"/>
    <cellStyle name="Note 9 2 4 3 2 2" xfId="18747"/>
    <cellStyle name="Note 9 2 4 3 2 2 2" xfId="36411"/>
    <cellStyle name="Note 9 2 4 3 2 2 3" xfId="53594"/>
    <cellStyle name="Note 9 2 4 3 2 3" xfId="29630"/>
    <cellStyle name="Note 9 2 4 3 2 4" xfId="46863"/>
    <cellStyle name="Note 9 2 4 3 3" xfId="8682"/>
    <cellStyle name="Note 9 2 4 3 3 2" xfId="26347"/>
    <cellStyle name="Note 9 2 4 3 3 3" xfId="43606"/>
    <cellStyle name="Note 9 2 4 3 4" xfId="15680"/>
    <cellStyle name="Note 9 2 4 3 4 2" xfId="33344"/>
    <cellStyle name="Note 9 2 4 3 4 3" xfId="50553"/>
    <cellStyle name="Note 9 2 4 3 5" xfId="22711"/>
    <cellStyle name="Note 9 2 4 3 6" xfId="39995"/>
    <cellStyle name="Note 9 2 4 4" xfId="10652"/>
    <cellStyle name="Note 9 2 4 4 2" xfId="17541"/>
    <cellStyle name="Note 9 2 4 4 2 2" xfId="35205"/>
    <cellStyle name="Note 9 2 4 4 2 3" xfId="52400"/>
    <cellStyle name="Note 9 2 4 4 3" xfId="28316"/>
    <cellStyle name="Note 9 2 4 4 4" xfId="45561"/>
    <cellStyle name="Note 9 2 4 5" xfId="6902"/>
    <cellStyle name="Note 9 2 4 5 2" xfId="24567"/>
    <cellStyle name="Note 9 2 4 5 3" xfId="41838"/>
    <cellStyle name="Note 9 2 4 6" xfId="13933"/>
    <cellStyle name="Note 9 2 4 6 2" xfId="31597"/>
    <cellStyle name="Note 9 2 4 6 3" xfId="48818"/>
    <cellStyle name="Note 9 2 4 7" xfId="20849"/>
    <cellStyle name="Note 9 2 4 8" xfId="38152"/>
    <cellStyle name="Note 9 2 5" xfId="3358"/>
    <cellStyle name="Note 9 2 5 2" xfId="5274"/>
    <cellStyle name="Note 9 2 5 2 2" xfId="12194"/>
    <cellStyle name="Note 9 2 5 2 2 2" xfId="18921"/>
    <cellStyle name="Note 9 2 5 2 2 2 2" xfId="36585"/>
    <cellStyle name="Note 9 2 5 2 2 2 3" xfId="53768"/>
    <cellStyle name="Note 9 2 5 2 2 3" xfId="29858"/>
    <cellStyle name="Note 9 2 5 2 2 4" xfId="47091"/>
    <cellStyle name="Note 9 2 5 2 3" xfId="8910"/>
    <cellStyle name="Note 9 2 5 2 3 2" xfId="26575"/>
    <cellStyle name="Note 9 2 5 2 3 3" xfId="43834"/>
    <cellStyle name="Note 9 2 5 2 4" xfId="15854"/>
    <cellStyle name="Note 9 2 5 2 4 2" xfId="33518"/>
    <cellStyle name="Note 9 2 5 2 4 3" xfId="50727"/>
    <cellStyle name="Note 9 2 5 2 5" xfId="22939"/>
    <cellStyle name="Note 9 2 5 2 6" xfId="40223"/>
    <cellStyle name="Note 9 2 5 3" xfId="10818"/>
    <cellStyle name="Note 9 2 5 3 2" xfId="17653"/>
    <cellStyle name="Note 9 2 5 3 2 2" xfId="35317"/>
    <cellStyle name="Note 9 2 5 3 2 3" xfId="52512"/>
    <cellStyle name="Note 9 2 5 3 3" xfId="28482"/>
    <cellStyle name="Note 9 2 5 3 4" xfId="45727"/>
    <cellStyle name="Note 9 2 5 4" xfId="14107"/>
    <cellStyle name="Note 9 2 5 4 2" xfId="31771"/>
    <cellStyle name="Note 9 2 5 4 3" xfId="48992"/>
    <cellStyle name="Note 9 2 5 5" xfId="21077"/>
    <cellStyle name="Note 9 2 5 6" xfId="38380"/>
    <cellStyle name="Note 9 2 6" xfId="3261"/>
    <cellStyle name="Note 9 2 6 2" xfId="5177"/>
    <cellStyle name="Note 9 2 6 2 2" xfId="12097"/>
    <cellStyle name="Note 9 2 6 2 2 2" xfId="18878"/>
    <cellStyle name="Note 9 2 6 2 2 2 2" xfId="36542"/>
    <cellStyle name="Note 9 2 6 2 2 2 3" xfId="53725"/>
    <cellStyle name="Note 9 2 6 2 2 3" xfId="29761"/>
    <cellStyle name="Note 9 2 6 2 2 4" xfId="46994"/>
    <cellStyle name="Note 9 2 6 2 3" xfId="8813"/>
    <cellStyle name="Note 9 2 6 2 3 2" xfId="26478"/>
    <cellStyle name="Note 9 2 6 2 3 3" xfId="43737"/>
    <cellStyle name="Note 9 2 6 2 4" xfId="15811"/>
    <cellStyle name="Note 9 2 6 2 4 2" xfId="33475"/>
    <cellStyle name="Note 9 2 6 2 4 3" xfId="50684"/>
    <cellStyle name="Note 9 2 6 2 5" xfId="22842"/>
    <cellStyle name="Note 9 2 6 2 6" xfId="40126"/>
    <cellStyle name="Note 9 2 6 3" xfId="7033"/>
    <cellStyle name="Note 9 2 6 3 2" xfId="24698"/>
    <cellStyle name="Note 9 2 6 3 3" xfId="41969"/>
    <cellStyle name="Note 9 2 6 4" xfId="14064"/>
    <cellStyle name="Note 9 2 6 4 2" xfId="31728"/>
    <cellStyle name="Note 9 2 6 4 3" xfId="48949"/>
    <cellStyle name="Note 9 2 6 5" xfId="20980"/>
    <cellStyle name="Note 9 2 6 6" xfId="38283"/>
    <cellStyle name="Note 9 2 7" xfId="4611"/>
    <cellStyle name="Note 9 2 7 2" xfId="11531"/>
    <cellStyle name="Note 9 2 7 2 2" xfId="18312"/>
    <cellStyle name="Note 9 2 7 2 2 2" xfId="35976"/>
    <cellStyle name="Note 9 2 7 2 2 3" xfId="53165"/>
    <cellStyle name="Note 9 2 7 2 3" xfId="29195"/>
    <cellStyle name="Note 9 2 7 2 4" xfId="46434"/>
    <cellStyle name="Note 9 2 7 3" xfId="8247"/>
    <cellStyle name="Note 9 2 7 3 2" xfId="25912"/>
    <cellStyle name="Note 9 2 7 3 3" xfId="43177"/>
    <cellStyle name="Note 9 2 7 4" xfId="15245"/>
    <cellStyle name="Note 9 2 7 4 2" xfId="32909"/>
    <cellStyle name="Note 9 2 7 4 3" xfId="50124"/>
    <cellStyle name="Note 9 2 7 5" xfId="22276"/>
    <cellStyle name="Note 9 2 7 6" xfId="39566"/>
    <cellStyle name="Note 9 2 8" xfId="10217"/>
    <cellStyle name="Note 9 2 8 2" xfId="17106"/>
    <cellStyle name="Note 9 2 8 2 2" xfId="34770"/>
    <cellStyle name="Note 9 2 8 2 3" xfId="51971"/>
    <cellStyle name="Note 9 2 8 3" xfId="27881"/>
    <cellStyle name="Note 9 2 8 4" xfId="45132"/>
    <cellStyle name="Note 9 2 9" xfId="6467"/>
    <cellStyle name="Note 9 2 9 2" xfId="24132"/>
    <cellStyle name="Note 9 2 9 3" xfId="41409"/>
    <cellStyle name="Note 9 3" xfId="2881"/>
    <cellStyle name="Note 9 3 2" xfId="3544"/>
    <cellStyle name="Note 9 3 2 2" xfId="5460"/>
    <cellStyle name="Note 9 3 2 2 2" xfId="12380"/>
    <cellStyle name="Note 9 3 2 2 2 2" xfId="19107"/>
    <cellStyle name="Note 9 3 2 2 2 2 2" xfId="36771"/>
    <cellStyle name="Note 9 3 2 2 2 2 3" xfId="53951"/>
    <cellStyle name="Note 9 3 2 2 2 3" xfId="30044"/>
    <cellStyle name="Note 9 3 2 2 2 4" xfId="47274"/>
    <cellStyle name="Note 9 3 2 2 3" xfId="9096"/>
    <cellStyle name="Note 9 3 2 2 3 2" xfId="26761"/>
    <cellStyle name="Note 9 3 2 2 3 3" xfId="44017"/>
    <cellStyle name="Note 9 3 2 2 4" xfId="16040"/>
    <cellStyle name="Note 9 3 2 2 4 2" xfId="33704"/>
    <cellStyle name="Note 9 3 2 2 4 3" xfId="50910"/>
    <cellStyle name="Note 9 3 2 2 5" xfId="23125"/>
    <cellStyle name="Note 9 3 2 2 6" xfId="40406"/>
    <cellStyle name="Note 9 3 2 3" xfId="11004"/>
    <cellStyle name="Note 9 3 2 3 2" xfId="17839"/>
    <cellStyle name="Note 9 3 2 3 2 2" xfId="35503"/>
    <cellStyle name="Note 9 3 2 3 2 3" xfId="52695"/>
    <cellStyle name="Note 9 3 2 3 3" xfId="28668"/>
    <cellStyle name="Note 9 3 2 3 4" xfId="45910"/>
    <cellStyle name="Note 9 3 2 4" xfId="7241"/>
    <cellStyle name="Note 9 3 2 4 2" xfId="24906"/>
    <cellStyle name="Note 9 3 2 4 3" xfId="42174"/>
    <cellStyle name="Note 9 3 2 5" xfId="14293"/>
    <cellStyle name="Note 9 3 2 5 2" xfId="31957"/>
    <cellStyle name="Note 9 3 2 5 3" xfId="49175"/>
    <cellStyle name="Note 9 3 2 6" xfId="21263"/>
    <cellStyle name="Note 9 3 2 7" xfId="38563"/>
    <cellStyle name="Note 9 3 3" xfId="3914"/>
    <cellStyle name="Note 9 3 3 2" xfId="5830"/>
    <cellStyle name="Note 9 3 3 2 2" xfId="12750"/>
    <cellStyle name="Note 9 3 3 2 2 2" xfId="19477"/>
    <cellStyle name="Note 9 3 3 2 2 2 2" xfId="37141"/>
    <cellStyle name="Note 9 3 3 2 2 2 3" xfId="54318"/>
    <cellStyle name="Note 9 3 3 2 2 3" xfId="30414"/>
    <cellStyle name="Note 9 3 3 2 2 4" xfId="47641"/>
    <cellStyle name="Note 9 3 3 2 3" xfId="9466"/>
    <cellStyle name="Note 9 3 3 2 3 2" xfId="27131"/>
    <cellStyle name="Note 9 3 3 2 3 3" xfId="44384"/>
    <cellStyle name="Note 9 3 3 2 4" xfId="16410"/>
    <cellStyle name="Note 9 3 3 2 4 2" xfId="34074"/>
    <cellStyle name="Note 9 3 3 2 4 3" xfId="51277"/>
    <cellStyle name="Note 9 3 3 2 5" xfId="23495"/>
    <cellStyle name="Note 9 3 3 2 6" xfId="40773"/>
    <cellStyle name="Note 9 3 3 3" xfId="7611"/>
    <cellStyle name="Note 9 3 3 3 2" xfId="25276"/>
    <cellStyle name="Note 9 3 3 3 3" xfId="42541"/>
    <cellStyle name="Note 9 3 3 4" xfId="14663"/>
    <cellStyle name="Note 9 3 3 4 2" xfId="32327"/>
    <cellStyle name="Note 9 3 3 4 3" xfId="49542"/>
    <cellStyle name="Note 9 3 3 5" xfId="21633"/>
    <cellStyle name="Note 9 3 3 6" xfId="38930"/>
    <cellStyle name="Note 9 3 4" xfId="4797"/>
    <cellStyle name="Note 9 3 4 2" xfId="11717"/>
    <cellStyle name="Note 9 3 4 2 2" xfId="18498"/>
    <cellStyle name="Note 9 3 4 2 2 2" xfId="36162"/>
    <cellStyle name="Note 9 3 4 2 2 3" xfId="53348"/>
    <cellStyle name="Note 9 3 4 2 3" xfId="29381"/>
    <cellStyle name="Note 9 3 4 2 4" xfId="46617"/>
    <cellStyle name="Note 9 3 4 3" xfId="8433"/>
    <cellStyle name="Note 9 3 4 3 2" xfId="26098"/>
    <cellStyle name="Note 9 3 4 3 3" xfId="43360"/>
    <cellStyle name="Note 9 3 4 4" xfId="15431"/>
    <cellStyle name="Note 9 3 4 4 2" xfId="33095"/>
    <cellStyle name="Note 9 3 4 4 3" xfId="50307"/>
    <cellStyle name="Note 9 3 4 5" xfId="22462"/>
    <cellStyle name="Note 9 3 4 6" xfId="39749"/>
    <cellStyle name="Note 9 3 5" xfId="10403"/>
    <cellStyle name="Note 9 3 5 2" xfId="17292"/>
    <cellStyle name="Note 9 3 5 2 2" xfId="34956"/>
    <cellStyle name="Note 9 3 5 2 3" xfId="52154"/>
    <cellStyle name="Note 9 3 5 3" xfId="28067"/>
    <cellStyle name="Note 9 3 5 4" xfId="45315"/>
    <cellStyle name="Note 9 3 6" xfId="6653"/>
    <cellStyle name="Note 9 3 6 2" xfId="24318"/>
    <cellStyle name="Note 9 3 6 3" xfId="41592"/>
    <cellStyle name="Note 9 3 7" xfId="13684"/>
    <cellStyle name="Note 9 3 7 2" xfId="31348"/>
    <cellStyle name="Note 9 3 7 3" xfId="48572"/>
    <cellStyle name="Note 9 3 8" xfId="20600"/>
    <cellStyle name="Note 9 3 9" xfId="37906"/>
    <cellStyle name="Note 9 4" xfId="4533"/>
    <cellStyle name="Note 9 4 2" xfId="6397"/>
    <cellStyle name="Note 9 4 2 2" xfId="13316"/>
    <cellStyle name="Note 9 4 2 2 2" xfId="19989"/>
    <cellStyle name="Note 9 4 2 2 2 2" xfId="37653"/>
    <cellStyle name="Note 9 4 2 2 2 3" xfId="54830"/>
    <cellStyle name="Note 9 4 2 2 3" xfId="30980"/>
    <cellStyle name="Note 9 4 2 2 4" xfId="48207"/>
    <cellStyle name="Note 9 4 2 3" xfId="10032"/>
    <cellStyle name="Note 9 4 2 3 2" xfId="27697"/>
    <cellStyle name="Note 9 4 2 3 3" xfId="44950"/>
    <cellStyle name="Note 9 4 2 4" xfId="16922"/>
    <cellStyle name="Note 9 4 2 4 2" xfId="34586"/>
    <cellStyle name="Note 9 4 2 4 3" xfId="51789"/>
    <cellStyle name="Note 9 4 2 5" xfId="24062"/>
    <cellStyle name="Note 9 4 2 6" xfId="41339"/>
    <cellStyle name="Note 9 4 3" xfId="11461"/>
    <cellStyle name="Note 9 4 3 2" xfId="18242"/>
    <cellStyle name="Note 9 4 3 2 2" xfId="35906"/>
    <cellStyle name="Note 9 4 3 2 3" xfId="53095"/>
    <cellStyle name="Note 9 4 3 3" xfId="29125"/>
    <cellStyle name="Note 9 4 3 4" xfId="46364"/>
    <cellStyle name="Note 9 4 4" xfId="8177"/>
    <cellStyle name="Note 9 4 4 2" xfId="25842"/>
    <cellStyle name="Note 9 4 4 3" xfId="43107"/>
    <cellStyle name="Note 9 4 5" xfId="15175"/>
    <cellStyle name="Note 9 4 5 2" xfId="32839"/>
    <cellStyle name="Note 9 4 5 3" xfId="50054"/>
    <cellStyle name="Note 9 4 6" xfId="22206"/>
    <cellStyle name="Note 9 4 7" xfId="39496"/>
    <cellStyle name="Note 9 5" xfId="4377"/>
    <cellStyle name="Note 9 5 2" xfId="6242"/>
    <cellStyle name="Note 9 5 2 2" xfId="13161"/>
    <cellStyle name="Note 9 5 2 2 2" xfId="19834"/>
    <cellStyle name="Note 9 5 2 2 2 2" xfId="37498"/>
    <cellStyle name="Note 9 5 2 2 2 3" xfId="54675"/>
    <cellStyle name="Note 9 5 2 2 3" xfId="30825"/>
    <cellStyle name="Note 9 5 2 2 4" xfId="48052"/>
    <cellStyle name="Note 9 5 2 3" xfId="9877"/>
    <cellStyle name="Note 9 5 2 3 2" xfId="27542"/>
    <cellStyle name="Note 9 5 2 3 3" xfId="44795"/>
    <cellStyle name="Note 9 5 2 4" xfId="16767"/>
    <cellStyle name="Note 9 5 2 4 2" xfId="34431"/>
    <cellStyle name="Note 9 5 2 4 3" xfId="51634"/>
    <cellStyle name="Note 9 5 2 5" xfId="23907"/>
    <cellStyle name="Note 9 5 2 6" xfId="41184"/>
    <cellStyle name="Note 9 5 3" xfId="11306"/>
    <cellStyle name="Note 9 5 3 2" xfId="18087"/>
    <cellStyle name="Note 9 5 3 2 2" xfId="35751"/>
    <cellStyle name="Note 9 5 3 2 3" xfId="52940"/>
    <cellStyle name="Note 9 5 3 3" xfId="28970"/>
    <cellStyle name="Note 9 5 3 4" xfId="46209"/>
    <cellStyle name="Note 9 5 4" xfId="8022"/>
    <cellStyle name="Note 9 5 4 2" xfId="25687"/>
    <cellStyle name="Note 9 5 4 3" xfId="42952"/>
    <cellStyle name="Note 9 5 5" xfId="15020"/>
    <cellStyle name="Note 9 5 5 2" xfId="32684"/>
    <cellStyle name="Note 9 5 5 3" xfId="49899"/>
    <cellStyle name="Note 9 5 6" xfId="22051"/>
    <cellStyle name="Note 9 5 7" xfId="39341"/>
    <cellStyle name="Note 9 6" xfId="10176"/>
    <cellStyle name="Note 9 6 2" xfId="17065"/>
    <cellStyle name="Note 9 6 2 2" xfId="34729"/>
    <cellStyle name="Note 9 6 2 3" xfId="51930"/>
    <cellStyle name="Note 9 6 3" xfId="27840"/>
    <cellStyle name="Note 9 6 4" xfId="45091"/>
    <cellStyle name="Note 9 7" xfId="13457"/>
    <cellStyle name="Note 9 7 2" xfId="31121"/>
    <cellStyle name="Note 9 7 3" xfId="48348"/>
    <cellStyle name="Note 9 8" xfId="20283"/>
    <cellStyle name="Note 9 9" xfId="20141"/>
    <cellStyle name="Output 2" xfId="1896"/>
    <cellStyle name="Output 2 2" xfId="1897"/>
    <cellStyle name="Output 2 2 10" xfId="20284"/>
    <cellStyle name="Output 2 2 11" xfId="20140"/>
    <cellStyle name="Output 2 2 2" xfId="1898"/>
    <cellStyle name="Output 2 2 3" xfId="1899"/>
    <cellStyle name="Output 2 2 4" xfId="2692"/>
    <cellStyle name="Output 2 2 4 10" xfId="20413"/>
    <cellStyle name="Output 2 2 4 11" xfId="37722"/>
    <cellStyle name="Output 2 2 4 2" xfId="2921"/>
    <cellStyle name="Output 2 2 4 2 2" xfId="3584"/>
    <cellStyle name="Output 2 2 4 2 2 2" xfId="5500"/>
    <cellStyle name="Output 2 2 4 2 2 2 2" xfId="12420"/>
    <cellStyle name="Output 2 2 4 2 2 2 2 2" xfId="19147"/>
    <cellStyle name="Output 2 2 4 2 2 2 2 2 2" xfId="36811"/>
    <cellStyle name="Output 2 2 4 2 2 2 2 2 3" xfId="53991"/>
    <cellStyle name="Output 2 2 4 2 2 2 2 3" xfId="30084"/>
    <cellStyle name="Output 2 2 4 2 2 2 2 4" xfId="47314"/>
    <cellStyle name="Output 2 2 4 2 2 2 3" xfId="9136"/>
    <cellStyle name="Output 2 2 4 2 2 2 3 2" xfId="26801"/>
    <cellStyle name="Output 2 2 4 2 2 2 3 3" xfId="44057"/>
    <cellStyle name="Output 2 2 4 2 2 2 4" xfId="16080"/>
    <cellStyle name="Output 2 2 4 2 2 2 4 2" xfId="33744"/>
    <cellStyle name="Output 2 2 4 2 2 2 4 3" xfId="50950"/>
    <cellStyle name="Output 2 2 4 2 2 2 5" xfId="23165"/>
    <cellStyle name="Output 2 2 4 2 2 2 6" xfId="40446"/>
    <cellStyle name="Output 2 2 4 2 2 3" xfId="11044"/>
    <cellStyle name="Output 2 2 4 2 2 3 2" xfId="17879"/>
    <cellStyle name="Output 2 2 4 2 2 3 2 2" xfId="35543"/>
    <cellStyle name="Output 2 2 4 2 2 3 2 3" xfId="52735"/>
    <cellStyle name="Output 2 2 4 2 2 3 3" xfId="28708"/>
    <cellStyle name="Output 2 2 4 2 2 3 4" xfId="45950"/>
    <cellStyle name="Output 2 2 4 2 2 4" xfId="7281"/>
    <cellStyle name="Output 2 2 4 2 2 4 2" xfId="24946"/>
    <cellStyle name="Output 2 2 4 2 2 4 3" xfId="42214"/>
    <cellStyle name="Output 2 2 4 2 2 5" xfId="14333"/>
    <cellStyle name="Output 2 2 4 2 2 5 2" xfId="31997"/>
    <cellStyle name="Output 2 2 4 2 2 5 3" xfId="49215"/>
    <cellStyle name="Output 2 2 4 2 2 6" xfId="21303"/>
    <cellStyle name="Output 2 2 4 2 2 7" xfId="38603"/>
    <cellStyle name="Output 2 2 4 2 3" xfId="3954"/>
    <cellStyle name="Output 2 2 4 2 3 2" xfId="5870"/>
    <cellStyle name="Output 2 2 4 2 3 2 2" xfId="12790"/>
    <cellStyle name="Output 2 2 4 2 3 2 2 2" xfId="19517"/>
    <cellStyle name="Output 2 2 4 2 3 2 2 2 2" xfId="37181"/>
    <cellStyle name="Output 2 2 4 2 3 2 2 2 3" xfId="54358"/>
    <cellStyle name="Output 2 2 4 2 3 2 2 3" xfId="30454"/>
    <cellStyle name="Output 2 2 4 2 3 2 2 4" xfId="47681"/>
    <cellStyle name="Output 2 2 4 2 3 2 3" xfId="9506"/>
    <cellStyle name="Output 2 2 4 2 3 2 3 2" xfId="27171"/>
    <cellStyle name="Output 2 2 4 2 3 2 3 3" xfId="44424"/>
    <cellStyle name="Output 2 2 4 2 3 2 4" xfId="16450"/>
    <cellStyle name="Output 2 2 4 2 3 2 4 2" xfId="34114"/>
    <cellStyle name="Output 2 2 4 2 3 2 4 3" xfId="51317"/>
    <cellStyle name="Output 2 2 4 2 3 2 5" xfId="23535"/>
    <cellStyle name="Output 2 2 4 2 3 2 6" xfId="40813"/>
    <cellStyle name="Output 2 2 4 2 3 3" xfId="7651"/>
    <cellStyle name="Output 2 2 4 2 3 3 2" xfId="25316"/>
    <cellStyle name="Output 2 2 4 2 3 3 3" xfId="42581"/>
    <cellStyle name="Output 2 2 4 2 3 4" xfId="14703"/>
    <cellStyle name="Output 2 2 4 2 3 4 2" xfId="32367"/>
    <cellStyle name="Output 2 2 4 2 3 4 3" xfId="49582"/>
    <cellStyle name="Output 2 2 4 2 3 5" xfId="21673"/>
    <cellStyle name="Output 2 2 4 2 3 6" xfId="38970"/>
    <cellStyle name="Output 2 2 4 2 4" xfId="4837"/>
    <cellStyle name="Output 2 2 4 2 4 2" xfId="11757"/>
    <cellStyle name="Output 2 2 4 2 4 2 2" xfId="18538"/>
    <cellStyle name="Output 2 2 4 2 4 2 2 2" xfId="36202"/>
    <cellStyle name="Output 2 2 4 2 4 2 2 3" xfId="53388"/>
    <cellStyle name="Output 2 2 4 2 4 2 3" xfId="29421"/>
    <cellStyle name="Output 2 2 4 2 4 2 4" xfId="46657"/>
    <cellStyle name="Output 2 2 4 2 4 3" xfId="8473"/>
    <cellStyle name="Output 2 2 4 2 4 3 2" xfId="26138"/>
    <cellStyle name="Output 2 2 4 2 4 3 3" xfId="43400"/>
    <cellStyle name="Output 2 2 4 2 4 4" xfId="15471"/>
    <cellStyle name="Output 2 2 4 2 4 4 2" xfId="33135"/>
    <cellStyle name="Output 2 2 4 2 4 4 3" xfId="50347"/>
    <cellStyle name="Output 2 2 4 2 4 5" xfId="22502"/>
    <cellStyle name="Output 2 2 4 2 4 6" xfId="39789"/>
    <cellStyle name="Output 2 2 4 2 5" xfId="10443"/>
    <cellStyle name="Output 2 2 4 2 5 2" xfId="17332"/>
    <cellStyle name="Output 2 2 4 2 5 2 2" xfId="34996"/>
    <cellStyle name="Output 2 2 4 2 5 2 3" xfId="52194"/>
    <cellStyle name="Output 2 2 4 2 5 3" xfId="28107"/>
    <cellStyle name="Output 2 2 4 2 5 4" xfId="45355"/>
    <cellStyle name="Output 2 2 4 2 6" xfId="6693"/>
    <cellStyle name="Output 2 2 4 2 6 2" xfId="24358"/>
    <cellStyle name="Output 2 2 4 2 6 3" xfId="41632"/>
    <cellStyle name="Output 2 2 4 2 7" xfId="13724"/>
    <cellStyle name="Output 2 2 4 2 7 2" xfId="31388"/>
    <cellStyle name="Output 2 2 4 2 7 3" xfId="48612"/>
    <cellStyle name="Output 2 2 4 2 8" xfId="20640"/>
    <cellStyle name="Output 2 2 4 2 9" xfId="37946"/>
    <cellStyle name="Output 2 2 4 3" xfId="3129"/>
    <cellStyle name="Output 2 2 4 3 2" xfId="4159"/>
    <cellStyle name="Output 2 2 4 3 2 2" xfId="6075"/>
    <cellStyle name="Output 2 2 4 3 2 2 2" xfId="12995"/>
    <cellStyle name="Output 2 2 4 3 2 2 2 2" xfId="19722"/>
    <cellStyle name="Output 2 2 4 3 2 2 2 2 2" xfId="37386"/>
    <cellStyle name="Output 2 2 4 3 2 2 2 2 3" xfId="54563"/>
    <cellStyle name="Output 2 2 4 3 2 2 2 3" xfId="30659"/>
    <cellStyle name="Output 2 2 4 3 2 2 2 4" xfId="47886"/>
    <cellStyle name="Output 2 2 4 3 2 2 3" xfId="9711"/>
    <cellStyle name="Output 2 2 4 3 2 2 3 2" xfId="27376"/>
    <cellStyle name="Output 2 2 4 3 2 2 3 3" xfId="44629"/>
    <cellStyle name="Output 2 2 4 3 2 2 4" xfId="16655"/>
    <cellStyle name="Output 2 2 4 3 2 2 4 2" xfId="34319"/>
    <cellStyle name="Output 2 2 4 3 2 2 4 3" xfId="51522"/>
    <cellStyle name="Output 2 2 4 3 2 2 5" xfId="23740"/>
    <cellStyle name="Output 2 2 4 3 2 2 6" xfId="41018"/>
    <cellStyle name="Output 2 2 4 3 2 3" xfId="7856"/>
    <cellStyle name="Output 2 2 4 3 2 3 2" xfId="25521"/>
    <cellStyle name="Output 2 2 4 3 2 3 3" xfId="42786"/>
    <cellStyle name="Output 2 2 4 3 2 4" xfId="14908"/>
    <cellStyle name="Output 2 2 4 3 2 4 2" xfId="32572"/>
    <cellStyle name="Output 2 2 4 3 2 4 3" xfId="49787"/>
    <cellStyle name="Output 2 2 4 3 2 5" xfId="21878"/>
    <cellStyle name="Output 2 2 4 3 2 6" xfId="39175"/>
    <cellStyle name="Output 2 2 4 3 3" xfId="5045"/>
    <cellStyle name="Output 2 2 4 3 3 2" xfId="11965"/>
    <cellStyle name="Output 2 2 4 3 3 2 2" xfId="18746"/>
    <cellStyle name="Output 2 2 4 3 3 2 2 2" xfId="36410"/>
    <cellStyle name="Output 2 2 4 3 3 2 2 3" xfId="53593"/>
    <cellStyle name="Output 2 2 4 3 3 2 3" xfId="29629"/>
    <cellStyle name="Output 2 2 4 3 3 2 4" xfId="46862"/>
    <cellStyle name="Output 2 2 4 3 3 3" xfId="8681"/>
    <cellStyle name="Output 2 2 4 3 3 3 2" xfId="26346"/>
    <cellStyle name="Output 2 2 4 3 3 3 3" xfId="43605"/>
    <cellStyle name="Output 2 2 4 3 3 4" xfId="15679"/>
    <cellStyle name="Output 2 2 4 3 3 4 2" xfId="33343"/>
    <cellStyle name="Output 2 2 4 3 3 4 3" xfId="50552"/>
    <cellStyle name="Output 2 2 4 3 3 5" xfId="22710"/>
    <cellStyle name="Output 2 2 4 3 3 6" xfId="39994"/>
    <cellStyle name="Output 2 2 4 3 4" xfId="10651"/>
    <cellStyle name="Output 2 2 4 3 4 2" xfId="17540"/>
    <cellStyle name="Output 2 2 4 3 4 2 2" xfId="35204"/>
    <cellStyle name="Output 2 2 4 3 4 2 3" xfId="52399"/>
    <cellStyle name="Output 2 2 4 3 4 3" xfId="28315"/>
    <cellStyle name="Output 2 2 4 3 4 4" xfId="45560"/>
    <cellStyle name="Output 2 2 4 3 5" xfId="6901"/>
    <cellStyle name="Output 2 2 4 3 5 2" xfId="24566"/>
    <cellStyle name="Output 2 2 4 3 5 3" xfId="41837"/>
    <cellStyle name="Output 2 2 4 3 6" xfId="13932"/>
    <cellStyle name="Output 2 2 4 3 6 2" xfId="31596"/>
    <cellStyle name="Output 2 2 4 3 6 3" xfId="48817"/>
    <cellStyle name="Output 2 2 4 3 7" xfId="20848"/>
    <cellStyle name="Output 2 2 4 3 8" xfId="38151"/>
    <cellStyle name="Output 2 2 4 4" xfId="3357"/>
    <cellStyle name="Output 2 2 4 4 2" xfId="5273"/>
    <cellStyle name="Output 2 2 4 4 2 2" xfId="12193"/>
    <cellStyle name="Output 2 2 4 4 2 2 2" xfId="18920"/>
    <cellStyle name="Output 2 2 4 4 2 2 2 2" xfId="36584"/>
    <cellStyle name="Output 2 2 4 4 2 2 2 3" xfId="53767"/>
    <cellStyle name="Output 2 2 4 4 2 2 3" xfId="29857"/>
    <cellStyle name="Output 2 2 4 4 2 2 4" xfId="47090"/>
    <cellStyle name="Output 2 2 4 4 2 3" xfId="8909"/>
    <cellStyle name="Output 2 2 4 4 2 3 2" xfId="26574"/>
    <cellStyle name="Output 2 2 4 4 2 3 3" xfId="43833"/>
    <cellStyle name="Output 2 2 4 4 2 4" xfId="15853"/>
    <cellStyle name="Output 2 2 4 4 2 4 2" xfId="33517"/>
    <cellStyle name="Output 2 2 4 4 2 4 3" xfId="50726"/>
    <cellStyle name="Output 2 2 4 4 2 5" xfId="22938"/>
    <cellStyle name="Output 2 2 4 4 2 6" xfId="40222"/>
    <cellStyle name="Output 2 2 4 4 3" xfId="10817"/>
    <cellStyle name="Output 2 2 4 4 3 2" xfId="17652"/>
    <cellStyle name="Output 2 2 4 4 3 2 2" xfId="35316"/>
    <cellStyle name="Output 2 2 4 4 3 2 3" xfId="52511"/>
    <cellStyle name="Output 2 2 4 4 3 3" xfId="28481"/>
    <cellStyle name="Output 2 2 4 4 3 4" xfId="45726"/>
    <cellStyle name="Output 2 2 4 4 4" xfId="7127"/>
    <cellStyle name="Output 2 2 4 4 4 2" xfId="24792"/>
    <cellStyle name="Output 2 2 4 4 4 3" xfId="42063"/>
    <cellStyle name="Output 2 2 4 4 5" xfId="14106"/>
    <cellStyle name="Output 2 2 4 4 5 2" xfId="31770"/>
    <cellStyle name="Output 2 2 4 4 5 3" xfId="48991"/>
    <cellStyle name="Output 2 2 4 4 6" xfId="21076"/>
    <cellStyle name="Output 2 2 4 4 7" xfId="38379"/>
    <cellStyle name="Output 2 2 4 5" xfId="3262"/>
    <cellStyle name="Output 2 2 4 5 2" xfId="5178"/>
    <cellStyle name="Output 2 2 4 5 2 2" xfId="12098"/>
    <cellStyle name="Output 2 2 4 5 2 2 2" xfId="18879"/>
    <cellStyle name="Output 2 2 4 5 2 2 2 2" xfId="36543"/>
    <cellStyle name="Output 2 2 4 5 2 2 2 3" xfId="53726"/>
    <cellStyle name="Output 2 2 4 5 2 2 3" xfId="29762"/>
    <cellStyle name="Output 2 2 4 5 2 2 4" xfId="46995"/>
    <cellStyle name="Output 2 2 4 5 2 3" xfId="8814"/>
    <cellStyle name="Output 2 2 4 5 2 3 2" xfId="26479"/>
    <cellStyle name="Output 2 2 4 5 2 3 3" xfId="43738"/>
    <cellStyle name="Output 2 2 4 5 2 4" xfId="15812"/>
    <cellStyle name="Output 2 2 4 5 2 4 2" xfId="33476"/>
    <cellStyle name="Output 2 2 4 5 2 4 3" xfId="50685"/>
    <cellStyle name="Output 2 2 4 5 2 5" xfId="22843"/>
    <cellStyle name="Output 2 2 4 5 2 6" xfId="40127"/>
    <cellStyle name="Output 2 2 4 5 3" xfId="7034"/>
    <cellStyle name="Output 2 2 4 5 3 2" xfId="24699"/>
    <cellStyle name="Output 2 2 4 5 3 3" xfId="41970"/>
    <cellStyle name="Output 2 2 4 5 4" xfId="14065"/>
    <cellStyle name="Output 2 2 4 5 4 2" xfId="31729"/>
    <cellStyle name="Output 2 2 4 5 4 3" xfId="48950"/>
    <cellStyle name="Output 2 2 4 5 5" xfId="20981"/>
    <cellStyle name="Output 2 2 4 5 6" xfId="38284"/>
    <cellStyle name="Output 2 2 4 6" xfId="4610"/>
    <cellStyle name="Output 2 2 4 6 2" xfId="11530"/>
    <cellStyle name="Output 2 2 4 6 2 2" xfId="18311"/>
    <cellStyle name="Output 2 2 4 6 2 2 2" xfId="35975"/>
    <cellStyle name="Output 2 2 4 6 2 2 3" xfId="53164"/>
    <cellStyle name="Output 2 2 4 6 2 3" xfId="29194"/>
    <cellStyle name="Output 2 2 4 6 2 4" xfId="46433"/>
    <cellStyle name="Output 2 2 4 6 3" xfId="8246"/>
    <cellStyle name="Output 2 2 4 6 3 2" xfId="25911"/>
    <cellStyle name="Output 2 2 4 6 3 3" xfId="43176"/>
    <cellStyle name="Output 2 2 4 6 4" xfId="15244"/>
    <cellStyle name="Output 2 2 4 6 4 2" xfId="32908"/>
    <cellStyle name="Output 2 2 4 6 4 3" xfId="50123"/>
    <cellStyle name="Output 2 2 4 6 5" xfId="22275"/>
    <cellStyle name="Output 2 2 4 6 6" xfId="39565"/>
    <cellStyle name="Output 2 2 4 7" xfId="10216"/>
    <cellStyle name="Output 2 2 4 7 2" xfId="17105"/>
    <cellStyle name="Output 2 2 4 7 2 2" xfId="34769"/>
    <cellStyle name="Output 2 2 4 7 2 3" xfId="51970"/>
    <cellStyle name="Output 2 2 4 7 3" xfId="27880"/>
    <cellStyle name="Output 2 2 4 7 4" xfId="45131"/>
    <cellStyle name="Output 2 2 4 8" xfId="6466"/>
    <cellStyle name="Output 2 2 4 8 2" xfId="24131"/>
    <cellStyle name="Output 2 2 4 8 3" xfId="41408"/>
    <cellStyle name="Output 2 2 4 9" xfId="13497"/>
    <cellStyle name="Output 2 2 4 9 2" xfId="31161"/>
    <cellStyle name="Output 2 2 4 9 3" xfId="48388"/>
    <cellStyle name="Output 2 2 5" xfId="2882"/>
    <cellStyle name="Output 2 2 5 2" xfId="3545"/>
    <cellStyle name="Output 2 2 5 2 2" xfId="5461"/>
    <cellStyle name="Output 2 2 5 2 2 2" xfId="12381"/>
    <cellStyle name="Output 2 2 5 2 2 2 2" xfId="19108"/>
    <cellStyle name="Output 2 2 5 2 2 2 2 2" xfId="36772"/>
    <cellStyle name="Output 2 2 5 2 2 2 2 3" xfId="53952"/>
    <cellStyle name="Output 2 2 5 2 2 2 3" xfId="30045"/>
    <cellStyle name="Output 2 2 5 2 2 2 4" xfId="47275"/>
    <cellStyle name="Output 2 2 5 2 2 3" xfId="9097"/>
    <cellStyle name="Output 2 2 5 2 2 3 2" xfId="26762"/>
    <cellStyle name="Output 2 2 5 2 2 3 3" xfId="44018"/>
    <cellStyle name="Output 2 2 5 2 2 4" xfId="16041"/>
    <cellStyle name="Output 2 2 5 2 2 4 2" xfId="33705"/>
    <cellStyle name="Output 2 2 5 2 2 4 3" xfId="50911"/>
    <cellStyle name="Output 2 2 5 2 2 5" xfId="23126"/>
    <cellStyle name="Output 2 2 5 2 2 6" xfId="40407"/>
    <cellStyle name="Output 2 2 5 2 3" xfId="11005"/>
    <cellStyle name="Output 2 2 5 2 3 2" xfId="17840"/>
    <cellStyle name="Output 2 2 5 2 3 2 2" xfId="35504"/>
    <cellStyle name="Output 2 2 5 2 3 2 3" xfId="52696"/>
    <cellStyle name="Output 2 2 5 2 3 3" xfId="28669"/>
    <cellStyle name="Output 2 2 5 2 3 4" xfId="45911"/>
    <cellStyle name="Output 2 2 5 2 4" xfId="7242"/>
    <cellStyle name="Output 2 2 5 2 4 2" xfId="24907"/>
    <cellStyle name="Output 2 2 5 2 4 3" xfId="42175"/>
    <cellStyle name="Output 2 2 5 2 5" xfId="14294"/>
    <cellStyle name="Output 2 2 5 2 5 2" xfId="31958"/>
    <cellStyle name="Output 2 2 5 2 5 3" xfId="49176"/>
    <cellStyle name="Output 2 2 5 2 6" xfId="21264"/>
    <cellStyle name="Output 2 2 5 2 7" xfId="38564"/>
    <cellStyle name="Output 2 2 5 3" xfId="3915"/>
    <cellStyle name="Output 2 2 5 3 2" xfId="5831"/>
    <cellStyle name="Output 2 2 5 3 2 2" xfId="12751"/>
    <cellStyle name="Output 2 2 5 3 2 2 2" xfId="19478"/>
    <cellStyle name="Output 2 2 5 3 2 2 2 2" xfId="37142"/>
    <cellStyle name="Output 2 2 5 3 2 2 2 3" xfId="54319"/>
    <cellStyle name="Output 2 2 5 3 2 2 3" xfId="30415"/>
    <cellStyle name="Output 2 2 5 3 2 2 4" xfId="47642"/>
    <cellStyle name="Output 2 2 5 3 2 3" xfId="9467"/>
    <cellStyle name="Output 2 2 5 3 2 3 2" xfId="27132"/>
    <cellStyle name="Output 2 2 5 3 2 3 3" xfId="44385"/>
    <cellStyle name="Output 2 2 5 3 2 4" xfId="16411"/>
    <cellStyle name="Output 2 2 5 3 2 4 2" xfId="34075"/>
    <cellStyle name="Output 2 2 5 3 2 4 3" xfId="51278"/>
    <cellStyle name="Output 2 2 5 3 2 5" xfId="23496"/>
    <cellStyle name="Output 2 2 5 3 2 6" xfId="40774"/>
    <cellStyle name="Output 2 2 5 3 3" xfId="7612"/>
    <cellStyle name="Output 2 2 5 3 3 2" xfId="25277"/>
    <cellStyle name="Output 2 2 5 3 3 3" xfId="42542"/>
    <cellStyle name="Output 2 2 5 3 4" xfId="14664"/>
    <cellStyle name="Output 2 2 5 3 4 2" xfId="32328"/>
    <cellStyle name="Output 2 2 5 3 4 3" xfId="49543"/>
    <cellStyle name="Output 2 2 5 3 5" xfId="21634"/>
    <cellStyle name="Output 2 2 5 3 6" xfId="38931"/>
    <cellStyle name="Output 2 2 5 4" xfId="4798"/>
    <cellStyle name="Output 2 2 5 4 2" xfId="11718"/>
    <cellStyle name="Output 2 2 5 4 2 2" xfId="18499"/>
    <cellStyle name="Output 2 2 5 4 2 2 2" xfId="36163"/>
    <cellStyle name="Output 2 2 5 4 2 2 3" xfId="53349"/>
    <cellStyle name="Output 2 2 5 4 2 3" xfId="29382"/>
    <cellStyle name="Output 2 2 5 4 2 4" xfId="46618"/>
    <cellStyle name="Output 2 2 5 4 3" xfId="8434"/>
    <cellStyle name="Output 2 2 5 4 3 2" xfId="26099"/>
    <cellStyle name="Output 2 2 5 4 3 3" xfId="43361"/>
    <cellStyle name="Output 2 2 5 4 4" xfId="15432"/>
    <cellStyle name="Output 2 2 5 4 4 2" xfId="33096"/>
    <cellStyle name="Output 2 2 5 4 4 3" xfId="50308"/>
    <cellStyle name="Output 2 2 5 4 5" xfId="22463"/>
    <cellStyle name="Output 2 2 5 4 6" xfId="39750"/>
    <cellStyle name="Output 2 2 5 5" xfId="10404"/>
    <cellStyle name="Output 2 2 5 5 2" xfId="17293"/>
    <cellStyle name="Output 2 2 5 5 2 2" xfId="34957"/>
    <cellStyle name="Output 2 2 5 5 2 3" xfId="52155"/>
    <cellStyle name="Output 2 2 5 5 3" xfId="28068"/>
    <cellStyle name="Output 2 2 5 5 4" xfId="45316"/>
    <cellStyle name="Output 2 2 5 6" xfId="6654"/>
    <cellStyle name="Output 2 2 5 6 2" xfId="24319"/>
    <cellStyle name="Output 2 2 5 6 3" xfId="41593"/>
    <cellStyle name="Output 2 2 5 7" xfId="13685"/>
    <cellStyle name="Output 2 2 5 7 2" xfId="31349"/>
    <cellStyle name="Output 2 2 5 7 3" xfId="48573"/>
    <cellStyle name="Output 2 2 5 8" xfId="20601"/>
    <cellStyle name="Output 2 2 5 9" xfId="37907"/>
    <cellStyle name="Output 2 2 6" xfId="4534"/>
    <cellStyle name="Output 2 2 6 2" xfId="6398"/>
    <cellStyle name="Output 2 2 6 2 2" xfId="13317"/>
    <cellStyle name="Output 2 2 6 2 2 2" xfId="19990"/>
    <cellStyle name="Output 2 2 6 2 2 2 2" xfId="37654"/>
    <cellStyle name="Output 2 2 6 2 2 2 3" xfId="54831"/>
    <cellStyle name="Output 2 2 6 2 2 3" xfId="30981"/>
    <cellStyle name="Output 2 2 6 2 2 4" xfId="48208"/>
    <cellStyle name="Output 2 2 6 2 3" xfId="10033"/>
    <cellStyle name="Output 2 2 6 2 3 2" xfId="27698"/>
    <cellStyle name="Output 2 2 6 2 3 3" xfId="44951"/>
    <cellStyle name="Output 2 2 6 2 4" xfId="16923"/>
    <cellStyle name="Output 2 2 6 2 4 2" xfId="34587"/>
    <cellStyle name="Output 2 2 6 2 4 3" xfId="51790"/>
    <cellStyle name="Output 2 2 6 2 5" xfId="24063"/>
    <cellStyle name="Output 2 2 6 2 6" xfId="41340"/>
    <cellStyle name="Output 2 2 6 3" xfId="11462"/>
    <cellStyle name="Output 2 2 6 3 2" xfId="18243"/>
    <cellStyle name="Output 2 2 6 3 2 2" xfId="35907"/>
    <cellStyle name="Output 2 2 6 3 2 3" xfId="53096"/>
    <cellStyle name="Output 2 2 6 3 3" xfId="29126"/>
    <cellStyle name="Output 2 2 6 3 4" xfId="46365"/>
    <cellStyle name="Output 2 2 6 4" xfId="8178"/>
    <cellStyle name="Output 2 2 6 4 2" xfId="25843"/>
    <cellStyle name="Output 2 2 6 4 3" xfId="43108"/>
    <cellStyle name="Output 2 2 6 5" xfId="15176"/>
    <cellStyle name="Output 2 2 6 5 2" xfId="32840"/>
    <cellStyle name="Output 2 2 6 5 3" xfId="50055"/>
    <cellStyle name="Output 2 2 6 6" xfId="22207"/>
    <cellStyle name="Output 2 2 6 7" xfId="39497"/>
    <cellStyle name="Output 2 2 7" xfId="4378"/>
    <cellStyle name="Output 2 2 7 2" xfId="6243"/>
    <cellStyle name="Output 2 2 7 2 2" xfId="13162"/>
    <cellStyle name="Output 2 2 7 2 2 2" xfId="19835"/>
    <cellStyle name="Output 2 2 7 2 2 2 2" xfId="37499"/>
    <cellStyle name="Output 2 2 7 2 2 2 3" xfId="54676"/>
    <cellStyle name="Output 2 2 7 2 2 3" xfId="30826"/>
    <cellStyle name="Output 2 2 7 2 2 4" xfId="48053"/>
    <cellStyle name="Output 2 2 7 2 3" xfId="9878"/>
    <cellStyle name="Output 2 2 7 2 3 2" xfId="27543"/>
    <cellStyle name="Output 2 2 7 2 3 3" xfId="44796"/>
    <cellStyle name="Output 2 2 7 2 4" xfId="16768"/>
    <cellStyle name="Output 2 2 7 2 4 2" xfId="34432"/>
    <cellStyle name="Output 2 2 7 2 4 3" xfId="51635"/>
    <cellStyle name="Output 2 2 7 2 5" xfId="23908"/>
    <cellStyle name="Output 2 2 7 2 6" xfId="41185"/>
    <cellStyle name="Output 2 2 7 3" xfId="11307"/>
    <cellStyle name="Output 2 2 7 3 2" xfId="18088"/>
    <cellStyle name="Output 2 2 7 3 2 2" xfId="35752"/>
    <cellStyle name="Output 2 2 7 3 2 3" xfId="52941"/>
    <cellStyle name="Output 2 2 7 3 3" xfId="28971"/>
    <cellStyle name="Output 2 2 7 3 4" xfId="46210"/>
    <cellStyle name="Output 2 2 7 4" xfId="8023"/>
    <cellStyle name="Output 2 2 7 4 2" xfId="25688"/>
    <cellStyle name="Output 2 2 7 4 3" xfId="42953"/>
    <cellStyle name="Output 2 2 7 5" xfId="15021"/>
    <cellStyle name="Output 2 2 7 5 2" xfId="32685"/>
    <cellStyle name="Output 2 2 7 5 3" xfId="49900"/>
    <cellStyle name="Output 2 2 7 6" xfId="22052"/>
    <cellStyle name="Output 2 2 7 7" xfId="39342"/>
    <cellStyle name="Output 2 2 8" xfId="10177"/>
    <cellStyle name="Output 2 2 8 2" xfId="17066"/>
    <cellStyle name="Output 2 2 8 2 2" xfId="34730"/>
    <cellStyle name="Output 2 2 8 2 3" xfId="51931"/>
    <cellStyle name="Output 2 2 8 3" xfId="27841"/>
    <cellStyle name="Output 2 2 8 4" xfId="45092"/>
    <cellStyle name="Output 2 2 9" xfId="13458"/>
    <cellStyle name="Output 2 2 9 2" xfId="31122"/>
    <cellStyle name="Output 2 2 9 3" xfId="48349"/>
    <cellStyle name="Output 2 3" xfId="1900"/>
    <cellStyle name="Output 2 3 10" xfId="20285"/>
    <cellStyle name="Output 2 3 11" xfId="20138"/>
    <cellStyle name="Output 2 3 2" xfId="1901"/>
    <cellStyle name="Output 2 3 3" xfId="1902"/>
    <cellStyle name="Output 2 3 4" xfId="2691"/>
    <cellStyle name="Output 2 3 4 10" xfId="20412"/>
    <cellStyle name="Output 2 3 4 11" xfId="37721"/>
    <cellStyle name="Output 2 3 4 2" xfId="2920"/>
    <cellStyle name="Output 2 3 4 2 2" xfId="3583"/>
    <cellStyle name="Output 2 3 4 2 2 2" xfId="5499"/>
    <cellStyle name="Output 2 3 4 2 2 2 2" xfId="12419"/>
    <cellStyle name="Output 2 3 4 2 2 2 2 2" xfId="19146"/>
    <cellStyle name="Output 2 3 4 2 2 2 2 2 2" xfId="36810"/>
    <cellStyle name="Output 2 3 4 2 2 2 2 2 3" xfId="53990"/>
    <cellStyle name="Output 2 3 4 2 2 2 2 3" xfId="30083"/>
    <cellStyle name="Output 2 3 4 2 2 2 2 4" xfId="47313"/>
    <cellStyle name="Output 2 3 4 2 2 2 3" xfId="9135"/>
    <cellStyle name="Output 2 3 4 2 2 2 3 2" xfId="26800"/>
    <cellStyle name="Output 2 3 4 2 2 2 3 3" xfId="44056"/>
    <cellStyle name="Output 2 3 4 2 2 2 4" xfId="16079"/>
    <cellStyle name="Output 2 3 4 2 2 2 4 2" xfId="33743"/>
    <cellStyle name="Output 2 3 4 2 2 2 4 3" xfId="50949"/>
    <cellStyle name="Output 2 3 4 2 2 2 5" xfId="23164"/>
    <cellStyle name="Output 2 3 4 2 2 2 6" xfId="40445"/>
    <cellStyle name="Output 2 3 4 2 2 3" xfId="11043"/>
    <cellStyle name="Output 2 3 4 2 2 3 2" xfId="17878"/>
    <cellStyle name="Output 2 3 4 2 2 3 2 2" xfId="35542"/>
    <cellStyle name="Output 2 3 4 2 2 3 2 3" xfId="52734"/>
    <cellStyle name="Output 2 3 4 2 2 3 3" xfId="28707"/>
    <cellStyle name="Output 2 3 4 2 2 3 4" xfId="45949"/>
    <cellStyle name="Output 2 3 4 2 2 4" xfId="7280"/>
    <cellStyle name="Output 2 3 4 2 2 4 2" xfId="24945"/>
    <cellStyle name="Output 2 3 4 2 2 4 3" xfId="42213"/>
    <cellStyle name="Output 2 3 4 2 2 5" xfId="14332"/>
    <cellStyle name="Output 2 3 4 2 2 5 2" xfId="31996"/>
    <cellStyle name="Output 2 3 4 2 2 5 3" xfId="49214"/>
    <cellStyle name="Output 2 3 4 2 2 6" xfId="21302"/>
    <cellStyle name="Output 2 3 4 2 2 7" xfId="38602"/>
    <cellStyle name="Output 2 3 4 2 3" xfId="3953"/>
    <cellStyle name="Output 2 3 4 2 3 2" xfId="5869"/>
    <cellStyle name="Output 2 3 4 2 3 2 2" xfId="12789"/>
    <cellStyle name="Output 2 3 4 2 3 2 2 2" xfId="19516"/>
    <cellStyle name="Output 2 3 4 2 3 2 2 2 2" xfId="37180"/>
    <cellStyle name="Output 2 3 4 2 3 2 2 2 3" xfId="54357"/>
    <cellStyle name="Output 2 3 4 2 3 2 2 3" xfId="30453"/>
    <cellStyle name="Output 2 3 4 2 3 2 2 4" xfId="47680"/>
    <cellStyle name="Output 2 3 4 2 3 2 3" xfId="9505"/>
    <cellStyle name="Output 2 3 4 2 3 2 3 2" xfId="27170"/>
    <cellStyle name="Output 2 3 4 2 3 2 3 3" xfId="44423"/>
    <cellStyle name="Output 2 3 4 2 3 2 4" xfId="16449"/>
    <cellStyle name="Output 2 3 4 2 3 2 4 2" xfId="34113"/>
    <cellStyle name="Output 2 3 4 2 3 2 4 3" xfId="51316"/>
    <cellStyle name="Output 2 3 4 2 3 2 5" xfId="23534"/>
    <cellStyle name="Output 2 3 4 2 3 2 6" xfId="40812"/>
    <cellStyle name="Output 2 3 4 2 3 3" xfId="7650"/>
    <cellStyle name="Output 2 3 4 2 3 3 2" xfId="25315"/>
    <cellStyle name="Output 2 3 4 2 3 3 3" xfId="42580"/>
    <cellStyle name="Output 2 3 4 2 3 4" xfId="14702"/>
    <cellStyle name="Output 2 3 4 2 3 4 2" xfId="32366"/>
    <cellStyle name="Output 2 3 4 2 3 4 3" xfId="49581"/>
    <cellStyle name="Output 2 3 4 2 3 5" xfId="21672"/>
    <cellStyle name="Output 2 3 4 2 3 6" xfId="38969"/>
    <cellStyle name="Output 2 3 4 2 4" xfId="4836"/>
    <cellStyle name="Output 2 3 4 2 4 2" xfId="11756"/>
    <cellStyle name="Output 2 3 4 2 4 2 2" xfId="18537"/>
    <cellStyle name="Output 2 3 4 2 4 2 2 2" xfId="36201"/>
    <cellStyle name="Output 2 3 4 2 4 2 2 3" xfId="53387"/>
    <cellStyle name="Output 2 3 4 2 4 2 3" xfId="29420"/>
    <cellStyle name="Output 2 3 4 2 4 2 4" xfId="46656"/>
    <cellStyle name="Output 2 3 4 2 4 3" xfId="8472"/>
    <cellStyle name="Output 2 3 4 2 4 3 2" xfId="26137"/>
    <cellStyle name="Output 2 3 4 2 4 3 3" xfId="43399"/>
    <cellStyle name="Output 2 3 4 2 4 4" xfId="15470"/>
    <cellStyle name="Output 2 3 4 2 4 4 2" xfId="33134"/>
    <cellStyle name="Output 2 3 4 2 4 4 3" xfId="50346"/>
    <cellStyle name="Output 2 3 4 2 4 5" xfId="22501"/>
    <cellStyle name="Output 2 3 4 2 4 6" xfId="39788"/>
    <cellStyle name="Output 2 3 4 2 5" xfId="10442"/>
    <cellStyle name="Output 2 3 4 2 5 2" xfId="17331"/>
    <cellStyle name="Output 2 3 4 2 5 2 2" xfId="34995"/>
    <cellStyle name="Output 2 3 4 2 5 2 3" xfId="52193"/>
    <cellStyle name="Output 2 3 4 2 5 3" xfId="28106"/>
    <cellStyle name="Output 2 3 4 2 5 4" xfId="45354"/>
    <cellStyle name="Output 2 3 4 2 6" xfId="6692"/>
    <cellStyle name="Output 2 3 4 2 6 2" xfId="24357"/>
    <cellStyle name="Output 2 3 4 2 6 3" xfId="41631"/>
    <cellStyle name="Output 2 3 4 2 7" xfId="13723"/>
    <cellStyle name="Output 2 3 4 2 7 2" xfId="31387"/>
    <cellStyle name="Output 2 3 4 2 7 3" xfId="48611"/>
    <cellStyle name="Output 2 3 4 2 8" xfId="20639"/>
    <cellStyle name="Output 2 3 4 2 9" xfId="37945"/>
    <cellStyle name="Output 2 3 4 3" xfId="3128"/>
    <cellStyle name="Output 2 3 4 3 2" xfId="4158"/>
    <cellStyle name="Output 2 3 4 3 2 2" xfId="6074"/>
    <cellStyle name="Output 2 3 4 3 2 2 2" xfId="12994"/>
    <cellStyle name="Output 2 3 4 3 2 2 2 2" xfId="19721"/>
    <cellStyle name="Output 2 3 4 3 2 2 2 2 2" xfId="37385"/>
    <cellStyle name="Output 2 3 4 3 2 2 2 2 3" xfId="54562"/>
    <cellStyle name="Output 2 3 4 3 2 2 2 3" xfId="30658"/>
    <cellStyle name="Output 2 3 4 3 2 2 2 4" xfId="47885"/>
    <cellStyle name="Output 2 3 4 3 2 2 3" xfId="9710"/>
    <cellStyle name="Output 2 3 4 3 2 2 3 2" xfId="27375"/>
    <cellStyle name="Output 2 3 4 3 2 2 3 3" xfId="44628"/>
    <cellStyle name="Output 2 3 4 3 2 2 4" xfId="16654"/>
    <cellStyle name="Output 2 3 4 3 2 2 4 2" xfId="34318"/>
    <cellStyle name="Output 2 3 4 3 2 2 4 3" xfId="51521"/>
    <cellStyle name="Output 2 3 4 3 2 2 5" xfId="23739"/>
    <cellStyle name="Output 2 3 4 3 2 2 6" xfId="41017"/>
    <cellStyle name="Output 2 3 4 3 2 3" xfId="7855"/>
    <cellStyle name="Output 2 3 4 3 2 3 2" xfId="25520"/>
    <cellStyle name="Output 2 3 4 3 2 3 3" xfId="42785"/>
    <cellStyle name="Output 2 3 4 3 2 4" xfId="14907"/>
    <cellStyle name="Output 2 3 4 3 2 4 2" xfId="32571"/>
    <cellStyle name="Output 2 3 4 3 2 4 3" xfId="49786"/>
    <cellStyle name="Output 2 3 4 3 2 5" xfId="21877"/>
    <cellStyle name="Output 2 3 4 3 2 6" xfId="39174"/>
    <cellStyle name="Output 2 3 4 3 3" xfId="5044"/>
    <cellStyle name="Output 2 3 4 3 3 2" xfId="11964"/>
    <cellStyle name="Output 2 3 4 3 3 2 2" xfId="18745"/>
    <cellStyle name="Output 2 3 4 3 3 2 2 2" xfId="36409"/>
    <cellStyle name="Output 2 3 4 3 3 2 2 3" xfId="53592"/>
    <cellStyle name="Output 2 3 4 3 3 2 3" xfId="29628"/>
    <cellStyle name="Output 2 3 4 3 3 2 4" xfId="46861"/>
    <cellStyle name="Output 2 3 4 3 3 3" xfId="8680"/>
    <cellStyle name="Output 2 3 4 3 3 3 2" xfId="26345"/>
    <cellStyle name="Output 2 3 4 3 3 3 3" xfId="43604"/>
    <cellStyle name="Output 2 3 4 3 3 4" xfId="15678"/>
    <cellStyle name="Output 2 3 4 3 3 4 2" xfId="33342"/>
    <cellStyle name="Output 2 3 4 3 3 4 3" xfId="50551"/>
    <cellStyle name="Output 2 3 4 3 3 5" xfId="22709"/>
    <cellStyle name="Output 2 3 4 3 3 6" xfId="39993"/>
    <cellStyle name="Output 2 3 4 3 4" xfId="10650"/>
    <cellStyle name="Output 2 3 4 3 4 2" xfId="17539"/>
    <cellStyle name="Output 2 3 4 3 4 2 2" xfId="35203"/>
    <cellStyle name="Output 2 3 4 3 4 2 3" xfId="52398"/>
    <cellStyle name="Output 2 3 4 3 4 3" xfId="28314"/>
    <cellStyle name="Output 2 3 4 3 4 4" xfId="45559"/>
    <cellStyle name="Output 2 3 4 3 5" xfId="6900"/>
    <cellStyle name="Output 2 3 4 3 5 2" xfId="24565"/>
    <cellStyle name="Output 2 3 4 3 5 3" xfId="41836"/>
    <cellStyle name="Output 2 3 4 3 6" xfId="13931"/>
    <cellStyle name="Output 2 3 4 3 6 2" xfId="31595"/>
    <cellStyle name="Output 2 3 4 3 6 3" xfId="48816"/>
    <cellStyle name="Output 2 3 4 3 7" xfId="20847"/>
    <cellStyle name="Output 2 3 4 3 8" xfId="38150"/>
    <cellStyle name="Output 2 3 4 4" xfId="3356"/>
    <cellStyle name="Output 2 3 4 4 2" xfId="5272"/>
    <cellStyle name="Output 2 3 4 4 2 2" xfId="12192"/>
    <cellStyle name="Output 2 3 4 4 2 2 2" xfId="18919"/>
    <cellStyle name="Output 2 3 4 4 2 2 2 2" xfId="36583"/>
    <cellStyle name="Output 2 3 4 4 2 2 2 3" xfId="53766"/>
    <cellStyle name="Output 2 3 4 4 2 2 3" xfId="29856"/>
    <cellStyle name="Output 2 3 4 4 2 2 4" xfId="47089"/>
    <cellStyle name="Output 2 3 4 4 2 3" xfId="8908"/>
    <cellStyle name="Output 2 3 4 4 2 3 2" xfId="26573"/>
    <cellStyle name="Output 2 3 4 4 2 3 3" xfId="43832"/>
    <cellStyle name="Output 2 3 4 4 2 4" xfId="15852"/>
    <cellStyle name="Output 2 3 4 4 2 4 2" xfId="33516"/>
    <cellStyle name="Output 2 3 4 4 2 4 3" xfId="50725"/>
    <cellStyle name="Output 2 3 4 4 2 5" xfId="22937"/>
    <cellStyle name="Output 2 3 4 4 2 6" xfId="40221"/>
    <cellStyle name="Output 2 3 4 4 3" xfId="10816"/>
    <cellStyle name="Output 2 3 4 4 3 2" xfId="17651"/>
    <cellStyle name="Output 2 3 4 4 3 2 2" xfId="35315"/>
    <cellStyle name="Output 2 3 4 4 3 2 3" xfId="52510"/>
    <cellStyle name="Output 2 3 4 4 3 3" xfId="28480"/>
    <cellStyle name="Output 2 3 4 4 3 4" xfId="45725"/>
    <cellStyle name="Output 2 3 4 4 4" xfId="7126"/>
    <cellStyle name="Output 2 3 4 4 4 2" xfId="24791"/>
    <cellStyle name="Output 2 3 4 4 4 3" xfId="42062"/>
    <cellStyle name="Output 2 3 4 4 5" xfId="14105"/>
    <cellStyle name="Output 2 3 4 4 5 2" xfId="31769"/>
    <cellStyle name="Output 2 3 4 4 5 3" xfId="48990"/>
    <cellStyle name="Output 2 3 4 4 6" xfId="21075"/>
    <cellStyle name="Output 2 3 4 4 7" xfId="38378"/>
    <cellStyle name="Output 2 3 4 5" xfId="3263"/>
    <cellStyle name="Output 2 3 4 5 2" xfId="5179"/>
    <cellStyle name="Output 2 3 4 5 2 2" xfId="12099"/>
    <cellStyle name="Output 2 3 4 5 2 2 2" xfId="18880"/>
    <cellStyle name="Output 2 3 4 5 2 2 2 2" xfId="36544"/>
    <cellStyle name="Output 2 3 4 5 2 2 2 3" xfId="53727"/>
    <cellStyle name="Output 2 3 4 5 2 2 3" xfId="29763"/>
    <cellStyle name="Output 2 3 4 5 2 2 4" xfId="46996"/>
    <cellStyle name="Output 2 3 4 5 2 3" xfId="8815"/>
    <cellStyle name="Output 2 3 4 5 2 3 2" xfId="26480"/>
    <cellStyle name="Output 2 3 4 5 2 3 3" xfId="43739"/>
    <cellStyle name="Output 2 3 4 5 2 4" xfId="15813"/>
    <cellStyle name="Output 2 3 4 5 2 4 2" xfId="33477"/>
    <cellStyle name="Output 2 3 4 5 2 4 3" xfId="50686"/>
    <cellStyle name="Output 2 3 4 5 2 5" xfId="22844"/>
    <cellStyle name="Output 2 3 4 5 2 6" xfId="40128"/>
    <cellStyle name="Output 2 3 4 5 3" xfId="7035"/>
    <cellStyle name="Output 2 3 4 5 3 2" xfId="24700"/>
    <cellStyle name="Output 2 3 4 5 3 3" xfId="41971"/>
    <cellStyle name="Output 2 3 4 5 4" xfId="14066"/>
    <cellStyle name="Output 2 3 4 5 4 2" xfId="31730"/>
    <cellStyle name="Output 2 3 4 5 4 3" xfId="48951"/>
    <cellStyle name="Output 2 3 4 5 5" xfId="20982"/>
    <cellStyle name="Output 2 3 4 5 6" xfId="38285"/>
    <cellStyle name="Output 2 3 4 6" xfId="4609"/>
    <cellStyle name="Output 2 3 4 6 2" xfId="11529"/>
    <cellStyle name="Output 2 3 4 6 2 2" xfId="18310"/>
    <cellStyle name="Output 2 3 4 6 2 2 2" xfId="35974"/>
    <cellStyle name="Output 2 3 4 6 2 2 3" xfId="53163"/>
    <cellStyle name="Output 2 3 4 6 2 3" xfId="29193"/>
    <cellStyle name="Output 2 3 4 6 2 4" xfId="46432"/>
    <cellStyle name="Output 2 3 4 6 3" xfId="8245"/>
    <cellStyle name="Output 2 3 4 6 3 2" xfId="25910"/>
    <cellStyle name="Output 2 3 4 6 3 3" xfId="43175"/>
    <cellStyle name="Output 2 3 4 6 4" xfId="15243"/>
    <cellStyle name="Output 2 3 4 6 4 2" xfId="32907"/>
    <cellStyle name="Output 2 3 4 6 4 3" xfId="50122"/>
    <cellStyle name="Output 2 3 4 6 5" xfId="22274"/>
    <cellStyle name="Output 2 3 4 6 6" xfId="39564"/>
    <cellStyle name="Output 2 3 4 7" xfId="10215"/>
    <cellStyle name="Output 2 3 4 7 2" xfId="17104"/>
    <cellStyle name="Output 2 3 4 7 2 2" xfId="34768"/>
    <cellStyle name="Output 2 3 4 7 2 3" xfId="51969"/>
    <cellStyle name="Output 2 3 4 7 3" xfId="27879"/>
    <cellStyle name="Output 2 3 4 7 4" xfId="45130"/>
    <cellStyle name="Output 2 3 4 8" xfId="6465"/>
    <cellStyle name="Output 2 3 4 8 2" xfId="24130"/>
    <cellStyle name="Output 2 3 4 8 3" xfId="41407"/>
    <cellStyle name="Output 2 3 4 9" xfId="13496"/>
    <cellStyle name="Output 2 3 4 9 2" xfId="31160"/>
    <cellStyle name="Output 2 3 4 9 3" xfId="48387"/>
    <cellStyle name="Output 2 3 5" xfId="2883"/>
    <cellStyle name="Output 2 3 5 2" xfId="3546"/>
    <cellStyle name="Output 2 3 5 2 2" xfId="5462"/>
    <cellStyle name="Output 2 3 5 2 2 2" xfId="12382"/>
    <cellStyle name="Output 2 3 5 2 2 2 2" xfId="19109"/>
    <cellStyle name="Output 2 3 5 2 2 2 2 2" xfId="36773"/>
    <cellStyle name="Output 2 3 5 2 2 2 2 3" xfId="53953"/>
    <cellStyle name="Output 2 3 5 2 2 2 3" xfId="30046"/>
    <cellStyle name="Output 2 3 5 2 2 2 4" xfId="47276"/>
    <cellStyle name="Output 2 3 5 2 2 3" xfId="9098"/>
    <cellStyle name="Output 2 3 5 2 2 3 2" xfId="26763"/>
    <cellStyle name="Output 2 3 5 2 2 3 3" xfId="44019"/>
    <cellStyle name="Output 2 3 5 2 2 4" xfId="16042"/>
    <cellStyle name="Output 2 3 5 2 2 4 2" xfId="33706"/>
    <cellStyle name="Output 2 3 5 2 2 4 3" xfId="50912"/>
    <cellStyle name="Output 2 3 5 2 2 5" xfId="23127"/>
    <cellStyle name="Output 2 3 5 2 2 6" xfId="40408"/>
    <cellStyle name="Output 2 3 5 2 3" xfId="11006"/>
    <cellStyle name="Output 2 3 5 2 3 2" xfId="17841"/>
    <cellStyle name="Output 2 3 5 2 3 2 2" xfId="35505"/>
    <cellStyle name="Output 2 3 5 2 3 2 3" xfId="52697"/>
    <cellStyle name="Output 2 3 5 2 3 3" xfId="28670"/>
    <cellStyle name="Output 2 3 5 2 3 4" xfId="45912"/>
    <cellStyle name="Output 2 3 5 2 4" xfId="7243"/>
    <cellStyle name="Output 2 3 5 2 4 2" xfId="24908"/>
    <cellStyle name="Output 2 3 5 2 4 3" xfId="42176"/>
    <cellStyle name="Output 2 3 5 2 5" xfId="14295"/>
    <cellStyle name="Output 2 3 5 2 5 2" xfId="31959"/>
    <cellStyle name="Output 2 3 5 2 5 3" xfId="49177"/>
    <cellStyle name="Output 2 3 5 2 6" xfId="21265"/>
    <cellStyle name="Output 2 3 5 2 7" xfId="38565"/>
    <cellStyle name="Output 2 3 5 3" xfId="3916"/>
    <cellStyle name="Output 2 3 5 3 2" xfId="5832"/>
    <cellStyle name="Output 2 3 5 3 2 2" xfId="12752"/>
    <cellStyle name="Output 2 3 5 3 2 2 2" xfId="19479"/>
    <cellStyle name="Output 2 3 5 3 2 2 2 2" xfId="37143"/>
    <cellStyle name="Output 2 3 5 3 2 2 2 3" xfId="54320"/>
    <cellStyle name="Output 2 3 5 3 2 2 3" xfId="30416"/>
    <cellStyle name="Output 2 3 5 3 2 2 4" xfId="47643"/>
    <cellStyle name="Output 2 3 5 3 2 3" xfId="9468"/>
    <cellStyle name="Output 2 3 5 3 2 3 2" xfId="27133"/>
    <cellStyle name="Output 2 3 5 3 2 3 3" xfId="44386"/>
    <cellStyle name="Output 2 3 5 3 2 4" xfId="16412"/>
    <cellStyle name="Output 2 3 5 3 2 4 2" xfId="34076"/>
    <cellStyle name="Output 2 3 5 3 2 4 3" xfId="51279"/>
    <cellStyle name="Output 2 3 5 3 2 5" xfId="23497"/>
    <cellStyle name="Output 2 3 5 3 2 6" xfId="40775"/>
    <cellStyle name="Output 2 3 5 3 3" xfId="7613"/>
    <cellStyle name="Output 2 3 5 3 3 2" xfId="25278"/>
    <cellStyle name="Output 2 3 5 3 3 3" xfId="42543"/>
    <cellStyle name="Output 2 3 5 3 4" xfId="14665"/>
    <cellStyle name="Output 2 3 5 3 4 2" xfId="32329"/>
    <cellStyle name="Output 2 3 5 3 4 3" xfId="49544"/>
    <cellStyle name="Output 2 3 5 3 5" xfId="21635"/>
    <cellStyle name="Output 2 3 5 3 6" xfId="38932"/>
    <cellStyle name="Output 2 3 5 4" xfId="4799"/>
    <cellStyle name="Output 2 3 5 4 2" xfId="11719"/>
    <cellStyle name="Output 2 3 5 4 2 2" xfId="18500"/>
    <cellStyle name="Output 2 3 5 4 2 2 2" xfId="36164"/>
    <cellStyle name="Output 2 3 5 4 2 2 3" xfId="53350"/>
    <cellStyle name="Output 2 3 5 4 2 3" xfId="29383"/>
    <cellStyle name="Output 2 3 5 4 2 4" xfId="46619"/>
    <cellStyle name="Output 2 3 5 4 3" xfId="8435"/>
    <cellStyle name="Output 2 3 5 4 3 2" xfId="26100"/>
    <cellStyle name="Output 2 3 5 4 3 3" xfId="43362"/>
    <cellStyle name="Output 2 3 5 4 4" xfId="15433"/>
    <cellStyle name="Output 2 3 5 4 4 2" xfId="33097"/>
    <cellStyle name="Output 2 3 5 4 4 3" xfId="50309"/>
    <cellStyle name="Output 2 3 5 4 5" xfId="22464"/>
    <cellStyle name="Output 2 3 5 4 6" xfId="39751"/>
    <cellStyle name="Output 2 3 5 5" xfId="10405"/>
    <cellStyle name="Output 2 3 5 5 2" xfId="17294"/>
    <cellStyle name="Output 2 3 5 5 2 2" xfId="34958"/>
    <cellStyle name="Output 2 3 5 5 2 3" xfId="52156"/>
    <cellStyle name="Output 2 3 5 5 3" xfId="28069"/>
    <cellStyle name="Output 2 3 5 5 4" xfId="45317"/>
    <cellStyle name="Output 2 3 5 6" xfId="6655"/>
    <cellStyle name="Output 2 3 5 6 2" xfId="24320"/>
    <cellStyle name="Output 2 3 5 6 3" xfId="41594"/>
    <cellStyle name="Output 2 3 5 7" xfId="13686"/>
    <cellStyle name="Output 2 3 5 7 2" xfId="31350"/>
    <cellStyle name="Output 2 3 5 7 3" xfId="48574"/>
    <cellStyle name="Output 2 3 5 8" xfId="20602"/>
    <cellStyle name="Output 2 3 5 9" xfId="37908"/>
    <cellStyle name="Output 2 3 6" xfId="4535"/>
    <cellStyle name="Output 2 3 6 2" xfId="6399"/>
    <cellStyle name="Output 2 3 6 2 2" xfId="13318"/>
    <cellStyle name="Output 2 3 6 2 2 2" xfId="19991"/>
    <cellStyle name="Output 2 3 6 2 2 2 2" xfId="37655"/>
    <cellStyle name="Output 2 3 6 2 2 2 3" xfId="54832"/>
    <cellStyle name="Output 2 3 6 2 2 3" xfId="30982"/>
    <cellStyle name="Output 2 3 6 2 2 4" xfId="48209"/>
    <cellStyle name="Output 2 3 6 2 3" xfId="10034"/>
    <cellStyle name="Output 2 3 6 2 3 2" xfId="27699"/>
    <cellStyle name="Output 2 3 6 2 3 3" xfId="44952"/>
    <cellStyle name="Output 2 3 6 2 4" xfId="16924"/>
    <cellStyle name="Output 2 3 6 2 4 2" xfId="34588"/>
    <cellStyle name="Output 2 3 6 2 4 3" xfId="51791"/>
    <cellStyle name="Output 2 3 6 2 5" xfId="24064"/>
    <cellStyle name="Output 2 3 6 2 6" xfId="41341"/>
    <cellStyle name="Output 2 3 6 3" xfId="11463"/>
    <cellStyle name="Output 2 3 6 3 2" xfId="18244"/>
    <cellStyle name="Output 2 3 6 3 2 2" xfId="35908"/>
    <cellStyle name="Output 2 3 6 3 2 3" xfId="53097"/>
    <cellStyle name="Output 2 3 6 3 3" xfId="29127"/>
    <cellStyle name="Output 2 3 6 3 4" xfId="46366"/>
    <cellStyle name="Output 2 3 6 4" xfId="8179"/>
    <cellStyle name="Output 2 3 6 4 2" xfId="25844"/>
    <cellStyle name="Output 2 3 6 4 3" xfId="43109"/>
    <cellStyle name="Output 2 3 6 5" xfId="15177"/>
    <cellStyle name="Output 2 3 6 5 2" xfId="32841"/>
    <cellStyle name="Output 2 3 6 5 3" xfId="50056"/>
    <cellStyle name="Output 2 3 6 6" xfId="22208"/>
    <cellStyle name="Output 2 3 6 7" xfId="39498"/>
    <cellStyle name="Output 2 3 7" xfId="4576"/>
    <cellStyle name="Output 2 3 7 2" xfId="6438"/>
    <cellStyle name="Output 2 3 7 2 2" xfId="13357"/>
    <cellStyle name="Output 2 3 7 2 2 2" xfId="20030"/>
    <cellStyle name="Output 2 3 7 2 2 2 2" xfId="37694"/>
    <cellStyle name="Output 2 3 7 2 2 2 3" xfId="54871"/>
    <cellStyle name="Output 2 3 7 2 2 3" xfId="31021"/>
    <cellStyle name="Output 2 3 7 2 2 4" xfId="48248"/>
    <cellStyle name="Output 2 3 7 2 3" xfId="10073"/>
    <cellStyle name="Output 2 3 7 2 3 2" xfId="27738"/>
    <cellStyle name="Output 2 3 7 2 3 3" xfId="44991"/>
    <cellStyle name="Output 2 3 7 2 4" xfId="16963"/>
    <cellStyle name="Output 2 3 7 2 4 2" xfId="34627"/>
    <cellStyle name="Output 2 3 7 2 4 3" xfId="51830"/>
    <cellStyle name="Output 2 3 7 2 5" xfId="24103"/>
    <cellStyle name="Output 2 3 7 2 6" xfId="41380"/>
    <cellStyle name="Output 2 3 7 3" xfId="11502"/>
    <cellStyle name="Output 2 3 7 3 2" xfId="18283"/>
    <cellStyle name="Output 2 3 7 3 2 2" xfId="35947"/>
    <cellStyle name="Output 2 3 7 3 2 3" xfId="53136"/>
    <cellStyle name="Output 2 3 7 3 3" xfId="29166"/>
    <cellStyle name="Output 2 3 7 3 4" xfId="46405"/>
    <cellStyle name="Output 2 3 7 4" xfId="8218"/>
    <cellStyle name="Output 2 3 7 4 2" xfId="25883"/>
    <cellStyle name="Output 2 3 7 4 3" xfId="43148"/>
    <cellStyle name="Output 2 3 7 5" xfId="15216"/>
    <cellStyle name="Output 2 3 7 5 2" xfId="32880"/>
    <cellStyle name="Output 2 3 7 5 3" xfId="50095"/>
    <cellStyle name="Output 2 3 7 6" xfId="22247"/>
    <cellStyle name="Output 2 3 7 7" xfId="39537"/>
    <cellStyle name="Output 2 3 8" xfId="10178"/>
    <cellStyle name="Output 2 3 8 2" xfId="17067"/>
    <cellStyle name="Output 2 3 8 2 2" xfId="34731"/>
    <cellStyle name="Output 2 3 8 2 3" xfId="51932"/>
    <cellStyle name="Output 2 3 8 3" xfId="27842"/>
    <cellStyle name="Output 2 3 8 4" xfId="45093"/>
    <cellStyle name="Output 2 3 9" xfId="13459"/>
    <cellStyle name="Output 2 3 9 2" xfId="31123"/>
    <cellStyle name="Output 2 3 9 3" xfId="48350"/>
    <cellStyle name="Output 2 4" xfId="1903"/>
    <cellStyle name="Output 2 4 10" xfId="20286"/>
    <cellStyle name="Output 2 4 11" xfId="20369"/>
    <cellStyle name="Output 2 4 2" xfId="1904"/>
    <cellStyle name="Output 2 4 3" xfId="1905"/>
    <cellStyle name="Output 2 4 4" xfId="2690"/>
    <cellStyle name="Output 2 4 4 10" xfId="20411"/>
    <cellStyle name="Output 2 4 4 11" xfId="37720"/>
    <cellStyle name="Output 2 4 4 2" xfId="2919"/>
    <cellStyle name="Output 2 4 4 2 2" xfId="3582"/>
    <cellStyle name="Output 2 4 4 2 2 2" xfId="5498"/>
    <cellStyle name="Output 2 4 4 2 2 2 2" xfId="12418"/>
    <cellStyle name="Output 2 4 4 2 2 2 2 2" xfId="19145"/>
    <cellStyle name="Output 2 4 4 2 2 2 2 2 2" xfId="36809"/>
    <cellStyle name="Output 2 4 4 2 2 2 2 2 3" xfId="53989"/>
    <cellStyle name="Output 2 4 4 2 2 2 2 3" xfId="30082"/>
    <cellStyle name="Output 2 4 4 2 2 2 2 4" xfId="47312"/>
    <cellStyle name="Output 2 4 4 2 2 2 3" xfId="9134"/>
    <cellStyle name="Output 2 4 4 2 2 2 3 2" xfId="26799"/>
    <cellStyle name="Output 2 4 4 2 2 2 3 3" xfId="44055"/>
    <cellStyle name="Output 2 4 4 2 2 2 4" xfId="16078"/>
    <cellStyle name="Output 2 4 4 2 2 2 4 2" xfId="33742"/>
    <cellStyle name="Output 2 4 4 2 2 2 4 3" xfId="50948"/>
    <cellStyle name="Output 2 4 4 2 2 2 5" xfId="23163"/>
    <cellStyle name="Output 2 4 4 2 2 2 6" xfId="40444"/>
    <cellStyle name="Output 2 4 4 2 2 3" xfId="11042"/>
    <cellStyle name="Output 2 4 4 2 2 3 2" xfId="17877"/>
    <cellStyle name="Output 2 4 4 2 2 3 2 2" xfId="35541"/>
    <cellStyle name="Output 2 4 4 2 2 3 2 3" xfId="52733"/>
    <cellStyle name="Output 2 4 4 2 2 3 3" xfId="28706"/>
    <cellStyle name="Output 2 4 4 2 2 3 4" xfId="45948"/>
    <cellStyle name="Output 2 4 4 2 2 4" xfId="7279"/>
    <cellStyle name="Output 2 4 4 2 2 4 2" xfId="24944"/>
    <cellStyle name="Output 2 4 4 2 2 4 3" xfId="42212"/>
    <cellStyle name="Output 2 4 4 2 2 5" xfId="14331"/>
    <cellStyle name="Output 2 4 4 2 2 5 2" xfId="31995"/>
    <cellStyle name="Output 2 4 4 2 2 5 3" xfId="49213"/>
    <cellStyle name="Output 2 4 4 2 2 6" xfId="21301"/>
    <cellStyle name="Output 2 4 4 2 2 7" xfId="38601"/>
    <cellStyle name="Output 2 4 4 2 3" xfId="3952"/>
    <cellStyle name="Output 2 4 4 2 3 2" xfId="5868"/>
    <cellStyle name="Output 2 4 4 2 3 2 2" xfId="12788"/>
    <cellStyle name="Output 2 4 4 2 3 2 2 2" xfId="19515"/>
    <cellStyle name="Output 2 4 4 2 3 2 2 2 2" xfId="37179"/>
    <cellStyle name="Output 2 4 4 2 3 2 2 2 3" xfId="54356"/>
    <cellStyle name="Output 2 4 4 2 3 2 2 3" xfId="30452"/>
    <cellStyle name="Output 2 4 4 2 3 2 2 4" xfId="47679"/>
    <cellStyle name="Output 2 4 4 2 3 2 3" xfId="9504"/>
    <cellStyle name="Output 2 4 4 2 3 2 3 2" xfId="27169"/>
    <cellStyle name="Output 2 4 4 2 3 2 3 3" xfId="44422"/>
    <cellStyle name="Output 2 4 4 2 3 2 4" xfId="16448"/>
    <cellStyle name="Output 2 4 4 2 3 2 4 2" xfId="34112"/>
    <cellStyle name="Output 2 4 4 2 3 2 4 3" xfId="51315"/>
    <cellStyle name="Output 2 4 4 2 3 2 5" xfId="23533"/>
    <cellStyle name="Output 2 4 4 2 3 2 6" xfId="40811"/>
    <cellStyle name="Output 2 4 4 2 3 3" xfId="7649"/>
    <cellStyle name="Output 2 4 4 2 3 3 2" xfId="25314"/>
    <cellStyle name="Output 2 4 4 2 3 3 3" xfId="42579"/>
    <cellStyle name="Output 2 4 4 2 3 4" xfId="14701"/>
    <cellStyle name="Output 2 4 4 2 3 4 2" xfId="32365"/>
    <cellStyle name="Output 2 4 4 2 3 4 3" xfId="49580"/>
    <cellStyle name="Output 2 4 4 2 3 5" xfId="21671"/>
    <cellStyle name="Output 2 4 4 2 3 6" xfId="38968"/>
    <cellStyle name="Output 2 4 4 2 4" xfId="4835"/>
    <cellStyle name="Output 2 4 4 2 4 2" xfId="11755"/>
    <cellStyle name="Output 2 4 4 2 4 2 2" xfId="18536"/>
    <cellStyle name="Output 2 4 4 2 4 2 2 2" xfId="36200"/>
    <cellStyle name="Output 2 4 4 2 4 2 2 3" xfId="53386"/>
    <cellStyle name="Output 2 4 4 2 4 2 3" xfId="29419"/>
    <cellStyle name="Output 2 4 4 2 4 2 4" xfId="46655"/>
    <cellStyle name="Output 2 4 4 2 4 3" xfId="8471"/>
    <cellStyle name="Output 2 4 4 2 4 3 2" xfId="26136"/>
    <cellStyle name="Output 2 4 4 2 4 3 3" xfId="43398"/>
    <cellStyle name="Output 2 4 4 2 4 4" xfId="15469"/>
    <cellStyle name="Output 2 4 4 2 4 4 2" xfId="33133"/>
    <cellStyle name="Output 2 4 4 2 4 4 3" xfId="50345"/>
    <cellStyle name="Output 2 4 4 2 4 5" xfId="22500"/>
    <cellStyle name="Output 2 4 4 2 4 6" xfId="39787"/>
    <cellStyle name="Output 2 4 4 2 5" xfId="10441"/>
    <cellStyle name="Output 2 4 4 2 5 2" xfId="17330"/>
    <cellStyle name="Output 2 4 4 2 5 2 2" xfId="34994"/>
    <cellStyle name="Output 2 4 4 2 5 2 3" xfId="52192"/>
    <cellStyle name="Output 2 4 4 2 5 3" xfId="28105"/>
    <cellStyle name="Output 2 4 4 2 5 4" xfId="45353"/>
    <cellStyle name="Output 2 4 4 2 6" xfId="6691"/>
    <cellStyle name="Output 2 4 4 2 6 2" xfId="24356"/>
    <cellStyle name="Output 2 4 4 2 6 3" xfId="41630"/>
    <cellStyle name="Output 2 4 4 2 7" xfId="13722"/>
    <cellStyle name="Output 2 4 4 2 7 2" xfId="31386"/>
    <cellStyle name="Output 2 4 4 2 7 3" xfId="48610"/>
    <cellStyle name="Output 2 4 4 2 8" xfId="20638"/>
    <cellStyle name="Output 2 4 4 2 9" xfId="37944"/>
    <cellStyle name="Output 2 4 4 3" xfId="3127"/>
    <cellStyle name="Output 2 4 4 3 2" xfId="4157"/>
    <cellStyle name="Output 2 4 4 3 2 2" xfId="6073"/>
    <cellStyle name="Output 2 4 4 3 2 2 2" xfId="12993"/>
    <cellStyle name="Output 2 4 4 3 2 2 2 2" xfId="19720"/>
    <cellStyle name="Output 2 4 4 3 2 2 2 2 2" xfId="37384"/>
    <cellStyle name="Output 2 4 4 3 2 2 2 2 3" xfId="54561"/>
    <cellStyle name="Output 2 4 4 3 2 2 2 3" xfId="30657"/>
    <cellStyle name="Output 2 4 4 3 2 2 2 4" xfId="47884"/>
    <cellStyle name="Output 2 4 4 3 2 2 3" xfId="9709"/>
    <cellStyle name="Output 2 4 4 3 2 2 3 2" xfId="27374"/>
    <cellStyle name="Output 2 4 4 3 2 2 3 3" xfId="44627"/>
    <cellStyle name="Output 2 4 4 3 2 2 4" xfId="16653"/>
    <cellStyle name="Output 2 4 4 3 2 2 4 2" xfId="34317"/>
    <cellStyle name="Output 2 4 4 3 2 2 4 3" xfId="51520"/>
    <cellStyle name="Output 2 4 4 3 2 2 5" xfId="23738"/>
    <cellStyle name="Output 2 4 4 3 2 2 6" xfId="41016"/>
    <cellStyle name="Output 2 4 4 3 2 3" xfId="7854"/>
    <cellStyle name="Output 2 4 4 3 2 3 2" xfId="25519"/>
    <cellStyle name="Output 2 4 4 3 2 3 3" xfId="42784"/>
    <cellStyle name="Output 2 4 4 3 2 4" xfId="14906"/>
    <cellStyle name="Output 2 4 4 3 2 4 2" xfId="32570"/>
    <cellStyle name="Output 2 4 4 3 2 4 3" xfId="49785"/>
    <cellStyle name="Output 2 4 4 3 2 5" xfId="21876"/>
    <cellStyle name="Output 2 4 4 3 2 6" xfId="39173"/>
    <cellStyle name="Output 2 4 4 3 3" xfId="5043"/>
    <cellStyle name="Output 2 4 4 3 3 2" xfId="11963"/>
    <cellStyle name="Output 2 4 4 3 3 2 2" xfId="18744"/>
    <cellStyle name="Output 2 4 4 3 3 2 2 2" xfId="36408"/>
    <cellStyle name="Output 2 4 4 3 3 2 2 3" xfId="53591"/>
    <cellStyle name="Output 2 4 4 3 3 2 3" xfId="29627"/>
    <cellStyle name="Output 2 4 4 3 3 2 4" xfId="46860"/>
    <cellStyle name="Output 2 4 4 3 3 3" xfId="8679"/>
    <cellStyle name="Output 2 4 4 3 3 3 2" xfId="26344"/>
    <cellStyle name="Output 2 4 4 3 3 3 3" xfId="43603"/>
    <cellStyle name="Output 2 4 4 3 3 4" xfId="15677"/>
    <cellStyle name="Output 2 4 4 3 3 4 2" xfId="33341"/>
    <cellStyle name="Output 2 4 4 3 3 4 3" xfId="50550"/>
    <cellStyle name="Output 2 4 4 3 3 5" xfId="22708"/>
    <cellStyle name="Output 2 4 4 3 3 6" xfId="39992"/>
    <cellStyle name="Output 2 4 4 3 4" xfId="10649"/>
    <cellStyle name="Output 2 4 4 3 4 2" xfId="17538"/>
    <cellStyle name="Output 2 4 4 3 4 2 2" xfId="35202"/>
    <cellStyle name="Output 2 4 4 3 4 2 3" xfId="52397"/>
    <cellStyle name="Output 2 4 4 3 4 3" xfId="28313"/>
    <cellStyle name="Output 2 4 4 3 4 4" xfId="45558"/>
    <cellStyle name="Output 2 4 4 3 5" xfId="6899"/>
    <cellStyle name="Output 2 4 4 3 5 2" xfId="24564"/>
    <cellStyle name="Output 2 4 4 3 5 3" xfId="41835"/>
    <cellStyle name="Output 2 4 4 3 6" xfId="13930"/>
    <cellStyle name="Output 2 4 4 3 6 2" xfId="31594"/>
    <cellStyle name="Output 2 4 4 3 6 3" xfId="48815"/>
    <cellStyle name="Output 2 4 4 3 7" xfId="20846"/>
    <cellStyle name="Output 2 4 4 3 8" xfId="38149"/>
    <cellStyle name="Output 2 4 4 4" xfId="3355"/>
    <cellStyle name="Output 2 4 4 4 2" xfId="5271"/>
    <cellStyle name="Output 2 4 4 4 2 2" xfId="12191"/>
    <cellStyle name="Output 2 4 4 4 2 2 2" xfId="18918"/>
    <cellStyle name="Output 2 4 4 4 2 2 2 2" xfId="36582"/>
    <cellStyle name="Output 2 4 4 4 2 2 2 3" xfId="53765"/>
    <cellStyle name="Output 2 4 4 4 2 2 3" xfId="29855"/>
    <cellStyle name="Output 2 4 4 4 2 2 4" xfId="47088"/>
    <cellStyle name="Output 2 4 4 4 2 3" xfId="8907"/>
    <cellStyle name="Output 2 4 4 4 2 3 2" xfId="26572"/>
    <cellStyle name="Output 2 4 4 4 2 3 3" xfId="43831"/>
    <cellStyle name="Output 2 4 4 4 2 4" xfId="15851"/>
    <cellStyle name="Output 2 4 4 4 2 4 2" xfId="33515"/>
    <cellStyle name="Output 2 4 4 4 2 4 3" xfId="50724"/>
    <cellStyle name="Output 2 4 4 4 2 5" xfId="22936"/>
    <cellStyle name="Output 2 4 4 4 2 6" xfId="40220"/>
    <cellStyle name="Output 2 4 4 4 3" xfId="10815"/>
    <cellStyle name="Output 2 4 4 4 3 2" xfId="17650"/>
    <cellStyle name="Output 2 4 4 4 3 2 2" xfId="35314"/>
    <cellStyle name="Output 2 4 4 4 3 2 3" xfId="52509"/>
    <cellStyle name="Output 2 4 4 4 3 3" xfId="28479"/>
    <cellStyle name="Output 2 4 4 4 3 4" xfId="45724"/>
    <cellStyle name="Output 2 4 4 4 4" xfId="7125"/>
    <cellStyle name="Output 2 4 4 4 4 2" xfId="24790"/>
    <cellStyle name="Output 2 4 4 4 4 3" xfId="42061"/>
    <cellStyle name="Output 2 4 4 4 5" xfId="14104"/>
    <cellStyle name="Output 2 4 4 4 5 2" xfId="31768"/>
    <cellStyle name="Output 2 4 4 4 5 3" xfId="48989"/>
    <cellStyle name="Output 2 4 4 4 6" xfId="21074"/>
    <cellStyle name="Output 2 4 4 4 7" xfId="38377"/>
    <cellStyle name="Output 2 4 4 5" xfId="3264"/>
    <cellStyle name="Output 2 4 4 5 2" xfId="5180"/>
    <cellStyle name="Output 2 4 4 5 2 2" xfId="12100"/>
    <cellStyle name="Output 2 4 4 5 2 2 2" xfId="18881"/>
    <cellStyle name="Output 2 4 4 5 2 2 2 2" xfId="36545"/>
    <cellStyle name="Output 2 4 4 5 2 2 2 3" xfId="53728"/>
    <cellStyle name="Output 2 4 4 5 2 2 3" xfId="29764"/>
    <cellStyle name="Output 2 4 4 5 2 2 4" xfId="46997"/>
    <cellStyle name="Output 2 4 4 5 2 3" xfId="8816"/>
    <cellStyle name="Output 2 4 4 5 2 3 2" xfId="26481"/>
    <cellStyle name="Output 2 4 4 5 2 3 3" xfId="43740"/>
    <cellStyle name="Output 2 4 4 5 2 4" xfId="15814"/>
    <cellStyle name="Output 2 4 4 5 2 4 2" xfId="33478"/>
    <cellStyle name="Output 2 4 4 5 2 4 3" xfId="50687"/>
    <cellStyle name="Output 2 4 4 5 2 5" xfId="22845"/>
    <cellStyle name="Output 2 4 4 5 2 6" xfId="40129"/>
    <cellStyle name="Output 2 4 4 5 3" xfId="7036"/>
    <cellStyle name="Output 2 4 4 5 3 2" xfId="24701"/>
    <cellStyle name="Output 2 4 4 5 3 3" xfId="41972"/>
    <cellStyle name="Output 2 4 4 5 4" xfId="14067"/>
    <cellStyle name="Output 2 4 4 5 4 2" xfId="31731"/>
    <cellStyle name="Output 2 4 4 5 4 3" xfId="48952"/>
    <cellStyle name="Output 2 4 4 5 5" xfId="20983"/>
    <cellStyle name="Output 2 4 4 5 6" xfId="38286"/>
    <cellStyle name="Output 2 4 4 6" xfId="4608"/>
    <cellStyle name="Output 2 4 4 6 2" xfId="11528"/>
    <cellStyle name="Output 2 4 4 6 2 2" xfId="18309"/>
    <cellStyle name="Output 2 4 4 6 2 2 2" xfId="35973"/>
    <cellStyle name="Output 2 4 4 6 2 2 3" xfId="53162"/>
    <cellStyle name="Output 2 4 4 6 2 3" xfId="29192"/>
    <cellStyle name="Output 2 4 4 6 2 4" xfId="46431"/>
    <cellStyle name="Output 2 4 4 6 3" xfId="8244"/>
    <cellStyle name="Output 2 4 4 6 3 2" xfId="25909"/>
    <cellStyle name="Output 2 4 4 6 3 3" xfId="43174"/>
    <cellStyle name="Output 2 4 4 6 4" xfId="15242"/>
    <cellStyle name="Output 2 4 4 6 4 2" xfId="32906"/>
    <cellStyle name="Output 2 4 4 6 4 3" xfId="50121"/>
    <cellStyle name="Output 2 4 4 6 5" xfId="22273"/>
    <cellStyle name="Output 2 4 4 6 6" xfId="39563"/>
    <cellStyle name="Output 2 4 4 7" xfId="10214"/>
    <cellStyle name="Output 2 4 4 7 2" xfId="17103"/>
    <cellStyle name="Output 2 4 4 7 2 2" xfId="34767"/>
    <cellStyle name="Output 2 4 4 7 2 3" xfId="51968"/>
    <cellStyle name="Output 2 4 4 7 3" xfId="27878"/>
    <cellStyle name="Output 2 4 4 7 4" xfId="45129"/>
    <cellStyle name="Output 2 4 4 8" xfId="6464"/>
    <cellStyle name="Output 2 4 4 8 2" xfId="24129"/>
    <cellStyle name="Output 2 4 4 8 3" xfId="41406"/>
    <cellStyle name="Output 2 4 4 9" xfId="13495"/>
    <cellStyle name="Output 2 4 4 9 2" xfId="31159"/>
    <cellStyle name="Output 2 4 4 9 3" xfId="48386"/>
    <cellStyle name="Output 2 4 5" xfId="2884"/>
    <cellStyle name="Output 2 4 5 2" xfId="3547"/>
    <cellStyle name="Output 2 4 5 2 2" xfId="5463"/>
    <cellStyle name="Output 2 4 5 2 2 2" xfId="12383"/>
    <cellStyle name="Output 2 4 5 2 2 2 2" xfId="19110"/>
    <cellStyle name="Output 2 4 5 2 2 2 2 2" xfId="36774"/>
    <cellStyle name="Output 2 4 5 2 2 2 2 3" xfId="53954"/>
    <cellStyle name="Output 2 4 5 2 2 2 3" xfId="30047"/>
    <cellStyle name="Output 2 4 5 2 2 2 4" xfId="47277"/>
    <cellStyle name="Output 2 4 5 2 2 3" xfId="9099"/>
    <cellStyle name="Output 2 4 5 2 2 3 2" xfId="26764"/>
    <cellStyle name="Output 2 4 5 2 2 3 3" xfId="44020"/>
    <cellStyle name="Output 2 4 5 2 2 4" xfId="16043"/>
    <cellStyle name="Output 2 4 5 2 2 4 2" xfId="33707"/>
    <cellStyle name="Output 2 4 5 2 2 4 3" xfId="50913"/>
    <cellStyle name="Output 2 4 5 2 2 5" xfId="23128"/>
    <cellStyle name="Output 2 4 5 2 2 6" xfId="40409"/>
    <cellStyle name="Output 2 4 5 2 3" xfId="11007"/>
    <cellStyle name="Output 2 4 5 2 3 2" xfId="17842"/>
    <cellStyle name="Output 2 4 5 2 3 2 2" xfId="35506"/>
    <cellStyle name="Output 2 4 5 2 3 2 3" xfId="52698"/>
    <cellStyle name="Output 2 4 5 2 3 3" xfId="28671"/>
    <cellStyle name="Output 2 4 5 2 3 4" xfId="45913"/>
    <cellStyle name="Output 2 4 5 2 4" xfId="7244"/>
    <cellStyle name="Output 2 4 5 2 4 2" xfId="24909"/>
    <cellStyle name="Output 2 4 5 2 4 3" xfId="42177"/>
    <cellStyle name="Output 2 4 5 2 5" xfId="14296"/>
    <cellStyle name="Output 2 4 5 2 5 2" xfId="31960"/>
    <cellStyle name="Output 2 4 5 2 5 3" xfId="49178"/>
    <cellStyle name="Output 2 4 5 2 6" xfId="21266"/>
    <cellStyle name="Output 2 4 5 2 7" xfId="38566"/>
    <cellStyle name="Output 2 4 5 3" xfId="3917"/>
    <cellStyle name="Output 2 4 5 3 2" xfId="5833"/>
    <cellStyle name="Output 2 4 5 3 2 2" xfId="12753"/>
    <cellStyle name="Output 2 4 5 3 2 2 2" xfId="19480"/>
    <cellStyle name="Output 2 4 5 3 2 2 2 2" xfId="37144"/>
    <cellStyle name="Output 2 4 5 3 2 2 2 3" xfId="54321"/>
    <cellStyle name="Output 2 4 5 3 2 2 3" xfId="30417"/>
    <cellStyle name="Output 2 4 5 3 2 2 4" xfId="47644"/>
    <cellStyle name="Output 2 4 5 3 2 3" xfId="9469"/>
    <cellStyle name="Output 2 4 5 3 2 3 2" xfId="27134"/>
    <cellStyle name="Output 2 4 5 3 2 3 3" xfId="44387"/>
    <cellStyle name="Output 2 4 5 3 2 4" xfId="16413"/>
    <cellStyle name="Output 2 4 5 3 2 4 2" xfId="34077"/>
    <cellStyle name="Output 2 4 5 3 2 4 3" xfId="51280"/>
    <cellStyle name="Output 2 4 5 3 2 5" xfId="23498"/>
    <cellStyle name="Output 2 4 5 3 2 6" xfId="40776"/>
    <cellStyle name="Output 2 4 5 3 3" xfId="7614"/>
    <cellStyle name="Output 2 4 5 3 3 2" xfId="25279"/>
    <cellStyle name="Output 2 4 5 3 3 3" xfId="42544"/>
    <cellStyle name="Output 2 4 5 3 4" xfId="14666"/>
    <cellStyle name="Output 2 4 5 3 4 2" xfId="32330"/>
    <cellStyle name="Output 2 4 5 3 4 3" xfId="49545"/>
    <cellStyle name="Output 2 4 5 3 5" xfId="21636"/>
    <cellStyle name="Output 2 4 5 3 6" xfId="38933"/>
    <cellStyle name="Output 2 4 5 4" xfId="4800"/>
    <cellStyle name="Output 2 4 5 4 2" xfId="11720"/>
    <cellStyle name="Output 2 4 5 4 2 2" xfId="18501"/>
    <cellStyle name="Output 2 4 5 4 2 2 2" xfId="36165"/>
    <cellStyle name="Output 2 4 5 4 2 2 3" xfId="53351"/>
    <cellStyle name="Output 2 4 5 4 2 3" xfId="29384"/>
    <cellStyle name="Output 2 4 5 4 2 4" xfId="46620"/>
    <cellStyle name="Output 2 4 5 4 3" xfId="8436"/>
    <cellStyle name="Output 2 4 5 4 3 2" xfId="26101"/>
    <cellStyle name="Output 2 4 5 4 3 3" xfId="43363"/>
    <cellStyle name="Output 2 4 5 4 4" xfId="15434"/>
    <cellStyle name="Output 2 4 5 4 4 2" xfId="33098"/>
    <cellStyle name="Output 2 4 5 4 4 3" xfId="50310"/>
    <cellStyle name="Output 2 4 5 4 5" xfId="22465"/>
    <cellStyle name="Output 2 4 5 4 6" xfId="39752"/>
    <cellStyle name="Output 2 4 5 5" xfId="10406"/>
    <cellStyle name="Output 2 4 5 5 2" xfId="17295"/>
    <cellStyle name="Output 2 4 5 5 2 2" xfId="34959"/>
    <cellStyle name="Output 2 4 5 5 2 3" xfId="52157"/>
    <cellStyle name="Output 2 4 5 5 3" xfId="28070"/>
    <cellStyle name="Output 2 4 5 5 4" xfId="45318"/>
    <cellStyle name="Output 2 4 5 6" xfId="6656"/>
    <cellStyle name="Output 2 4 5 6 2" xfId="24321"/>
    <cellStyle name="Output 2 4 5 6 3" xfId="41595"/>
    <cellStyle name="Output 2 4 5 7" xfId="13687"/>
    <cellStyle name="Output 2 4 5 7 2" xfId="31351"/>
    <cellStyle name="Output 2 4 5 7 3" xfId="48575"/>
    <cellStyle name="Output 2 4 5 8" xfId="20603"/>
    <cellStyle name="Output 2 4 5 9" xfId="37909"/>
    <cellStyle name="Output 2 4 6" xfId="4536"/>
    <cellStyle name="Output 2 4 6 2" xfId="6400"/>
    <cellStyle name="Output 2 4 6 2 2" xfId="13319"/>
    <cellStyle name="Output 2 4 6 2 2 2" xfId="19992"/>
    <cellStyle name="Output 2 4 6 2 2 2 2" xfId="37656"/>
    <cellStyle name="Output 2 4 6 2 2 2 3" xfId="54833"/>
    <cellStyle name="Output 2 4 6 2 2 3" xfId="30983"/>
    <cellStyle name="Output 2 4 6 2 2 4" xfId="48210"/>
    <cellStyle name="Output 2 4 6 2 3" xfId="10035"/>
    <cellStyle name="Output 2 4 6 2 3 2" xfId="27700"/>
    <cellStyle name="Output 2 4 6 2 3 3" xfId="44953"/>
    <cellStyle name="Output 2 4 6 2 4" xfId="16925"/>
    <cellStyle name="Output 2 4 6 2 4 2" xfId="34589"/>
    <cellStyle name="Output 2 4 6 2 4 3" xfId="51792"/>
    <cellStyle name="Output 2 4 6 2 5" xfId="24065"/>
    <cellStyle name="Output 2 4 6 2 6" xfId="41342"/>
    <cellStyle name="Output 2 4 6 3" xfId="11464"/>
    <cellStyle name="Output 2 4 6 3 2" xfId="18245"/>
    <cellStyle name="Output 2 4 6 3 2 2" xfId="35909"/>
    <cellStyle name="Output 2 4 6 3 2 3" xfId="53098"/>
    <cellStyle name="Output 2 4 6 3 3" xfId="29128"/>
    <cellStyle name="Output 2 4 6 3 4" xfId="46367"/>
    <cellStyle name="Output 2 4 6 4" xfId="8180"/>
    <cellStyle name="Output 2 4 6 4 2" xfId="25845"/>
    <cellStyle name="Output 2 4 6 4 3" xfId="43110"/>
    <cellStyle name="Output 2 4 6 5" xfId="15178"/>
    <cellStyle name="Output 2 4 6 5 2" xfId="32842"/>
    <cellStyle name="Output 2 4 6 5 3" xfId="50057"/>
    <cellStyle name="Output 2 4 6 6" xfId="22209"/>
    <cellStyle name="Output 2 4 6 7" xfId="39499"/>
    <cellStyle name="Output 2 4 7" xfId="4450"/>
    <cellStyle name="Output 2 4 7 2" xfId="6314"/>
    <cellStyle name="Output 2 4 7 2 2" xfId="13233"/>
    <cellStyle name="Output 2 4 7 2 2 2" xfId="19906"/>
    <cellStyle name="Output 2 4 7 2 2 2 2" xfId="37570"/>
    <cellStyle name="Output 2 4 7 2 2 2 3" xfId="54747"/>
    <cellStyle name="Output 2 4 7 2 2 3" xfId="30897"/>
    <cellStyle name="Output 2 4 7 2 2 4" xfId="48124"/>
    <cellStyle name="Output 2 4 7 2 3" xfId="9949"/>
    <cellStyle name="Output 2 4 7 2 3 2" xfId="27614"/>
    <cellStyle name="Output 2 4 7 2 3 3" xfId="44867"/>
    <cellStyle name="Output 2 4 7 2 4" xfId="16839"/>
    <cellStyle name="Output 2 4 7 2 4 2" xfId="34503"/>
    <cellStyle name="Output 2 4 7 2 4 3" xfId="51706"/>
    <cellStyle name="Output 2 4 7 2 5" xfId="23979"/>
    <cellStyle name="Output 2 4 7 2 6" xfId="41256"/>
    <cellStyle name="Output 2 4 7 3" xfId="11378"/>
    <cellStyle name="Output 2 4 7 3 2" xfId="18159"/>
    <cellStyle name="Output 2 4 7 3 2 2" xfId="35823"/>
    <cellStyle name="Output 2 4 7 3 2 3" xfId="53012"/>
    <cellStyle name="Output 2 4 7 3 3" xfId="29042"/>
    <cellStyle name="Output 2 4 7 3 4" xfId="46281"/>
    <cellStyle name="Output 2 4 7 4" xfId="8094"/>
    <cellStyle name="Output 2 4 7 4 2" xfId="25759"/>
    <cellStyle name="Output 2 4 7 4 3" xfId="43024"/>
    <cellStyle name="Output 2 4 7 5" xfId="15092"/>
    <cellStyle name="Output 2 4 7 5 2" xfId="32756"/>
    <cellStyle name="Output 2 4 7 5 3" xfId="49971"/>
    <cellStyle name="Output 2 4 7 6" xfId="22123"/>
    <cellStyle name="Output 2 4 7 7" xfId="39413"/>
    <cellStyle name="Output 2 4 8" xfId="10179"/>
    <cellStyle name="Output 2 4 8 2" xfId="17068"/>
    <cellStyle name="Output 2 4 8 2 2" xfId="34732"/>
    <cellStyle name="Output 2 4 8 2 3" xfId="51933"/>
    <cellStyle name="Output 2 4 8 3" xfId="27843"/>
    <cellStyle name="Output 2 4 8 4" xfId="45094"/>
    <cellStyle name="Output 2 4 9" xfId="13460"/>
    <cellStyle name="Output 2 4 9 2" xfId="31124"/>
    <cellStyle name="Output 2 4 9 3" xfId="48351"/>
    <cellStyle name="Output 2 5" xfId="1906"/>
    <cellStyle name="Output 2 5 10" xfId="20287"/>
    <cellStyle name="Output 2 5 11" xfId="20373"/>
    <cellStyle name="Output 2 5 2" xfId="1907"/>
    <cellStyle name="Output 2 5 3" xfId="1908"/>
    <cellStyle name="Output 2 5 4" xfId="2689"/>
    <cellStyle name="Output 2 5 4 10" xfId="20410"/>
    <cellStyle name="Output 2 5 4 11" xfId="37719"/>
    <cellStyle name="Output 2 5 4 2" xfId="2918"/>
    <cellStyle name="Output 2 5 4 2 2" xfId="3581"/>
    <cellStyle name="Output 2 5 4 2 2 2" xfId="5497"/>
    <cellStyle name="Output 2 5 4 2 2 2 2" xfId="12417"/>
    <cellStyle name="Output 2 5 4 2 2 2 2 2" xfId="19144"/>
    <cellStyle name="Output 2 5 4 2 2 2 2 2 2" xfId="36808"/>
    <cellStyle name="Output 2 5 4 2 2 2 2 2 3" xfId="53988"/>
    <cellStyle name="Output 2 5 4 2 2 2 2 3" xfId="30081"/>
    <cellStyle name="Output 2 5 4 2 2 2 2 4" xfId="47311"/>
    <cellStyle name="Output 2 5 4 2 2 2 3" xfId="9133"/>
    <cellStyle name="Output 2 5 4 2 2 2 3 2" xfId="26798"/>
    <cellStyle name="Output 2 5 4 2 2 2 3 3" xfId="44054"/>
    <cellStyle name="Output 2 5 4 2 2 2 4" xfId="16077"/>
    <cellStyle name="Output 2 5 4 2 2 2 4 2" xfId="33741"/>
    <cellStyle name="Output 2 5 4 2 2 2 4 3" xfId="50947"/>
    <cellStyle name="Output 2 5 4 2 2 2 5" xfId="23162"/>
    <cellStyle name="Output 2 5 4 2 2 2 6" xfId="40443"/>
    <cellStyle name="Output 2 5 4 2 2 3" xfId="11041"/>
    <cellStyle name="Output 2 5 4 2 2 3 2" xfId="17876"/>
    <cellStyle name="Output 2 5 4 2 2 3 2 2" xfId="35540"/>
    <cellStyle name="Output 2 5 4 2 2 3 2 3" xfId="52732"/>
    <cellStyle name="Output 2 5 4 2 2 3 3" xfId="28705"/>
    <cellStyle name="Output 2 5 4 2 2 3 4" xfId="45947"/>
    <cellStyle name="Output 2 5 4 2 2 4" xfId="7278"/>
    <cellStyle name="Output 2 5 4 2 2 4 2" xfId="24943"/>
    <cellStyle name="Output 2 5 4 2 2 4 3" xfId="42211"/>
    <cellStyle name="Output 2 5 4 2 2 5" xfId="14330"/>
    <cellStyle name="Output 2 5 4 2 2 5 2" xfId="31994"/>
    <cellStyle name="Output 2 5 4 2 2 5 3" xfId="49212"/>
    <cellStyle name="Output 2 5 4 2 2 6" xfId="21300"/>
    <cellStyle name="Output 2 5 4 2 2 7" xfId="38600"/>
    <cellStyle name="Output 2 5 4 2 3" xfId="3951"/>
    <cellStyle name="Output 2 5 4 2 3 2" xfId="5867"/>
    <cellStyle name="Output 2 5 4 2 3 2 2" xfId="12787"/>
    <cellStyle name="Output 2 5 4 2 3 2 2 2" xfId="19514"/>
    <cellStyle name="Output 2 5 4 2 3 2 2 2 2" xfId="37178"/>
    <cellStyle name="Output 2 5 4 2 3 2 2 2 3" xfId="54355"/>
    <cellStyle name="Output 2 5 4 2 3 2 2 3" xfId="30451"/>
    <cellStyle name="Output 2 5 4 2 3 2 2 4" xfId="47678"/>
    <cellStyle name="Output 2 5 4 2 3 2 3" xfId="9503"/>
    <cellStyle name="Output 2 5 4 2 3 2 3 2" xfId="27168"/>
    <cellStyle name="Output 2 5 4 2 3 2 3 3" xfId="44421"/>
    <cellStyle name="Output 2 5 4 2 3 2 4" xfId="16447"/>
    <cellStyle name="Output 2 5 4 2 3 2 4 2" xfId="34111"/>
    <cellStyle name="Output 2 5 4 2 3 2 4 3" xfId="51314"/>
    <cellStyle name="Output 2 5 4 2 3 2 5" xfId="23532"/>
    <cellStyle name="Output 2 5 4 2 3 2 6" xfId="40810"/>
    <cellStyle name="Output 2 5 4 2 3 3" xfId="7648"/>
    <cellStyle name="Output 2 5 4 2 3 3 2" xfId="25313"/>
    <cellStyle name="Output 2 5 4 2 3 3 3" xfId="42578"/>
    <cellStyle name="Output 2 5 4 2 3 4" xfId="14700"/>
    <cellStyle name="Output 2 5 4 2 3 4 2" xfId="32364"/>
    <cellStyle name="Output 2 5 4 2 3 4 3" xfId="49579"/>
    <cellStyle name="Output 2 5 4 2 3 5" xfId="21670"/>
    <cellStyle name="Output 2 5 4 2 3 6" xfId="38967"/>
    <cellStyle name="Output 2 5 4 2 4" xfId="4834"/>
    <cellStyle name="Output 2 5 4 2 4 2" xfId="11754"/>
    <cellStyle name="Output 2 5 4 2 4 2 2" xfId="18535"/>
    <cellStyle name="Output 2 5 4 2 4 2 2 2" xfId="36199"/>
    <cellStyle name="Output 2 5 4 2 4 2 2 3" xfId="53385"/>
    <cellStyle name="Output 2 5 4 2 4 2 3" xfId="29418"/>
    <cellStyle name="Output 2 5 4 2 4 2 4" xfId="46654"/>
    <cellStyle name="Output 2 5 4 2 4 3" xfId="8470"/>
    <cellStyle name="Output 2 5 4 2 4 3 2" xfId="26135"/>
    <cellStyle name="Output 2 5 4 2 4 3 3" xfId="43397"/>
    <cellStyle name="Output 2 5 4 2 4 4" xfId="15468"/>
    <cellStyle name="Output 2 5 4 2 4 4 2" xfId="33132"/>
    <cellStyle name="Output 2 5 4 2 4 4 3" xfId="50344"/>
    <cellStyle name="Output 2 5 4 2 4 5" xfId="22499"/>
    <cellStyle name="Output 2 5 4 2 4 6" xfId="39786"/>
    <cellStyle name="Output 2 5 4 2 5" xfId="10440"/>
    <cellStyle name="Output 2 5 4 2 5 2" xfId="17329"/>
    <cellStyle name="Output 2 5 4 2 5 2 2" xfId="34993"/>
    <cellStyle name="Output 2 5 4 2 5 2 3" xfId="52191"/>
    <cellStyle name="Output 2 5 4 2 5 3" xfId="28104"/>
    <cellStyle name="Output 2 5 4 2 5 4" xfId="45352"/>
    <cellStyle name="Output 2 5 4 2 6" xfId="6690"/>
    <cellStyle name="Output 2 5 4 2 6 2" xfId="24355"/>
    <cellStyle name="Output 2 5 4 2 6 3" xfId="41629"/>
    <cellStyle name="Output 2 5 4 2 7" xfId="13721"/>
    <cellStyle name="Output 2 5 4 2 7 2" xfId="31385"/>
    <cellStyle name="Output 2 5 4 2 7 3" xfId="48609"/>
    <cellStyle name="Output 2 5 4 2 8" xfId="20637"/>
    <cellStyle name="Output 2 5 4 2 9" xfId="37943"/>
    <cellStyle name="Output 2 5 4 3" xfId="3126"/>
    <cellStyle name="Output 2 5 4 3 2" xfId="4156"/>
    <cellStyle name="Output 2 5 4 3 2 2" xfId="6072"/>
    <cellStyle name="Output 2 5 4 3 2 2 2" xfId="12992"/>
    <cellStyle name="Output 2 5 4 3 2 2 2 2" xfId="19719"/>
    <cellStyle name="Output 2 5 4 3 2 2 2 2 2" xfId="37383"/>
    <cellStyle name="Output 2 5 4 3 2 2 2 2 3" xfId="54560"/>
    <cellStyle name="Output 2 5 4 3 2 2 2 3" xfId="30656"/>
    <cellStyle name="Output 2 5 4 3 2 2 2 4" xfId="47883"/>
    <cellStyle name="Output 2 5 4 3 2 2 3" xfId="9708"/>
    <cellStyle name="Output 2 5 4 3 2 2 3 2" xfId="27373"/>
    <cellStyle name="Output 2 5 4 3 2 2 3 3" xfId="44626"/>
    <cellStyle name="Output 2 5 4 3 2 2 4" xfId="16652"/>
    <cellStyle name="Output 2 5 4 3 2 2 4 2" xfId="34316"/>
    <cellStyle name="Output 2 5 4 3 2 2 4 3" xfId="51519"/>
    <cellStyle name="Output 2 5 4 3 2 2 5" xfId="23737"/>
    <cellStyle name="Output 2 5 4 3 2 2 6" xfId="41015"/>
    <cellStyle name="Output 2 5 4 3 2 3" xfId="7853"/>
    <cellStyle name="Output 2 5 4 3 2 3 2" xfId="25518"/>
    <cellStyle name="Output 2 5 4 3 2 3 3" xfId="42783"/>
    <cellStyle name="Output 2 5 4 3 2 4" xfId="14905"/>
    <cellStyle name="Output 2 5 4 3 2 4 2" xfId="32569"/>
    <cellStyle name="Output 2 5 4 3 2 4 3" xfId="49784"/>
    <cellStyle name="Output 2 5 4 3 2 5" xfId="21875"/>
    <cellStyle name="Output 2 5 4 3 2 6" xfId="39172"/>
    <cellStyle name="Output 2 5 4 3 3" xfId="5042"/>
    <cellStyle name="Output 2 5 4 3 3 2" xfId="11962"/>
    <cellStyle name="Output 2 5 4 3 3 2 2" xfId="18743"/>
    <cellStyle name="Output 2 5 4 3 3 2 2 2" xfId="36407"/>
    <cellStyle name="Output 2 5 4 3 3 2 2 3" xfId="53590"/>
    <cellStyle name="Output 2 5 4 3 3 2 3" xfId="29626"/>
    <cellStyle name="Output 2 5 4 3 3 2 4" xfId="46859"/>
    <cellStyle name="Output 2 5 4 3 3 3" xfId="8678"/>
    <cellStyle name="Output 2 5 4 3 3 3 2" xfId="26343"/>
    <cellStyle name="Output 2 5 4 3 3 3 3" xfId="43602"/>
    <cellStyle name="Output 2 5 4 3 3 4" xfId="15676"/>
    <cellStyle name="Output 2 5 4 3 3 4 2" xfId="33340"/>
    <cellStyle name="Output 2 5 4 3 3 4 3" xfId="50549"/>
    <cellStyle name="Output 2 5 4 3 3 5" xfId="22707"/>
    <cellStyle name="Output 2 5 4 3 3 6" xfId="39991"/>
    <cellStyle name="Output 2 5 4 3 4" xfId="10648"/>
    <cellStyle name="Output 2 5 4 3 4 2" xfId="17537"/>
    <cellStyle name="Output 2 5 4 3 4 2 2" xfId="35201"/>
    <cellStyle name="Output 2 5 4 3 4 2 3" xfId="52396"/>
    <cellStyle name="Output 2 5 4 3 4 3" xfId="28312"/>
    <cellStyle name="Output 2 5 4 3 4 4" xfId="45557"/>
    <cellStyle name="Output 2 5 4 3 5" xfId="6898"/>
    <cellStyle name="Output 2 5 4 3 5 2" xfId="24563"/>
    <cellStyle name="Output 2 5 4 3 5 3" xfId="41834"/>
    <cellStyle name="Output 2 5 4 3 6" xfId="13929"/>
    <cellStyle name="Output 2 5 4 3 6 2" xfId="31593"/>
    <cellStyle name="Output 2 5 4 3 6 3" xfId="48814"/>
    <cellStyle name="Output 2 5 4 3 7" xfId="20845"/>
    <cellStyle name="Output 2 5 4 3 8" xfId="38148"/>
    <cellStyle name="Output 2 5 4 4" xfId="3354"/>
    <cellStyle name="Output 2 5 4 4 2" xfId="5270"/>
    <cellStyle name="Output 2 5 4 4 2 2" xfId="12190"/>
    <cellStyle name="Output 2 5 4 4 2 2 2" xfId="18917"/>
    <cellStyle name="Output 2 5 4 4 2 2 2 2" xfId="36581"/>
    <cellStyle name="Output 2 5 4 4 2 2 2 3" xfId="53764"/>
    <cellStyle name="Output 2 5 4 4 2 2 3" xfId="29854"/>
    <cellStyle name="Output 2 5 4 4 2 2 4" xfId="47087"/>
    <cellStyle name="Output 2 5 4 4 2 3" xfId="8906"/>
    <cellStyle name="Output 2 5 4 4 2 3 2" xfId="26571"/>
    <cellStyle name="Output 2 5 4 4 2 3 3" xfId="43830"/>
    <cellStyle name="Output 2 5 4 4 2 4" xfId="15850"/>
    <cellStyle name="Output 2 5 4 4 2 4 2" xfId="33514"/>
    <cellStyle name="Output 2 5 4 4 2 4 3" xfId="50723"/>
    <cellStyle name="Output 2 5 4 4 2 5" xfId="22935"/>
    <cellStyle name="Output 2 5 4 4 2 6" xfId="40219"/>
    <cellStyle name="Output 2 5 4 4 3" xfId="10814"/>
    <cellStyle name="Output 2 5 4 4 3 2" xfId="17649"/>
    <cellStyle name="Output 2 5 4 4 3 2 2" xfId="35313"/>
    <cellStyle name="Output 2 5 4 4 3 2 3" xfId="52508"/>
    <cellStyle name="Output 2 5 4 4 3 3" xfId="28478"/>
    <cellStyle name="Output 2 5 4 4 3 4" xfId="45723"/>
    <cellStyle name="Output 2 5 4 4 4" xfId="7124"/>
    <cellStyle name="Output 2 5 4 4 4 2" xfId="24789"/>
    <cellStyle name="Output 2 5 4 4 4 3" xfId="42060"/>
    <cellStyle name="Output 2 5 4 4 5" xfId="14103"/>
    <cellStyle name="Output 2 5 4 4 5 2" xfId="31767"/>
    <cellStyle name="Output 2 5 4 4 5 3" xfId="48988"/>
    <cellStyle name="Output 2 5 4 4 6" xfId="21073"/>
    <cellStyle name="Output 2 5 4 4 7" xfId="38376"/>
    <cellStyle name="Output 2 5 4 5" xfId="3265"/>
    <cellStyle name="Output 2 5 4 5 2" xfId="5181"/>
    <cellStyle name="Output 2 5 4 5 2 2" xfId="12101"/>
    <cellStyle name="Output 2 5 4 5 2 2 2" xfId="18882"/>
    <cellStyle name="Output 2 5 4 5 2 2 2 2" xfId="36546"/>
    <cellStyle name="Output 2 5 4 5 2 2 2 3" xfId="53729"/>
    <cellStyle name="Output 2 5 4 5 2 2 3" xfId="29765"/>
    <cellStyle name="Output 2 5 4 5 2 2 4" xfId="46998"/>
    <cellStyle name="Output 2 5 4 5 2 3" xfId="8817"/>
    <cellStyle name="Output 2 5 4 5 2 3 2" xfId="26482"/>
    <cellStyle name="Output 2 5 4 5 2 3 3" xfId="43741"/>
    <cellStyle name="Output 2 5 4 5 2 4" xfId="15815"/>
    <cellStyle name="Output 2 5 4 5 2 4 2" xfId="33479"/>
    <cellStyle name="Output 2 5 4 5 2 4 3" xfId="50688"/>
    <cellStyle name="Output 2 5 4 5 2 5" xfId="22846"/>
    <cellStyle name="Output 2 5 4 5 2 6" xfId="40130"/>
    <cellStyle name="Output 2 5 4 5 3" xfId="7037"/>
    <cellStyle name="Output 2 5 4 5 3 2" xfId="24702"/>
    <cellStyle name="Output 2 5 4 5 3 3" xfId="41973"/>
    <cellStyle name="Output 2 5 4 5 4" xfId="14068"/>
    <cellStyle name="Output 2 5 4 5 4 2" xfId="31732"/>
    <cellStyle name="Output 2 5 4 5 4 3" xfId="48953"/>
    <cellStyle name="Output 2 5 4 5 5" xfId="20984"/>
    <cellStyle name="Output 2 5 4 5 6" xfId="38287"/>
    <cellStyle name="Output 2 5 4 6" xfId="4607"/>
    <cellStyle name="Output 2 5 4 6 2" xfId="11527"/>
    <cellStyle name="Output 2 5 4 6 2 2" xfId="18308"/>
    <cellStyle name="Output 2 5 4 6 2 2 2" xfId="35972"/>
    <cellStyle name="Output 2 5 4 6 2 2 3" xfId="53161"/>
    <cellStyle name="Output 2 5 4 6 2 3" xfId="29191"/>
    <cellStyle name="Output 2 5 4 6 2 4" xfId="46430"/>
    <cellStyle name="Output 2 5 4 6 3" xfId="8243"/>
    <cellStyle name="Output 2 5 4 6 3 2" xfId="25908"/>
    <cellStyle name="Output 2 5 4 6 3 3" xfId="43173"/>
    <cellStyle name="Output 2 5 4 6 4" xfId="15241"/>
    <cellStyle name="Output 2 5 4 6 4 2" xfId="32905"/>
    <cellStyle name="Output 2 5 4 6 4 3" xfId="50120"/>
    <cellStyle name="Output 2 5 4 6 5" xfId="22272"/>
    <cellStyle name="Output 2 5 4 6 6" xfId="39562"/>
    <cellStyle name="Output 2 5 4 7" xfId="10213"/>
    <cellStyle name="Output 2 5 4 7 2" xfId="17102"/>
    <cellStyle name="Output 2 5 4 7 2 2" xfId="34766"/>
    <cellStyle name="Output 2 5 4 7 2 3" xfId="51967"/>
    <cellStyle name="Output 2 5 4 7 3" xfId="27877"/>
    <cellStyle name="Output 2 5 4 7 4" xfId="45128"/>
    <cellStyle name="Output 2 5 4 8" xfId="6463"/>
    <cellStyle name="Output 2 5 4 8 2" xfId="24128"/>
    <cellStyle name="Output 2 5 4 8 3" xfId="41405"/>
    <cellStyle name="Output 2 5 4 9" xfId="13494"/>
    <cellStyle name="Output 2 5 4 9 2" xfId="31158"/>
    <cellStyle name="Output 2 5 4 9 3" xfId="48385"/>
    <cellStyle name="Output 2 5 5" xfId="2885"/>
    <cellStyle name="Output 2 5 5 2" xfId="3548"/>
    <cellStyle name="Output 2 5 5 2 2" xfId="5464"/>
    <cellStyle name="Output 2 5 5 2 2 2" xfId="12384"/>
    <cellStyle name="Output 2 5 5 2 2 2 2" xfId="19111"/>
    <cellStyle name="Output 2 5 5 2 2 2 2 2" xfId="36775"/>
    <cellStyle name="Output 2 5 5 2 2 2 2 3" xfId="53955"/>
    <cellStyle name="Output 2 5 5 2 2 2 3" xfId="30048"/>
    <cellStyle name="Output 2 5 5 2 2 2 4" xfId="47278"/>
    <cellStyle name="Output 2 5 5 2 2 3" xfId="9100"/>
    <cellStyle name="Output 2 5 5 2 2 3 2" xfId="26765"/>
    <cellStyle name="Output 2 5 5 2 2 3 3" xfId="44021"/>
    <cellStyle name="Output 2 5 5 2 2 4" xfId="16044"/>
    <cellStyle name="Output 2 5 5 2 2 4 2" xfId="33708"/>
    <cellStyle name="Output 2 5 5 2 2 4 3" xfId="50914"/>
    <cellStyle name="Output 2 5 5 2 2 5" xfId="23129"/>
    <cellStyle name="Output 2 5 5 2 2 6" xfId="40410"/>
    <cellStyle name="Output 2 5 5 2 3" xfId="11008"/>
    <cellStyle name="Output 2 5 5 2 3 2" xfId="17843"/>
    <cellStyle name="Output 2 5 5 2 3 2 2" xfId="35507"/>
    <cellStyle name="Output 2 5 5 2 3 2 3" xfId="52699"/>
    <cellStyle name="Output 2 5 5 2 3 3" xfId="28672"/>
    <cellStyle name="Output 2 5 5 2 3 4" xfId="45914"/>
    <cellStyle name="Output 2 5 5 2 4" xfId="7245"/>
    <cellStyle name="Output 2 5 5 2 4 2" xfId="24910"/>
    <cellStyle name="Output 2 5 5 2 4 3" xfId="42178"/>
    <cellStyle name="Output 2 5 5 2 5" xfId="14297"/>
    <cellStyle name="Output 2 5 5 2 5 2" xfId="31961"/>
    <cellStyle name="Output 2 5 5 2 5 3" xfId="49179"/>
    <cellStyle name="Output 2 5 5 2 6" xfId="21267"/>
    <cellStyle name="Output 2 5 5 2 7" xfId="38567"/>
    <cellStyle name="Output 2 5 5 3" xfId="3918"/>
    <cellStyle name="Output 2 5 5 3 2" xfId="5834"/>
    <cellStyle name="Output 2 5 5 3 2 2" xfId="12754"/>
    <cellStyle name="Output 2 5 5 3 2 2 2" xfId="19481"/>
    <cellStyle name="Output 2 5 5 3 2 2 2 2" xfId="37145"/>
    <cellStyle name="Output 2 5 5 3 2 2 2 3" xfId="54322"/>
    <cellStyle name="Output 2 5 5 3 2 2 3" xfId="30418"/>
    <cellStyle name="Output 2 5 5 3 2 2 4" xfId="47645"/>
    <cellStyle name="Output 2 5 5 3 2 3" xfId="9470"/>
    <cellStyle name="Output 2 5 5 3 2 3 2" xfId="27135"/>
    <cellStyle name="Output 2 5 5 3 2 3 3" xfId="44388"/>
    <cellStyle name="Output 2 5 5 3 2 4" xfId="16414"/>
    <cellStyle name="Output 2 5 5 3 2 4 2" xfId="34078"/>
    <cellStyle name="Output 2 5 5 3 2 4 3" xfId="51281"/>
    <cellStyle name="Output 2 5 5 3 2 5" xfId="23499"/>
    <cellStyle name="Output 2 5 5 3 2 6" xfId="40777"/>
    <cellStyle name="Output 2 5 5 3 3" xfId="7615"/>
    <cellStyle name="Output 2 5 5 3 3 2" xfId="25280"/>
    <cellStyle name="Output 2 5 5 3 3 3" xfId="42545"/>
    <cellStyle name="Output 2 5 5 3 4" xfId="14667"/>
    <cellStyle name="Output 2 5 5 3 4 2" xfId="32331"/>
    <cellStyle name="Output 2 5 5 3 4 3" xfId="49546"/>
    <cellStyle name="Output 2 5 5 3 5" xfId="21637"/>
    <cellStyle name="Output 2 5 5 3 6" xfId="38934"/>
    <cellStyle name="Output 2 5 5 4" xfId="4801"/>
    <cellStyle name="Output 2 5 5 4 2" xfId="11721"/>
    <cellStyle name="Output 2 5 5 4 2 2" xfId="18502"/>
    <cellStyle name="Output 2 5 5 4 2 2 2" xfId="36166"/>
    <cellStyle name="Output 2 5 5 4 2 2 3" xfId="53352"/>
    <cellStyle name="Output 2 5 5 4 2 3" xfId="29385"/>
    <cellStyle name="Output 2 5 5 4 2 4" xfId="46621"/>
    <cellStyle name="Output 2 5 5 4 3" xfId="8437"/>
    <cellStyle name="Output 2 5 5 4 3 2" xfId="26102"/>
    <cellStyle name="Output 2 5 5 4 3 3" xfId="43364"/>
    <cellStyle name="Output 2 5 5 4 4" xfId="15435"/>
    <cellStyle name="Output 2 5 5 4 4 2" xfId="33099"/>
    <cellStyle name="Output 2 5 5 4 4 3" xfId="50311"/>
    <cellStyle name="Output 2 5 5 4 5" xfId="22466"/>
    <cellStyle name="Output 2 5 5 4 6" xfId="39753"/>
    <cellStyle name="Output 2 5 5 5" xfId="10407"/>
    <cellStyle name="Output 2 5 5 5 2" xfId="17296"/>
    <cellStyle name="Output 2 5 5 5 2 2" xfId="34960"/>
    <cellStyle name="Output 2 5 5 5 2 3" xfId="52158"/>
    <cellStyle name="Output 2 5 5 5 3" xfId="28071"/>
    <cellStyle name="Output 2 5 5 5 4" xfId="45319"/>
    <cellStyle name="Output 2 5 5 6" xfId="6657"/>
    <cellStyle name="Output 2 5 5 6 2" xfId="24322"/>
    <cellStyle name="Output 2 5 5 6 3" xfId="41596"/>
    <cellStyle name="Output 2 5 5 7" xfId="13688"/>
    <cellStyle name="Output 2 5 5 7 2" xfId="31352"/>
    <cellStyle name="Output 2 5 5 7 3" xfId="48576"/>
    <cellStyle name="Output 2 5 5 8" xfId="20604"/>
    <cellStyle name="Output 2 5 5 9" xfId="37910"/>
    <cellStyle name="Output 2 5 6" xfId="4537"/>
    <cellStyle name="Output 2 5 6 2" xfId="6401"/>
    <cellStyle name="Output 2 5 6 2 2" xfId="13320"/>
    <cellStyle name="Output 2 5 6 2 2 2" xfId="19993"/>
    <cellStyle name="Output 2 5 6 2 2 2 2" xfId="37657"/>
    <cellStyle name="Output 2 5 6 2 2 2 3" xfId="54834"/>
    <cellStyle name="Output 2 5 6 2 2 3" xfId="30984"/>
    <cellStyle name="Output 2 5 6 2 2 4" xfId="48211"/>
    <cellStyle name="Output 2 5 6 2 3" xfId="10036"/>
    <cellStyle name="Output 2 5 6 2 3 2" xfId="27701"/>
    <cellStyle name="Output 2 5 6 2 3 3" xfId="44954"/>
    <cellStyle name="Output 2 5 6 2 4" xfId="16926"/>
    <cellStyle name="Output 2 5 6 2 4 2" xfId="34590"/>
    <cellStyle name="Output 2 5 6 2 4 3" xfId="51793"/>
    <cellStyle name="Output 2 5 6 2 5" xfId="24066"/>
    <cellStyle name="Output 2 5 6 2 6" xfId="41343"/>
    <cellStyle name="Output 2 5 6 3" xfId="11465"/>
    <cellStyle name="Output 2 5 6 3 2" xfId="18246"/>
    <cellStyle name="Output 2 5 6 3 2 2" xfId="35910"/>
    <cellStyle name="Output 2 5 6 3 2 3" xfId="53099"/>
    <cellStyle name="Output 2 5 6 3 3" xfId="29129"/>
    <cellStyle name="Output 2 5 6 3 4" xfId="46368"/>
    <cellStyle name="Output 2 5 6 4" xfId="8181"/>
    <cellStyle name="Output 2 5 6 4 2" xfId="25846"/>
    <cellStyle name="Output 2 5 6 4 3" xfId="43111"/>
    <cellStyle name="Output 2 5 6 5" xfId="15179"/>
    <cellStyle name="Output 2 5 6 5 2" xfId="32843"/>
    <cellStyle name="Output 2 5 6 5 3" xfId="50058"/>
    <cellStyle name="Output 2 5 6 6" xfId="22210"/>
    <cellStyle name="Output 2 5 6 7" xfId="39500"/>
    <cellStyle name="Output 2 5 7" xfId="4451"/>
    <cellStyle name="Output 2 5 7 2" xfId="6315"/>
    <cellStyle name="Output 2 5 7 2 2" xfId="13234"/>
    <cellStyle name="Output 2 5 7 2 2 2" xfId="19907"/>
    <cellStyle name="Output 2 5 7 2 2 2 2" xfId="37571"/>
    <cellStyle name="Output 2 5 7 2 2 2 3" xfId="54748"/>
    <cellStyle name="Output 2 5 7 2 2 3" xfId="30898"/>
    <cellStyle name="Output 2 5 7 2 2 4" xfId="48125"/>
    <cellStyle name="Output 2 5 7 2 3" xfId="9950"/>
    <cellStyle name="Output 2 5 7 2 3 2" xfId="27615"/>
    <cellStyle name="Output 2 5 7 2 3 3" xfId="44868"/>
    <cellStyle name="Output 2 5 7 2 4" xfId="16840"/>
    <cellStyle name="Output 2 5 7 2 4 2" xfId="34504"/>
    <cellStyle name="Output 2 5 7 2 4 3" xfId="51707"/>
    <cellStyle name="Output 2 5 7 2 5" xfId="23980"/>
    <cellStyle name="Output 2 5 7 2 6" xfId="41257"/>
    <cellStyle name="Output 2 5 7 3" xfId="11379"/>
    <cellStyle name="Output 2 5 7 3 2" xfId="18160"/>
    <cellStyle name="Output 2 5 7 3 2 2" xfId="35824"/>
    <cellStyle name="Output 2 5 7 3 2 3" xfId="53013"/>
    <cellStyle name="Output 2 5 7 3 3" xfId="29043"/>
    <cellStyle name="Output 2 5 7 3 4" xfId="46282"/>
    <cellStyle name="Output 2 5 7 4" xfId="8095"/>
    <cellStyle name="Output 2 5 7 4 2" xfId="25760"/>
    <cellStyle name="Output 2 5 7 4 3" xfId="43025"/>
    <cellStyle name="Output 2 5 7 5" xfId="15093"/>
    <cellStyle name="Output 2 5 7 5 2" xfId="32757"/>
    <cellStyle name="Output 2 5 7 5 3" xfId="49972"/>
    <cellStyle name="Output 2 5 7 6" xfId="22124"/>
    <cellStyle name="Output 2 5 7 7" xfId="39414"/>
    <cellStyle name="Output 2 5 8" xfId="10180"/>
    <cellStyle name="Output 2 5 8 2" xfId="17069"/>
    <cellStyle name="Output 2 5 8 2 2" xfId="34733"/>
    <cellStyle name="Output 2 5 8 2 3" xfId="51934"/>
    <cellStyle name="Output 2 5 8 3" xfId="27844"/>
    <cellStyle name="Output 2 5 8 4" xfId="45095"/>
    <cellStyle name="Output 2 5 9" xfId="13461"/>
    <cellStyle name="Output 2 5 9 2" xfId="31125"/>
    <cellStyle name="Output 2 5 9 3" xfId="48352"/>
    <cellStyle name="Output 2 6" xfId="1909"/>
    <cellStyle name="Output 2 6 2" xfId="2688"/>
    <cellStyle name="Output 2 6 2 10" xfId="20409"/>
    <cellStyle name="Output 2 6 2 11" xfId="37718"/>
    <cellStyle name="Output 2 6 2 2" xfId="2917"/>
    <cellStyle name="Output 2 6 2 2 2" xfId="3580"/>
    <cellStyle name="Output 2 6 2 2 2 2" xfId="5496"/>
    <cellStyle name="Output 2 6 2 2 2 2 2" xfId="12416"/>
    <cellStyle name="Output 2 6 2 2 2 2 2 2" xfId="19143"/>
    <cellStyle name="Output 2 6 2 2 2 2 2 2 2" xfId="36807"/>
    <cellStyle name="Output 2 6 2 2 2 2 2 2 3" xfId="53987"/>
    <cellStyle name="Output 2 6 2 2 2 2 2 3" xfId="30080"/>
    <cellStyle name="Output 2 6 2 2 2 2 2 4" xfId="47310"/>
    <cellStyle name="Output 2 6 2 2 2 2 3" xfId="9132"/>
    <cellStyle name="Output 2 6 2 2 2 2 3 2" xfId="26797"/>
    <cellStyle name="Output 2 6 2 2 2 2 3 3" xfId="44053"/>
    <cellStyle name="Output 2 6 2 2 2 2 4" xfId="16076"/>
    <cellStyle name="Output 2 6 2 2 2 2 4 2" xfId="33740"/>
    <cellStyle name="Output 2 6 2 2 2 2 4 3" xfId="50946"/>
    <cellStyle name="Output 2 6 2 2 2 2 5" xfId="23161"/>
    <cellStyle name="Output 2 6 2 2 2 2 6" xfId="40442"/>
    <cellStyle name="Output 2 6 2 2 2 3" xfId="11040"/>
    <cellStyle name="Output 2 6 2 2 2 3 2" xfId="17875"/>
    <cellStyle name="Output 2 6 2 2 2 3 2 2" xfId="35539"/>
    <cellStyle name="Output 2 6 2 2 2 3 2 3" xfId="52731"/>
    <cellStyle name="Output 2 6 2 2 2 3 3" xfId="28704"/>
    <cellStyle name="Output 2 6 2 2 2 3 4" xfId="45946"/>
    <cellStyle name="Output 2 6 2 2 2 4" xfId="7277"/>
    <cellStyle name="Output 2 6 2 2 2 4 2" xfId="24942"/>
    <cellStyle name="Output 2 6 2 2 2 4 3" xfId="42210"/>
    <cellStyle name="Output 2 6 2 2 2 5" xfId="14329"/>
    <cellStyle name="Output 2 6 2 2 2 5 2" xfId="31993"/>
    <cellStyle name="Output 2 6 2 2 2 5 3" xfId="49211"/>
    <cellStyle name="Output 2 6 2 2 2 6" xfId="21299"/>
    <cellStyle name="Output 2 6 2 2 2 7" xfId="38599"/>
    <cellStyle name="Output 2 6 2 2 3" xfId="3950"/>
    <cellStyle name="Output 2 6 2 2 3 2" xfId="5866"/>
    <cellStyle name="Output 2 6 2 2 3 2 2" xfId="12786"/>
    <cellStyle name="Output 2 6 2 2 3 2 2 2" xfId="19513"/>
    <cellStyle name="Output 2 6 2 2 3 2 2 2 2" xfId="37177"/>
    <cellStyle name="Output 2 6 2 2 3 2 2 2 3" xfId="54354"/>
    <cellStyle name="Output 2 6 2 2 3 2 2 3" xfId="30450"/>
    <cellStyle name="Output 2 6 2 2 3 2 2 4" xfId="47677"/>
    <cellStyle name="Output 2 6 2 2 3 2 3" xfId="9502"/>
    <cellStyle name="Output 2 6 2 2 3 2 3 2" xfId="27167"/>
    <cellStyle name="Output 2 6 2 2 3 2 3 3" xfId="44420"/>
    <cellStyle name="Output 2 6 2 2 3 2 4" xfId="16446"/>
    <cellStyle name="Output 2 6 2 2 3 2 4 2" xfId="34110"/>
    <cellStyle name="Output 2 6 2 2 3 2 4 3" xfId="51313"/>
    <cellStyle name="Output 2 6 2 2 3 2 5" xfId="23531"/>
    <cellStyle name="Output 2 6 2 2 3 2 6" xfId="40809"/>
    <cellStyle name="Output 2 6 2 2 3 3" xfId="7647"/>
    <cellStyle name="Output 2 6 2 2 3 3 2" xfId="25312"/>
    <cellStyle name="Output 2 6 2 2 3 3 3" xfId="42577"/>
    <cellStyle name="Output 2 6 2 2 3 4" xfId="14699"/>
    <cellStyle name="Output 2 6 2 2 3 4 2" xfId="32363"/>
    <cellStyle name="Output 2 6 2 2 3 4 3" xfId="49578"/>
    <cellStyle name="Output 2 6 2 2 3 5" xfId="21669"/>
    <cellStyle name="Output 2 6 2 2 3 6" xfId="38966"/>
    <cellStyle name="Output 2 6 2 2 4" xfId="4833"/>
    <cellStyle name="Output 2 6 2 2 4 2" xfId="11753"/>
    <cellStyle name="Output 2 6 2 2 4 2 2" xfId="18534"/>
    <cellStyle name="Output 2 6 2 2 4 2 2 2" xfId="36198"/>
    <cellStyle name="Output 2 6 2 2 4 2 2 3" xfId="53384"/>
    <cellStyle name="Output 2 6 2 2 4 2 3" xfId="29417"/>
    <cellStyle name="Output 2 6 2 2 4 2 4" xfId="46653"/>
    <cellStyle name="Output 2 6 2 2 4 3" xfId="8469"/>
    <cellStyle name="Output 2 6 2 2 4 3 2" xfId="26134"/>
    <cellStyle name="Output 2 6 2 2 4 3 3" xfId="43396"/>
    <cellStyle name="Output 2 6 2 2 4 4" xfId="15467"/>
    <cellStyle name="Output 2 6 2 2 4 4 2" xfId="33131"/>
    <cellStyle name="Output 2 6 2 2 4 4 3" xfId="50343"/>
    <cellStyle name="Output 2 6 2 2 4 5" xfId="22498"/>
    <cellStyle name="Output 2 6 2 2 4 6" xfId="39785"/>
    <cellStyle name="Output 2 6 2 2 5" xfId="10439"/>
    <cellStyle name="Output 2 6 2 2 5 2" xfId="17328"/>
    <cellStyle name="Output 2 6 2 2 5 2 2" xfId="34992"/>
    <cellStyle name="Output 2 6 2 2 5 2 3" xfId="52190"/>
    <cellStyle name="Output 2 6 2 2 5 3" xfId="28103"/>
    <cellStyle name="Output 2 6 2 2 5 4" xfId="45351"/>
    <cellStyle name="Output 2 6 2 2 6" xfId="6689"/>
    <cellStyle name="Output 2 6 2 2 6 2" xfId="24354"/>
    <cellStyle name="Output 2 6 2 2 6 3" xfId="41628"/>
    <cellStyle name="Output 2 6 2 2 7" xfId="13720"/>
    <cellStyle name="Output 2 6 2 2 7 2" xfId="31384"/>
    <cellStyle name="Output 2 6 2 2 7 3" xfId="48608"/>
    <cellStyle name="Output 2 6 2 2 8" xfId="20636"/>
    <cellStyle name="Output 2 6 2 2 9" xfId="37942"/>
    <cellStyle name="Output 2 6 2 3" xfId="3125"/>
    <cellStyle name="Output 2 6 2 3 2" xfId="4155"/>
    <cellStyle name="Output 2 6 2 3 2 2" xfId="6071"/>
    <cellStyle name="Output 2 6 2 3 2 2 2" xfId="12991"/>
    <cellStyle name="Output 2 6 2 3 2 2 2 2" xfId="19718"/>
    <cellStyle name="Output 2 6 2 3 2 2 2 2 2" xfId="37382"/>
    <cellStyle name="Output 2 6 2 3 2 2 2 2 3" xfId="54559"/>
    <cellStyle name="Output 2 6 2 3 2 2 2 3" xfId="30655"/>
    <cellStyle name="Output 2 6 2 3 2 2 2 4" xfId="47882"/>
    <cellStyle name="Output 2 6 2 3 2 2 3" xfId="9707"/>
    <cellStyle name="Output 2 6 2 3 2 2 3 2" xfId="27372"/>
    <cellStyle name="Output 2 6 2 3 2 2 3 3" xfId="44625"/>
    <cellStyle name="Output 2 6 2 3 2 2 4" xfId="16651"/>
    <cellStyle name="Output 2 6 2 3 2 2 4 2" xfId="34315"/>
    <cellStyle name="Output 2 6 2 3 2 2 4 3" xfId="51518"/>
    <cellStyle name="Output 2 6 2 3 2 2 5" xfId="23736"/>
    <cellStyle name="Output 2 6 2 3 2 2 6" xfId="41014"/>
    <cellStyle name="Output 2 6 2 3 2 3" xfId="7852"/>
    <cellStyle name="Output 2 6 2 3 2 3 2" xfId="25517"/>
    <cellStyle name="Output 2 6 2 3 2 3 3" xfId="42782"/>
    <cellStyle name="Output 2 6 2 3 2 4" xfId="14904"/>
    <cellStyle name="Output 2 6 2 3 2 4 2" xfId="32568"/>
    <cellStyle name="Output 2 6 2 3 2 4 3" xfId="49783"/>
    <cellStyle name="Output 2 6 2 3 2 5" xfId="21874"/>
    <cellStyle name="Output 2 6 2 3 2 6" xfId="39171"/>
    <cellStyle name="Output 2 6 2 3 3" xfId="5041"/>
    <cellStyle name="Output 2 6 2 3 3 2" xfId="11961"/>
    <cellStyle name="Output 2 6 2 3 3 2 2" xfId="18742"/>
    <cellStyle name="Output 2 6 2 3 3 2 2 2" xfId="36406"/>
    <cellStyle name="Output 2 6 2 3 3 2 2 3" xfId="53589"/>
    <cellStyle name="Output 2 6 2 3 3 2 3" xfId="29625"/>
    <cellStyle name="Output 2 6 2 3 3 2 4" xfId="46858"/>
    <cellStyle name="Output 2 6 2 3 3 3" xfId="8677"/>
    <cellStyle name="Output 2 6 2 3 3 3 2" xfId="26342"/>
    <cellStyle name="Output 2 6 2 3 3 3 3" xfId="43601"/>
    <cellStyle name="Output 2 6 2 3 3 4" xfId="15675"/>
    <cellStyle name="Output 2 6 2 3 3 4 2" xfId="33339"/>
    <cellStyle name="Output 2 6 2 3 3 4 3" xfId="50548"/>
    <cellStyle name="Output 2 6 2 3 3 5" xfId="22706"/>
    <cellStyle name="Output 2 6 2 3 3 6" xfId="39990"/>
    <cellStyle name="Output 2 6 2 3 4" xfId="10647"/>
    <cellStyle name="Output 2 6 2 3 4 2" xfId="17536"/>
    <cellStyle name="Output 2 6 2 3 4 2 2" xfId="35200"/>
    <cellStyle name="Output 2 6 2 3 4 2 3" xfId="52395"/>
    <cellStyle name="Output 2 6 2 3 4 3" xfId="28311"/>
    <cellStyle name="Output 2 6 2 3 4 4" xfId="45556"/>
    <cellStyle name="Output 2 6 2 3 5" xfId="6897"/>
    <cellStyle name="Output 2 6 2 3 5 2" xfId="24562"/>
    <cellStyle name="Output 2 6 2 3 5 3" xfId="41833"/>
    <cellStyle name="Output 2 6 2 3 6" xfId="13928"/>
    <cellStyle name="Output 2 6 2 3 6 2" xfId="31592"/>
    <cellStyle name="Output 2 6 2 3 6 3" xfId="48813"/>
    <cellStyle name="Output 2 6 2 3 7" xfId="20844"/>
    <cellStyle name="Output 2 6 2 3 8" xfId="38147"/>
    <cellStyle name="Output 2 6 2 4" xfId="3353"/>
    <cellStyle name="Output 2 6 2 4 2" xfId="5269"/>
    <cellStyle name="Output 2 6 2 4 2 2" xfId="12189"/>
    <cellStyle name="Output 2 6 2 4 2 2 2" xfId="18916"/>
    <cellStyle name="Output 2 6 2 4 2 2 2 2" xfId="36580"/>
    <cellStyle name="Output 2 6 2 4 2 2 2 3" xfId="53763"/>
    <cellStyle name="Output 2 6 2 4 2 2 3" xfId="29853"/>
    <cellStyle name="Output 2 6 2 4 2 2 4" xfId="47086"/>
    <cellStyle name="Output 2 6 2 4 2 3" xfId="8905"/>
    <cellStyle name="Output 2 6 2 4 2 3 2" xfId="26570"/>
    <cellStyle name="Output 2 6 2 4 2 3 3" xfId="43829"/>
    <cellStyle name="Output 2 6 2 4 2 4" xfId="15849"/>
    <cellStyle name="Output 2 6 2 4 2 4 2" xfId="33513"/>
    <cellStyle name="Output 2 6 2 4 2 4 3" xfId="50722"/>
    <cellStyle name="Output 2 6 2 4 2 5" xfId="22934"/>
    <cellStyle name="Output 2 6 2 4 2 6" xfId="40218"/>
    <cellStyle name="Output 2 6 2 4 3" xfId="10813"/>
    <cellStyle name="Output 2 6 2 4 3 2" xfId="17648"/>
    <cellStyle name="Output 2 6 2 4 3 2 2" xfId="35312"/>
    <cellStyle name="Output 2 6 2 4 3 2 3" xfId="52507"/>
    <cellStyle name="Output 2 6 2 4 3 3" xfId="28477"/>
    <cellStyle name="Output 2 6 2 4 3 4" xfId="45722"/>
    <cellStyle name="Output 2 6 2 4 4" xfId="7123"/>
    <cellStyle name="Output 2 6 2 4 4 2" xfId="24788"/>
    <cellStyle name="Output 2 6 2 4 4 3" xfId="42059"/>
    <cellStyle name="Output 2 6 2 4 5" xfId="14102"/>
    <cellStyle name="Output 2 6 2 4 5 2" xfId="31766"/>
    <cellStyle name="Output 2 6 2 4 5 3" xfId="48987"/>
    <cellStyle name="Output 2 6 2 4 6" xfId="21072"/>
    <cellStyle name="Output 2 6 2 4 7" xfId="38375"/>
    <cellStyle name="Output 2 6 2 5" xfId="3266"/>
    <cellStyle name="Output 2 6 2 5 2" xfId="5182"/>
    <cellStyle name="Output 2 6 2 5 2 2" xfId="12102"/>
    <cellStyle name="Output 2 6 2 5 2 2 2" xfId="18883"/>
    <cellStyle name="Output 2 6 2 5 2 2 2 2" xfId="36547"/>
    <cellStyle name="Output 2 6 2 5 2 2 2 3" xfId="53730"/>
    <cellStyle name="Output 2 6 2 5 2 2 3" xfId="29766"/>
    <cellStyle name="Output 2 6 2 5 2 2 4" xfId="46999"/>
    <cellStyle name="Output 2 6 2 5 2 3" xfId="8818"/>
    <cellStyle name="Output 2 6 2 5 2 3 2" xfId="26483"/>
    <cellStyle name="Output 2 6 2 5 2 3 3" xfId="43742"/>
    <cellStyle name="Output 2 6 2 5 2 4" xfId="15816"/>
    <cellStyle name="Output 2 6 2 5 2 4 2" xfId="33480"/>
    <cellStyle name="Output 2 6 2 5 2 4 3" xfId="50689"/>
    <cellStyle name="Output 2 6 2 5 2 5" xfId="22847"/>
    <cellStyle name="Output 2 6 2 5 2 6" xfId="40131"/>
    <cellStyle name="Output 2 6 2 5 3" xfId="7038"/>
    <cellStyle name="Output 2 6 2 5 3 2" xfId="24703"/>
    <cellStyle name="Output 2 6 2 5 3 3" xfId="41974"/>
    <cellStyle name="Output 2 6 2 5 4" xfId="14069"/>
    <cellStyle name="Output 2 6 2 5 4 2" xfId="31733"/>
    <cellStyle name="Output 2 6 2 5 4 3" xfId="48954"/>
    <cellStyle name="Output 2 6 2 5 5" xfId="20985"/>
    <cellStyle name="Output 2 6 2 5 6" xfId="38288"/>
    <cellStyle name="Output 2 6 2 6" xfId="4606"/>
    <cellStyle name="Output 2 6 2 6 2" xfId="11526"/>
    <cellStyle name="Output 2 6 2 6 2 2" xfId="18307"/>
    <cellStyle name="Output 2 6 2 6 2 2 2" xfId="35971"/>
    <cellStyle name="Output 2 6 2 6 2 2 3" xfId="53160"/>
    <cellStyle name="Output 2 6 2 6 2 3" xfId="29190"/>
    <cellStyle name="Output 2 6 2 6 2 4" xfId="46429"/>
    <cellStyle name="Output 2 6 2 6 3" xfId="8242"/>
    <cellStyle name="Output 2 6 2 6 3 2" xfId="25907"/>
    <cellStyle name="Output 2 6 2 6 3 3" xfId="43172"/>
    <cellStyle name="Output 2 6 2 6 4" xfId="15240"/>
    <cellStyle name="Output 2 6 2 6 4 2" xfId="32904"/>
    <cellStyle name="Output 2 6 2 6 4 3" xfId="50119"/>
    <cellStyle name="Output 2 6 2 6 5" xfId="22271"/>
    <cellStyle name="Output 2 6 2 6 6" xfId="39561"/>
    <cellStyle name="Output 2 6 2 7" xfId="10212"/>
    <cellStyle name="Output 2 6 2 7 2" xfId="17101"/>
    <cellStyle name="Output 2 6 2 7 2 2" xfId="34765"/>
    <cellStyle name="Output 2 6 2 7 2 3" xfId="51966"/>
    <cellStyle name="Output 2 6 2 7 3" xfId="27876"/>
    <cellStyle name="Output 2 6 2 7 4" xfId="45127"/>
    <cellStyle name="Output 2 6 2 8" xfId="6462"/>
    <cellStyle name="Output 2 6 2 8 2" xfId="24127"/>
    <cellStyle name="Output 2 6 2 8 3" xfId="41404"/>
    <cellStyle name="Output 2 6 2 9" xfId="13493"/>
    <cellStyle name="Output 2 6 2 9 2" xfId="31157"/>
    <cellStyle name="Output 2 6 2 9 3" xfId="48384"/>
    <cellStyle name="Output 2 6 3" xfId="2886"/>
    <cellStyle name="Output 2 6 3 2" xfId="3549"/>
    <cellStyle name="Output 2 6 3 2 2" xfId="5465"/>
    <cellStyle name="Output 2 6 3 2 2 2" xfId="12385"/>
    <cellStyle name="Output 2 6 3 2 2 2 2" xfId="19112"/>
    <cellStyle name="Output 2 6 3 2 2 2 2 2" xfId="36776"/>
    <cellStyle name="Output 2 6 3 2 2 2 2 3" xfId="53956"/>
    <cellStyle name="Output 2 6 3 2 2 2 3" xfId="30049"/>
    <cellStyle name="Output 2 6 3 2 2 2 4" xfId="47279"/>
    <cellStyle name="Output 2 6 3 2 2 3" xfId="9101"/>
    <cellStyle name="Output 2 6 3 2 2 3 2" xfId="26766"/>
    <cellStyle name="Output 2 6 3 2 2 3 3" xfId="44022"/>
    <cellStyle name="Output 2 6 3 2 2 4" xfId="16045"/>
    <cellStyle name="Output 2 6 3 2 2 4 2" xfId="33709"/>
    <cellStyle name="Output 2 6 3 2 2 4 3" xfId="50915"/>
    <cellStyle name="Output 2 6 3 2 2 5" xfId="23130"/>
    <cellStyle name="Output 2 6 3 2 2 6" xfId="40411"/>
    <cellStyle name="Output 2 6 3 2 3" xfId="11009"/>
    <cellStyle name="Output 2 6 3 2 3 2" xfId="17844"/>
    <cellStyle name="Output 2 6 3 2 3 2 2" xfId="35508"/>
    <cellStyle name="Output 2 6 3 2 3 2 3" xfId="52700"/>
    <cellStyle name="Output 2 6 3 2 3 3" xfId="28673"/>
    <cellStyle name="Output 2 6 3 2 3 4" xfId="45915"/>
    <cellStyle name="Output 2 6 3 2 4" xfId="7246"/>
    <cellStyle name="Output 2 6 3 2 4 2" xfId="24911"/>
    <cellStyle name="Output 2 6 3 2 4 3" xfId="42179"/>
    <cellStyle name="Output 2 6 3 2 5" xfId="14298"/>
    <cellStyle name="Output 2 6 3 2 5 2" xfId="31962"/>
    <cellStyle name="Output 2 6 3 2 5 3" xfId="49180"/>
    <cellStyle name="Output 2 6 3 2 6" xfId="21268"/>
    <cellStyle name="Output 2 6 3 2 7" xfId="38568"/>
    <cellStyle name="Output 2 6 3 3" xfId="3919"/>
    <cellStyle name="Output 2 6 3 3 2" xfId="5835"/>
    <cellStyle name="Output 2 6 3 3 2 2" xfId="12755"/>
    <cellStyle name="Output 2 6 3 3 2 2 2" xfId="19482"/>
    <cellStyle name="Output 2 6 3 3 2 2 2 2" xfId="37146"/>
    <cellStyle name="Output 2 6 3 3 2 2 2 3" xfId="54323"/>
    <cellStyle name="Output 2 6 3 3 2 2 3" xfId="30419"/>
    <cellStyle name="Output 2 6 3 3 2 2 4" xfId="47646"/>
    <cellStyle name="Output 2 6 3 3 2 3" xfId="9471"/>
    <cellStyle name="Output 2 6 3 3 2 3 2" xfId="27136"/>
    <cellStyle name="Output 2 6 3 3 2 3 3" xfId="44389"/>
    <cellStyle name="Output 2 6 3 3 2 4" xfId="16415"/>
    <cellStyle name="Output 2 6 3 3 2 4 2" xfId="34079"/>
    <cellStyle name="Output 2 6 3 3 2 4 3" xfId="51282"/>
    <cellStyle name="Output 2 6 3 3 2 5" xfId="23500"/>
    <cellStyle name="Output 2 6 3 3 2 6" xfId="40778"/>
    <cellStyle name="Output 2 6 3 3 3" xfId="7616"/>
    <cellStyle name="Output 2 6 3 3 3 2" xfId="25281"/>
    <cellStyle name="Output 2 6 3 3 3 3" xfId="42546"/>
    <cellStyle name="Output 2 6 3 3 4" xfId="14668"/>
    <cellStyle name="Output 2 6 3 3 4 2" xfId="32332"/>
    <cellStyle name="Output 2 6 3 3 4 3" xfId="49547"/>
    <cellStyle name="Output 2 6 3 3 5" xfId="21638"/>
    <cellStyle name="Output 2 6 3 3 6" xfId="38935"/>
    <cellStyle name="Output 2 6 3 4" xfId="4802"/>
    <cellStyle name="Output 2 6 3 4 2" xfId="11722"/>
    <cellStyle name="Output 2 6 3 4 2 2" xfId="18503"/>
    <cellStyle name="Output 2 6 3 4 2 2 2" xfId="36167"/>
    <cellStyle name="Output 2 6 3 4 2 2 3" xfId="53353"/>
    <cellStyle name="Output 2 6 3 4 2 3" xfId="29386"/>
    <cellStyle name="Output 2 6 3 4 2 4" xfId="46622"/>
    <cellStyle name="Output 2 6 3 4 3" xfId="8438"/>
    <cellStyle name="Output 2 6 3 4 3 2" xfId="26103"/>
    <cellStyle name="Output 2 6 3 4 3 3" xfId="43365"/>
    <cellStyle name="Output 2 6 3 4 4" xfId="15436"/>
    <cellStyle name="Output 2 6 3 4 4 2" xfId="33100"/>
    <cellStyle name="Output 2 6 3 4 4 3" xfId="50312"/>
    <cellStyle name="Output 2 6 3 4 5" xfId="22467"/>
    <cellStyle name="Output 2 6 3 4 6" xfId="39754"/>
    <cellStyle name="Output 2 6 3 5" xfId="10408"/>
    <cellStyle name="Output 2 6 3 5 2" xfId="17297"/>
    <cellStyle name="Output 2 6 3 5 2 2" xfId="34961"/>
    <cellStyle name="Output 2 6 3 5 2 3" xfId="52159"/>
    <cellStyle name="Output 2 6 3 5 3" xfId="28072"/>
    <cellStyle name="Output 2 6 3 5 4" xfId="45320"/>
    <cellStyle name="Output 2 6 3 6" xfId="6658"/>
    <cellStyle name="Output 2 6 3 6 2" xfId="24323"/>
    <cellStyle name="Output 2 6 3 6 3" xfId="41597"/>
    <cellStyle name="Output 2 6 3 7" xfId="13689"/>
    <cellStyle name="Output 2 6 3 7 2" xfId="31353"/>
    <cellStyle name="Output 2 6 3 7 3" xfId="48577"/>
    <cellStyle name="Output 2 6 3 8" xfId="20605"/>
    <cellStyle name="Output 2 6 3 9" xfId="37911"/>
    <cellStyle name="Output 2 6 4" xfId="4538"/>
    <cellStyle name="Output 2 6 4 2" xfId="6402"/>
    <cellStyle name="Output 2 6 4 2 2" xfId="13321"/>
    <cellStyle name="Output 2 6 4 2 2 2" xfId="19994"/>
    <cellStyle name="Output 2 6 4 2 2 2 2" xfId="37658"/>
    <cellStyle name="Output 2 6 4 2 2 2 3" xfId="54835"/>
    <cellStyle name="Output 2 6 4 2 2 3" xfId="30985"/>
    <cellStyle name="Output 2 6 4 2 2 4" xfId="48212"/>
    <cellStyle name="Output 2 6 4 2 3" xfId="10037"/>
    <cellStyle name="Output 2 6 4 2 3 2" xfId="27702"/>
    <cellStyle name="Output 2 6 4 2 3 3" xfId="44955"/>
    <cellStyle name="Output 2 6 4 2 4" xfId="16927"/>
    <cellStyle name="Output 2 6 4 2 4 2" xfId="34591"/>
    <cellStyle name="Output 2 6 4 2 4 3" xfId="51794"/>
    <cellStyle name="Output 2 6 4 2 5" xfId="24067"/>
    <cellStyle name="Output 2 6 4 2 6" xfId="41344"/>
    <cellStyle name="Output 2 6 4 3" xfId="11466"/>
    <cellStyle name="Output 2 6 4 3 2" xfId="18247"/>
    <cellStyle name="Output 2 6 4 3 2 2" xfId="35911"/>
    <cellStyle name="Output 2 6 4 3 2 3" xfId="53100"/>
    <cellStyle name="Output 2 6 4 3 3" xfId="29130"/>
    <cellStyle name="Output 2 6 4 3 4" xfId="46369"/>
    <cellStyle name="Output 2 6 4 4" xfId="8182"/>
    <cellStyle name="Output 2 6 4 4 2" xfId="25847"/>
    <cellStyle name="Output 2 6 4 4 3" xfId="43112"/>
    <cellStyle name="Output 2 6 4 5" xfId="15180"/>
    <cellStyle name="Output 2 6 4 5 2" xfId="32844"/>
    <cellStyle name="Output 2 6 4 5 3" xfId="50059"/>
    <cellStyle name="Output 2 6 4 6" xfId="22211"/>
    <cellStyle name="Output 2 6 4 7" xfId="39501"/>
    <cellStyle name="Output 2 6 5" xfId="4452"/>
    <cellStyle name="Output 2 6 5 2" xfId="6316"/>
    <cellStyle name="Output 2 6 5 2 2" xfId="13235"/>
    <cellStyle name="Output 2 6 5 2 2 2" xfId="19908"/>
    <cellStyle name="Output 2 6 5 2 2 2 2" xfId="37572"/>
    <cellStyle name="Output 2 6 5 2 2 2 3" xfId="54749"/>
    <cellStyle name="Output 2 6 5 2 2 3" xfId="30899"/>
    <cellStyle name="Output 2 6 5 2 2 4" xfId="48126"/>
    <cellStyle name="Output 2 6 5 2 3" xfId="9951"/>
    <cellStyle name="Output 2 6 5 2 3 2" xfId="27616"/>
    <cellStyle name="Output 2 6 5 2 3 3" xfId="44869"/>
    <cellStyle name="Output 2 6 5 2 4" xfId="16841"/>
    <cellStyle name="Output 2 6 5 2 4 2" xfId="34505"/>
    <cellStyle name="Output 2 6 5 2 4 3" xfId="51708"/>
    <cellStyle name="Output 2 6 5 2 5" xfId="23981"/>
    <cellStyle name="Output 2 6 5 2 6" xfId="41258"/>
    <cellStyle name="Output 2 6 5 3" xfId="11380"/>
    <cellStyle name="Output 2 6 5 3 2" xfId="18161"/>
    <cellStyle name="Output 2 6 5 3 2 2" xfId="35825"/>
    <cellStyle name="Output 2 6 5 3 2 3" xfId="53014"/>
    <cellStyle name="Output 2 6 5 3 3" xfId="29044"/>
    <cellStyle name="Output 2 6 5 3 4" xfId="46283"/>
    <cellStyle name="Output 2 6 5 4" xfId="8096"/>
    <cellStyle name="Output 2 6 5 4 2" xfId="25761"/>
    <cellStyle name="Output 2 6 5 4 3" xfId="43026"/>
    <cellStyle name="Output 2 6 5 5" xfId="15094"/>
    <cellStyle name="Output 2 6 5 5 2" xfId="32758"/>
    <cellStyle name="Output 2 6 5 5 3" xfId="49973"/>
    <cellStyle name="Output 2 6 5 6" xfId="22125"/>
    <cellStyle name="Output 2 6 5 7" xfId="39415"/>
    <cellStyle name="Output 2 6 6" xfId="10181"/>
    <cellStyle name="Output 2 6 6 2" xfId="17070"/>
    <cellStyle name="Output 2 6 6 2 2" xfId="34734"/>
    <cellStyle name="Output 2 6 6 2 3" xfId="51935"/>
    <cellStyle name="Output 2 6 6 3" xfId="27845"/>
    <cellStyle name="Output 2 6 6 4" xfId="45096"/>
    <cellStyle name="Output 2 6 7" xfId="13462"/>
    <cellStyle name="Output 2 6 7 2" xfId="31126"/>
    <cellStyle name="Output 2 6 7 3" xfId="48353"/>
    <cellStyle name="Output 2 6 8" xfId="20288"/>
    <cellStyle name="Output 2 6 9" xfId="20366"/>
    <cellStyle name="Output 2 7" xfId="1910"/>
    <cellStyle name="Output 2 7 2" xfId="2687"/>
    <cellStyle name="Output 2 7 2 10" xfId="20408"/>
    <cellStyle name="Output 2 7 2 11" xfId="37717"/>
    <cellStyle name="Output 2 7 2 2" xfId="2916"/>
    <cellStyle name="Output 2 7 2 2 2" xfId="3579"/>
    <cellStyle name="Output 2 7 2 2 2 2" xfId="5495"/>
    <cellStyle name="Output 2 7 2 2 2 2 2" xfId="12415"/>
    <cellStyle name="Output 2 7 2 2 2 2 2 2" xfId="19142"/>
    <cellStyle name="Output 2 7 2 2 2 2 2 2 2" xfId="36806"/>
    <cellStyle name="Output 2 7 2 2 2 2 2 2 3" xfId="53986"/>
    <cellStyle name="Output 2 7 2 2 2 2 2 3" xfId="30079"/>
    <cellStyle name="Output 2 7 2 2 2 2 2 4" xfId="47309"/>
    <cellStyle name="Output 2 7 2 2 2 2 3" xfId="9131"/>
    <cellStyle name="Output 2 7 2 2 2 2 3 2" xfId="26796"/>
    <cellStyle name="Output 2 7 2 2 2 2 3 3" xfId="44052"/>
    <cellStyle name="Output 2 7 2 2 2 2 4" xfId="16075"/>
    <cellStyle name="Output 2 7 2 2 2 2 4 2" xfId="33739"/>
    <cellStyle name="Output 2 7 2 2 2 2 4 3" xfId="50945"/>
    <cellStyle name="Output 2 7 2 2 2 2 5" xfId="23160"/>
    <cellStyle name="Output 2 7 2 2 2 2 6" xfId="40441"/>
    <cellStyle name="Output 2 7 2 2 2 3" xfId="11039"/>
    <cellStyle name="Output 2 7 2 2 2 3 2" xfId="17874"/>
    <cellStyle name="Output 2 7 2 2 2 3 2 2" xfId="35538"/>
    <cellStyle name="Output 2 7 2 2 2 3 2 3" xfId="52730"/>
    <cellStyle name="Output 2 7 2 2 2 3 3" xfId="28703"/>
    <cellStyle name="Output 2 7 2 2 2 3 4" xfId="45945"/>
    <cellStyle name="Output 2 7 2 2 2 4" xfId="7276"/>
    <cellStyle name="Output 2 7 2 2 2 4 2" xfId="24941"/>
    <cellStyle name="Output 2 7 2 2 2 4 3" xfId="42209"/>
    <cellStyle name="Output 2 7 2 2 2 5" xfId="14328"/>
    <cellStyle name="Output 2 7 2 2 2 5 2" xfId="31992"/>
    <cellStyle name="Output 2 7 2 2 2 5 3" xfId="49210"/>
    <cellStyle name="Output 2 7 2 2 2 6" xfId="21298"/>
    <cellStyle name="Output 2 7 2 2 2 7" xfId="38598"/>
    <cellStyle name="Output 2 7 2 2 3" xfId="3949"/>
    <cellStyle name="Output 2 7 2 2 3 2" xfId="5865"/>
    <cellStyle name="Output 2 7 2 2 3 2 2" xfId="12785"/>
    <cellStyle name="Output 2 7 2 2 3 2 2 2" xfId="19512"/>
    <cellStyle name="Output 2 7 2 2 3 2 2 2 2" xfId="37176"/>
    <cellStyle name="Output 2 7 2 2 3 2 2 2 3" xfId="54353"/>
    <cellStyle name="Output 2 7 2 2 3 2 2 3" xfId="30449"/>
    <cellStyle name="Output 2 7 2 2 3 2 2 4" xfId="47676"/>
    <cellStyle name="Output 2 7 2 2 3 2 3" xfId="9501"/>
    <cellStyle name="Output 2 7 2 2 3 2 3 2" xfId="27166"/>
    <cellStyle name="Output 2 7 2 2 3 2 3 3" xfId="44419"/>
    <cellStyle name="Output 2 7 2 2 3 2 4" xfId="16445"/>
    <cellStyle name="Output 2 7 2 2 3 2 4 2" xfId="34109"/>
    <cellStyle name="Output 2 7 2 2 3 2 4 3" xfId="51312"/>
    <cellStyle name="Output 2 7 2 2 3 2 5" xfId="23530"/>
    <cellStyle name="Output 2 7 2 2 3 2 6" xfId="40808"/>
    <cellStyle name="Output 2 7 2 2 3 3" xfId="7646"/>
    <cellStyle name="Output 2 7 2 2 3 3 2" xfId="25311"/>
    <cellStyle name="Output 2 7 2 2 3 3 3" xfId="42576"/>
    <cellStyle name="Output 2 7 2 2 3 4" xfId="14698"/>
    <cellStyle name="Output 2 7 2 2 3 4 2" xfId="32362"/>
    <cellStyle name="Output 2 7 2 2 3 4 3" xfId="49577"/>
    <cellStyle name="Output 2 7 2 2 3 5" xfId="21668"/>
    <cellStyle name="Output 2 7 2 2 3 6" xfId="38965"/>
    <cellStyle name="Output 2 7 2 2 4" xfId="4832"/>
    <cellStyle name="Output 2 7 2 2 4 2" xfId="11752"/>
    <cellStyle name="Output 2 7 2 2 4 2 2" xfId="18533"/>
    <cellStyle name="Output 2 7 2 2 4 2 2 2" xfId="36197"/>
    <cellStyle name="Output 2 7 2 2 4 2 2 3" xfId="53383"/>
    <cellStyle name="Output 2 7 2 2 4 2 3" xfId="29416"/>
    <cellStyle name="Output 2 7 2 2 4 2 4" xfId="46652"/>
    <cellStyle name="Output 2 7 2 2 4 3" xfId="8468"/>
    <cellStyle name="Output 2 7 2 2 4 3 2" xfId="26133"/>
    <cellStyle name="Output 2 7 2 2 4 3 3" xfId="43395"/>
    <cellStyle name="Output 2 7 2 2 4 4" xfId="15466"/>
    <cellStyle name="Output 2 7 2 2 4 4 2" xfId="33130"/>
    <cellStyle name="Output 2 7 2 2 4 4 3" xfId="50342"/>
    <cellStyle name="Output 2 7 2 2 4 5" xfId="22497"/>
    <cellStyle name="Output 2 7 2 2 4 6" xfId="39784"/>
    <cellStyle name="Output 2 7 2 2 5" xfId="10438"/>
    <cellStyle name="Output 2 7 2 2 5 2" xfId="17327"/>
    <cellStyle name="Output 2 7 2 2 5 2 2" xfId="34991"/>
    <cellStyle name="Output 2 7 2 2 5 2 3" xfId="52189"/>
    <cellStyle name="Output 2 7 2 2 5 3" xfId="28102"/>
    <cellStyle name="Output 2 7 2 2 5 4" xfId="45350"/>
    <cellStyle name="Output 2 7 2 2 6" xfId="6688"/>
    <cellStyle name="Output 2 7 2 2 6 2" xfId="24353"/>
    <cellStyle name="Output 2 7 2 2 6 3" xfId="41627"/>
    <cellStyle name="Output 2 7 2 2 7" xfId="13719"/>
    <cellStyle name="Output 2 7 2 2 7 2" xfId="31383"/>
    <cellStyle name="Output 2 7 2 2 7 3" xfId="48607"/>
    <cellStyle name="Output 2 7 2 2 8" xfId="20635"/>
    <cellStyle name="Output 2 7 2 2 9" xfId="37941"/>
    <cellStyle name="Output 2 7 2 3" xfId="3124"/>
    <cellStyle name="Output 2 7 2 3 2" xfId="4154"/>
    <cellStyle name="Output 2 7 2 3 2 2" xfId="6070"/>
    <cellStyle name="Output 2 7 2 3 2 2 2" xfId="12990"/>
    <cellStyle name="Output 2 7 2 3 2 2 2 2" xfId="19717"/>
    <cellStyle name="Output 2 7 2 3 2 2 2 2 2" xfId="37381"/>
    <cellStyle name="Output 2 7 2 3 2 2 2 2 3" xfId="54558"/>
    <cellStyle name="Output 2 7 2 3 2 2 2 3" xfId="30654"/>
    <cellStyle name="Output 2 7 2 3 2 2 2 4" xfId="47881"/>
    <cellStyle name="Output 2 7 2 3 2 2 3" xfId="9706"/>
    <cellStyle name="Output 2 7 2 3 2 2 3 2" xfId="27371"/>
    <cellStyle name="Output 2 7 2 3 2 2 3 3" xfId="44624"/>
    <cellStyle name="Output 2 7 2 3 2 2 4" xfId="16650"/>
    <cellStyle name="Output 2 7 2 3 2 2 4 2" xfId="34314"/>
    <cellStyle name="Output 2 7 2 3 2 2 4 3" xfId="51517"/>
    <cellStyle name="Output 2 7 2 3 2 2 5" xfId="23735"/>
    <cellStyle name="Output 2 7 2 3 2 2 6" xfId="41013"/>
    <cellStyle name="Output 2 7 2 3 2 3" xfId="7851"/>
    <cellStyle name="Output 2 7 2 3 2 3 2" xfId="25516"/>
    <cellStyle name="Output 2 7 2 3 2 3 3" xfId="42781"/>
    <cellStyle name="Output 2 7 2 3 2 4" xfId="14903"/>
    <cellStyle name="Output 2 7 2 3 2 4 2" xfId="32567"/>
    <cellStyle name="Output 2 7 2 3 2 4 3" xfId="49782"/>
    <cellStyle name="Output 2 7 2 3 2 5" xfId="21873"/>
    <cellStyle name="Output 2 7 2 3 2 6" xfId="39170"/>
    <cellStyle name="Output 2 7 2 3 3" xfId="5040"/>
    <cellStyle name="Output 2 7 2 3 3 2" xfId="11960"/>
    <cellStyle name="Output 2 7 2 3 3 2 2" xfId="18741"/>
    <cellStyle name="Output 2 7 2 3 3 2 2 2" xfId="36405"/>
    <cellStyle name="Output 2 7 2 3 3 2 2 3" xfId="53588"/>
    <cellStyle name="Output 2 7 2 3 3 2 3" xfId="29624"/>
    <cellStyle name="Output 2 7 2 3 3 2 4" xfId="46857"/>
    <cellStyle name="Output 2 7 2 3 3 3" xfId="8676"/>
    <cellStyle name="Output 2 7 2 3 3 3 2" xfId="26341"/>
    <cellStyle name="Output 2 7 2 3 3 3 3" xfId="43600"/>
    <cellStyle name="Output 2 7 2 3 3 4" xfId="15674"/>
    <cellStyle name="Output 2 7 2 3 3 4 2" xfId="33338"/>
    <cellStyle name="Output 2 7 2 3 3 4 3" xfId="50547"/>
    <cellStyle name="Output 2 7 2 3 3 5" xfId="22705"/>
    <cellStyle name="Output 2 7 2 3 3 6" xfId="39989"/>
    <cellStyle name="Output 2 7 2 3 4" xfId="10646"/>
    <cellStyle name="Output 2 7 2 3 4 2" xfId="17535"/>
    <cellStyle name="Output 2 7 2 3 4 2 2" xfId="35199"/>
    <cellStyle name="Output 2 7 2 3 4 2 3" xfId="52394"/>
    <cellStyle name="Output 2 7 2 3 4 3" xfId="28310"/>
    <cellStyle name="Output 2 7 2 3 4 4" xfId="45555"/>
    <cellStyle name="Output 2 7 2 3 5" xfId="6896"/>
    <cellStyle name="Output 2 7 2 3 5 2" xfId="24561"/>
    <cellStyle name="Output 2 7 2 3 5 3" xfId="41832"/>
    <cellStyle name="Output 2 7 2 3 6" xfId="13927"/>
    <cellStyle name="Output 2 7 2 3 6 2" xfId="31591"/>
    <cellStyle name="Output 2 7 2 3 6 3" xfId="48812"/>
    <cellStyle name="Output 2 7 2 3 7" xfId="20843"/>
    <cellStyle name="Output 2 7 2 3 8" xfId="38146"/>
    <cellStyle name="Output 2 7 2 4" xfId="3352"/>
    <cellStyle name="Output 2 7 2 4 2" xfId="5268"/>
    <cellStyle name="Output 2 7 2 4 2 2" xfId="12188"/>
    <cellStyle name="Output 2 7 2 4 2 2 2" xfId="18915"/>
    <cellStyle name="Output 2 7 2 4 2 2 2 2" xfId="36579"/>
    <cellStyle name="Output 2 7 2 4 2 2 2 3" xfId="53762"/>
    <cellStyle name="Output 2 7 2 4 2 2 3" xfId="29852"/>
    <cellStyle name="Output 2 7 2 4 2 2 4" xfId="47085"/>
    <cellStyle name="Output 2 7 2 4 2 3" xfId="8904"/>
    <cellStyle name="Output 2 7 2 4 2 3 2" xfId="26569"/>
    <cellStyle name="Output 2 7 2 4 2 3 3" xfId="43828"/>
    <cellStyle name="Output 2 7 2 4 2 4" xfId="15848"/>
    <cellStyle name="Output 2 7 2 4 2 4 2" xfId="33512"/>
    <cellStyle name="Output 2 7 2 4 2 4 3" xfId="50721"/>
    <cellStyle name="Output 2 7 2 4 2 5" xfId="22933"/>
    <cellStyle name="Output 2 7 2 4 2 6" xfId="40217"/>
    <cellStyle name="Output 2 7 2 4 3" xfId="10812"/>
    <cellStyle name="Output 2 7 2 4 3 2" xfId="17647"/>
    <cellStyle name="Output 2 7 2 4 3 2 2" xfId="35311"/>
    <cellStyle name="Output 2 7 2 4 3 2 3" xfId="52506"/>
    <cellStyle name="Output 2 7 2 4 3 3" xfId="28476"/>
    <cellStyle name="Output 2 7 2 4 3 4" xfId="45721"/>
    <cellStyle name="Output 2 7 2 4 4" xfId="7122"/>
    <cellStyle name="Output 2 7 2 4 4 2" xfId="24787"/>
    <cellStyle name="Output 2 7 2 4 4 3" xfId="42058"/>
    <cellStyle name="Output 2 7 2 4 5" xfId="14101"/>
    <cellStyle name="Output 2 7 2 4 5 2" xfId="31765"/>
    <cellStyle name="Output 2 7 2 4 5 3" xfId="48986"/>
    <cellStyle name="Output 2 7 2 4 6" xfId="21071"/>
    <cellStyle name="Output 2 7 2 4 7" xfId="38374"/>
    <cellStyle name="Output 2 7 2 5" xfId="3267"/>
    <cellStyle name="Output 2 7 2 5 2" xfId="5183"/>
    <cellStyle name="Output 2 7 2 5 2 2" xfId="12103"/>
    <cellStyle name="Output 2 7 2 5 2 2 2" xfId="18884"/>
    <cellStyle name="Output 2 7 2 5 2 2 2 2" xfId="36548"/>
    <cellStyle name="Output 2 7 2 5 2 2 2 3" xfId="53731"/>
    <cellStyle name="Output 2 7 2 5 2 2 3" xfId="29767"/>
    <cellStyle name="Output 2 7 2 5 2 2 4" xfId="47000"/>
    <cellStyle name="Output 2 7 2 5 2 3" xfId="8819"/>
    <cellStyle name="Output 2 7 2 5 2 3 2" xfId="26484"/>
    <cellStyle name="Output 2 7 2 5 2 3 3" xfId="43743"/>
    <cellStyle name="Output 2 7 2 5 2 4" xfId="15817"/>
    <cellStyle name="Output 2 7 2 5 2 4 2" xfId="33481"/>
    <cellStyle name="Output 2 7 2 5 2 4 3" xfId="50690"/>
    <cellStyle name="Output 2 7 2 5 2 5" xfId="22848"/>
    <cellStyle name="Output 2 7 2 5 2 6" xfId="40132"/>
    <cellStyle name="Output 2 7 2 5 3" xfId="7039"/>
    <cellStyle name="Output 2 7 2 5 3 2" xfId="24704"/>
    <cellStyle name="Output 2 7 2 5 3 3" xfId="41975"/>
    <cellStyle name="Output 2 7 2 5 4" xfId="14070"/>
    <cellStyle name="Output 2 7 2 5 4 2" xfId="31734"/>
    <cellStyle name="Output 2 7 2 5 4 3" xfId="48955"/>
    <cellStyle name="Output 2 7 2 5 5" xfId="20986"/>
    <cellStyle name="Output 2 7 2 5 6" xfId="38289"/>
    <cellStyle name="Output 2 7 2 6" xfId="4605"/>
    <cellStyle name="Output 2 7 2 6 2" xfId="11525"/>
    <cellStyle name="Output 2 7 2 6 2 2" xfId="18306"/>
    <cellStyle name="Output 2 7 2 6 2 2 2" xfId="35970"/>
    <cellStyle name="Output 2 7 2 6 2 2 3" xfId="53159"/>
    <cellStyle name="Output 2 7 2 6 2 3" xfId="29189"/>
    <cellStyle name="Output 2 7 2 6 2 4" xfId="46428"/>
    <cellStyle name="Output 2 7 2 6 3" xfId="8241"/>
    <cellStyle name="Output 2 7 2 6 3 2" xfId="25906"/>
    <cellStyle name="Output 2 7 2 6 3 3" xfId="43171"/>
    <cellStyle name="Output 2 7 2 6 4" xfId="15239"/>
    <cellStyle name="Output 2 7 2 6 4 2" xfId="32903"/>
    <cellStyle name="Output 2 7 2 6 4 3" xfId="50118"/>
    <cellStyle name="Output 2 7 2 6 5" xfId="22270"/>
    <cellStyle name="Output 2 7 2 6 6" xfId="39560"/>
    <cellStyle name="Output 2 7 2 7" xfId="10211"/>
    <cellStyle name="Output 2 7 2 7 2" xfId="17100"/>
    <cellStyle name="Output 2 7 2 7 2 2" xfId="34764"/>
    <cellStyle name="Output 2 7 2 7 2 3" xfId="51965"/>
    <cellStyle name="Output 2 7 2 7 3" xfId="27875"/>
    <cellStyle name="Output 2 7 2 7 4" xfId="45126"/>
    <cellStyle name="Output 2 7 2 8" xfId="6461"/>
    <cellStyle name="Output 2 7 2 8 2" xfId="24126"/>
    <cellStyle name="Output 2 7 2 8 3" xfId="41403"/>
    <cellStyle name="Output 2 7 2 9" xfId="13492"/>
    <cellStyle name="Output 2 7 2 9 2" xfId="31156"/>
    <cellStyle name="Output 2 7 2 9 3" xfId="48383"/>
    <cellStyle name="Output 2 7 3" xfId="2887"/>
    <cellStyle name="Output 2 7 3 2" xfId="3550"/>
    <cellStyle name="Output 2 7 3 2 2" xfId="5466"/>
    <cellStyle name="Output 2 7 3 2 2 2" xfId="12386"/>
    <cellStyle name="Output 2 7 3 2 2 2 2" xfId="19113"/>
    <cellStyle name="Output 2 7 3 2 2 2 2 2" xfId="36777"/>
    <cellStyle name="Output 2 7 3 2 2 2 2 3" xfId="53957"/>
    <cellStyle name="Output 2 7 3 2 2 2 3" xfId="30050"/>
    <cellStyle name="Output 2 7 3 2 2 2 4" xfId="47280"/>
    <cellStyle name="Output 2 7 3 2 2 3" xfId="9102"/>
    <cellStyle name="Output 2 7 3 2 2 3 2" xfId="26767"/>
    <cellStyle name="Output 2 7 3 2 2 3 3" xfId="44023"/>
    <cellStyle name="Output 2 7 3 2 2 4" xfId="16046"/>
    <cellStyle name="Output 2 7 3 2 2 4 2" xfId="33710"/>
    <cellStyle name="Output 2 7 3 2 2 4 3" xfId="50916"/>
    <cellStyle name="Output 2 7 3 2 2 5" xfId="23131"/>
    <cellStyle name="Output 2 7 3 2 2 6" xfId="40412"/>
    <cellStyle name="Output 2 7 3 2 3" xfId="11010"/>
    <cellStyle name="Output 2 7 3 2 3 2" xfId="17845"/>
    <cellStyle name="Output 2 7 3 2 3 2 2" xfId="35509"/>
    <cellStyle name="Output 2 7 3 2 3 2 3" xfId="52701"/>
    <cellStyle name="Output 2 7 3 2 3 3" xfId="28674"/>
    <cellStyle name="Output 2 7 3 2 3 4" xfId="45916"/>
    <cellStyle name="Output 2 7 3 2 4" xfId="7247"/>
    <cellStyle name="Output 2 7 3 2 4 2" xfId="24912"/>
    <cellStyle name="Output 2 7 3 2 4 3" xfId="42180"/>
    <cellStyle name="Output 2 7 3 2 5" xfId="14299"/>
    <cellStyle name="Output 2 7 3 2 5 2" xfId="31963"/>
    <cellStyle name="Output 2 7 3 2 5 3" xfId="49181"/>
    <cellStyle name="Output 2 7 3 2 6" xfId="21269"/>
    <cellStyle name="Output 2 7 3 2 7" xfId="38569"/>
    <cellStyle name="Output 2 7 3 3" xfId="3920"/>
    <cellStyle name="Output 2 7 3 3 2" xfId="5836"/>
    <cellStyle name="Output 2 7 3 3 2 2" xfId="12756"/>
    <cellStyle name="Output 2 7 3 3 2 2 2" xfId="19483"/>
    <cellStyle name="Output 2 7 3 3 2 2 2 2" xfId="37147"/>
    <cellStyle name="Output 2 7 3 3 2 2 2 3" xfId="54324"/>
    <cellStyle name="Output 2 7 3 3 2 2 3" xfId="30420"/>
    <cellStyle name="Output 2 7 3 3 2 2 4" xfId="47647"/>
    <cellStyle name="Output 2 7 3 3 2 3" xfId="9472"/>
    <cellStyle name="Output 2 7 3 3 2 3 2" xfId="27137"/>
    <cellStyle name="Output 2 7 3 3 2 3 3" xfId="44390"/>
    <cellStyle name="Output 2 7 3 3 2 4" xfId="16416"/>
    <cellStyle name="Output 2 7 3 3 2 4 2" xfId="34080"/>
    <cellStyle name="Output 2 7 3 3 2 4 3" xfId="51283"/>
    <cellStyle name="Output 2 7 3 3 2 5" xfId="23501"/>
    <cellStyle name="Output 2 7 3 3 2 6" xfId="40779"/>
    <cellStyle name="Output 2 7 3 3 3" xfId="7617"/>
    <cellStyle name="Output 2 7 3 3 3 2" xfId="25282"/>
    <cellStyle name="Output 2 7 3 3 3 3" xfId="42547"/>
    <cellStyle name="Output 2 7 3 3 4" xfId="14669"/>
    <cellStyle name="Output 2 7 3 3 4 2" xfId="32333"/>
    <cellStyle name="Output 2 7 3 3 4 3" xfId="49548"/>
    <cellStyle name="Output 2 7 3 3 5" xfId="21639"/>
    <cellStyle name="Output 2 7 3 3 6" xfId="38936"/>
    <cellStyle name="Output 2 7 3 4" xfId="4803"/>
    <cellStyle name="Output 2 7 3 4 2" xfId="11723"/>
    <cellStyle name="Output 2 7 3 4 2 2" xfId="18504"/>
    <cellStyle name="Output 2 7 3 4 2 2 2" xfId="36168"/>
    <cellStyle name="Output 2 7 3 4 2 2 3" xfId="53354"/>
    <cellStyle name="Output 2 7 3 4 2 3" xfId="29387"/>
    <cellStyle name="Output 2 7 3 4 2 4" xfId="46623"/>
    <cellStyle name="Output 2 7 3 4 3" xfId="8439"/>
    <cellStyle name="Output 2 7 3 4 3 2" xfId="26104"/>
    <cellStyle name="Output 2 7 3 4 3 3" xfId="43366"/>
    <cellStyle name="Output 2 7 3 4 4" xfId="15437"/>
    <cellStyle name="Output 2 7 3 4 4 2" xfId="33101"/>
    <cellStyle name="Output 2 7 3 4 4 3" xfId="50313"/>
    <cellStyle name="Output 2 7 3 4 5" xfId="22468"/>
    <cellStyle name="Output 2 7 3 4 6" xfId="39755"/>
    <cellStyle name="Output 2 7 3 5" xfId="10409"/>
    <cellStyle name="Output 2 7 3 5 2" xfId="17298"/>
    <cellStyle name="Output 2 7 3 5 2 2" xfId="34962"/>
    <cellStyle name="Output 2 7 3 5 2 3" xfId="52160"/>
    <cellStyle name="Output 2 7 3 5 3" xfId="28073"/>
    <cellStyle name="Output 2 7 3 5 4" xfId="45321"/>
    <cellStyle name="Output 2 7 3 6" xfId="6659"/>
    <cellStyle name="Output 2 7 3 6 2" xfId="24324"/>
    <cellStyle name="Output 2 7 3 6 3" xfId="41598"/>
    <cellStyle name="Output 2 7 3 7" xfId="13690"/>
    <cellStyle name="Output 2 7 3 7 2" xfId="31354"/>
    <cellStyle name="Output 2 7 3 7 3" xfId="48578"/>
    <cellStyle name="Output 2 7 3 8" xfId="20606"/>
    <cellStyle name="Output 2 7 3 9" xfId="37912"/>
    <cellStyle name="Output 2 7 4" xfId="4539"/>
    <cellStyle name="Output 2 7 4 2" xfId="6403"/>
    <cellStyle name="Output 2 7 4 2 2" xfId="13322"/>
    <cellStyle name="Output 2 7 4 2 2 2" xfId="19995"/>
    <cellStyle name="Output 2 7 4 2 2 2 2" xfId="37659"/>
    <cellStyle name="Output 2 7 4 2 2 2 3" xfId="54836"/>
    <cellStyle name="Output 2 7 4 2 2 3" xfId="30986"/>
    <cellStyle name="Output 2 7 4 2 2 4" xfId="48213"/>
    <cellStyle name="Output 2 7 4 2 3" xfId="10038"/>
    <cellStyle name="Output 2 7 4 2 3 2" xfId="27703"/>
    <cellStyle name="Output 2 7 4 2 3 3" xfId="44956"/>
    <cellStyle name="Output 2 7 4 2 4" xfId="16928"/>
    <cellStyle name="Output 2 7 4 2 4 2" xfId="34592"/>
    <cellStyle name="Output 2 7 4 2 4 3" xfId="51795"/>
    <cellStyle name="Output 2 7 4 2 5" xfId="24068"/>
    <cellStyle name="Output 2 7 4 2 6" xfId="41345"/>
    <cellStyle name="Output 2 7 4 3" xfId="11467"/>
    <cellStyle name="Output 2 7 4 3 2" xfId="18248"/>
    <cellStyle name="Output 2 7 4 3 2 2" xfId="35912"/>
    <cellStyle name="Output 2 7 4 3 2 3" xfId="53101"/>
    <cellStyle name="Output 2 7 4 3 3" xfId="29131"/>
    <cellStyle name="Output 2 7 4 3 4" xfId="46370"/>
    <cellStyle name="Output 2 7 4 4" xfId="8183"/>
    <cellStyle name="Output 2 7 4 4 2" xfId="25848"/>
    <cellStyle name="Output 2 7 4 4 3" xfId="43113"/>
    <cellStyle name="Output 2 7 4 5" xfId="15181"/>
    <cellStyle name="Output 2 7 4 5 2" xfId="32845"/>
    <cellStyle name="Output 2 7 4 5 3" xfId="50060"/>
    <cellStyle name="Output 2 7 4 6" xfId="22212"/>
    <cellStyle name="Output 2 7 4 7" xfId="39502"/>
    <cellStyle name="Output 2 7 5" xfId="4453"/>
    <cellStyle name="Output 2 7 5 2" xfId="6317"/>
    <cellStyle name="Output 2 7 5 2 2" xfId="13236"/>
    <cellStyle name="Output 2 7 5 2 2 2" xfId="19909"/>
    <cellStyle name="Output 2 7 5 2 2 2 2" xfId="37573"/>
    <cellStyle name="Output 2 7 5 2 2 2 3" xfId="54750"/>
    <cellStyle name="Output 2 7 5 2 2 3" xfId="30900"/>
    <cellStyle name="Output 2 7 5 2 2 4" xfId="48127"/>
    <cellStyle name="Output 2 7 5 2 3" xfId="9952"/>
    <cellStyle name="Output 2 7 5 2 3 2" xfId="27617"/>
    <cellStyle name="Output 2 7 5 2 3 3" xfId="44870"/>
    <cellStyle name="Output 2 7 5 2 4" xfId="16842"/>
    <cellStyle name="Output 2 7 5 2 4 2" xfId="34506"/>
    <cellStyle name="Output 2 7 5 2 4 3" xfId="51709"/>
    <cellStyle name="Output 2 7 5 2 5" xfId="23982"/>
    <cellStyle name="Output 2 7 5 2 6" xfId="41259"/>
    <cellStyle name="Output 2 7 5 3" xfId="11381"/>
    <cellStyle name="Output 2 7 5 3 2" xfId="18162"/>
    <cellStyle name="Output 2 7 5 3 2 2" xfId="35826"/>
    <cellStyle name="Output 2 7 5 3 2 3" xfId="53015"/>
    <cellStyle name="Output 2 7 5 3 3" xfId="29045"/>
    <cellStyle name="Output 2 7 5 3 4" xfId="46284"/>
    <cellStyle name="Output 2 7 5 4" xfId="8097"/>
    <cellStyle name="Output 2 7 5 4 2" xfId="25762"/>
    <cellStyle name="Output 2 7 5 4 3" xfId="43027"/>
    <cellStyle name="Output 2 7 5 5" xfId="15095"/>
    <cellStyle name="Output 2 7 5 5 2" xfId="32759"/>
    <cellStyle name="Output 2 7 5 5 3" xfId="49974"/>
    <cellStyle name="Output 2 7 5 6" xfId="22126"/>
    <cellStyle name="Output 2 7 5 7" xfId="39416"/>
    <cellStyle name="Output 2 7 6" xfId="10182"/>
    <cellStyle name="Output 2 7 6 2" xfId="17071"/>
    <cellStyle name="Output 2 7 6 2 2" xfId="34735"/>
    <cellStyle name="Output 2 7 6 2 3" xfId="51936"/>
    <cellStyle name="Output 2 7 6 3" xfId="27846"/>
    <cellStyle name="Output 2 7 6 4" xfId="45097"/>
    <cellStyle name="Output 2 7 7" xfId="13463"/>
    <cellStyle name="Output 2 7 7 2" xfId="31127"/>
    <cellStyle name="Output 2 7 7 3" xfId="48354"/>
    <cellStyle name="Output 2 7 8" xfId="20289"/>
    <cellStyle name="Output 2 7 9" xfId="20364"/>
    <cellStyle name="Output 2 8" xfId="1911"/>
    <cellStyle name="Output 2 8 2" xfId="2686"/>
    <cellStyle name="Output 2 8 2 10" xfId="20407"/>
    <cellStyle name="Output 2 8 2 11" xfId="37716"/>
    <cellStyle name="Output 2 8 2 2" xfId="2915"/>
    <cellStyle name="Output 2 8 2 2 2" xfId="3578"/>
    <cellStyle name="Output 2 8 2 2 2 2" xfId="5494"/>
    <cellStyle name="Output 2 8 2 2 2 2 2" xfId="12414"/>
    <cellStyle name="Output 2 8 2 2 2 2 2 2" xfId="19141"/>
    <cellStyle name="Output 2 8 2 2 2 2 2 2 2" xfId="36805"/>
    <cellStyle name="Output 2 8 2 2 2 2 2 2 3" xfId="53985"/>
    <cellStyle name="Output 2 8 2 2 2 2 2 3" xfId="30078"/>
    <cellStyle name="Output 2 8 2 2 2 2 2 4" xfId="47308"/>
    <cellStyle name="Output 2 8 2 2 2 2 3" xfId="9130"/>
    <cellStyle name="Output 2 8 2 2 2 2 3 2" xfId="26795"/>
    <cellStyle name="Output 2 8 2 2 2 2 3 3" xfId="44051"/>
    <cellStyle name="Output 2 8 2 2 2 2 4" xfId="16074"/>
    <cellStyle name="Output 2 8 2 2 2 2 4 2" xfId="33738"/>
    <cellStyle name="Output 2 8 2 2 2 2 4 3" xfId="50944"/>
    <cellStyle name="Output 2 8 2 2 2 2 5" xfId="23159"/>
    <cellStyle name="Output 2 8 2 2 2 2 6" xfId="40440"/>
    <cellStyle name="Output 2 8 2 2 2 3" xfId="11038"/>
    <cellStyle name="Output 2 8 2 2 2 3 2" xfId="17873"/>
    <cellStyle name="Output 2 8 2 2 2 3 2 2" xfId="35537"/>
    <cellStyle name="Output 2 8 2 2 2 3 2 3" xfId="52729"/>
    <cellStyle name="Output 2 8 2 2 2 3 3" xfId="28702"/>
    <cellStyle name="Output 2 8 2 2 2 3 4" xfId="45944"/>
    <cellStyle name="Output 2 8 2 2 2 4" xfId="7275"/>
    <cellStyle name="Output 2 8 2 2 2 4 2" xfId="24940"/>
    <cellStyle name="Output 2 8 2 2 2 4 3" xfId="42208"/>
    <cellStyle name="Output 2 8 2 2 2 5" xfId="14327"/>
    <cellStyle name="Output 2 8 2 2 2 5 2" xfId="31991"/>
    <cellStyle name="Output 2 8 2 2 2 5 3" xfId="49209"/>
    <cellStyle name="Output 2 8 2 2 2 6" xfId="21297"/>
    <cellStyle name="Output 2 8 2 2 2 7" xfId="38597"/>
    <cellStyle name="Output 2 8 2 2 3" xfId="3948"/>
    <cellStyle name="Output 2 8 2 2 3 2" xfId="5864"/>
    <cellStyle name="Output 2 8 2 2 3 2 2" xfId="12784"/>
    <cellStyle name="Output 2 8 2 2 3 2 2 2" xfId="19511"/>
    <cellStyle name="Output 2 8 2 2 3 2 2 2 2" xfId="37175"/>
    <cellStyle name="Output 2 8 2 2 3 2 2 2 3" xfId="54352"/>
    <cellStyle name="Output 2 8 2 2 3 2 2 3" xfId="30448"/>
    <cellStyle name="Output 2 8 2 2 3 2 2 4" xfId="47675"/>
    <cellStyle name="Output 2 8 2 2 3 2 3" xfId="9500"/>
    <cellStyle name="Output 2 8 2 2 3 2 3 2" xfId="27165"/>
    <cellStyle name="Output 2 8 2 2 3 2 3 3" xfId="44418"/>
    <cellStyle name="Output 2 8 2 2 3 2 4" xfId="16444"/>
    <cellStyle name="Output 2 8 2 2 3 2 4 2" xfId="34108"/>
    <cellStyle name="Output 2 8 2 2 3 2 4 3" xfId="51311"/>
    <cellStyle name="Output 2 8 2 2 3 2 5" xfId="23529"/>
    <cellStyle name="Output 2 8 2 2 3 2 6" xfId="40807"/>
    <cellStyle name="Output 2 8 2 2 3 3" xfId="7645"/>
    <cellStyle name="Output 2 8 2 2 3 3 2" xfId="25310"/>
    <cellStyle name="Output 2 8 2 2 3 3 3" xfId="42575"/>
    <cellStyle name="Output 2 8 2 2 3 4" xfId="14697"/>
    <cellStyle name="Output 2 8 2 2 3 4 2" xfId="32361"/>
    <cellStyle name="Output 2 8 2 2 3 4 3" xfId="49576"/>
    <cellStyle name="Output 2 8 2 2 3 5" xfId="21667"/>
    <cellStyle name="Output 2 8 2 2 3 6" xfId="38964"/>
    <cellStyle name="Output 2 8 2 2 4" xfId="4831"/>
    <cellStyle name="Output 2 8 2 2 4 2" xfId="11751"/>
    <cellStyle name="Output 2 8 2 2 4 2 2" xfId="18532"/>
    <cellStyle name="Output 2 8 2 2 4 2 2 2" xfId="36196"/>
    <cellStyle name="Output 2 8 2 2 4 2 2 3" xfId="53382"/>
    <cellStyle name="Output 2 8 2 2 4 2 3" xfId="29415"/>
    <cellStyle name="Output 2 8 2 2 4 2 4" xfId="46651"/>
    <cellStyle name="Output 2 8 2 2 4 3" xfId="8467"/>
    <cellStyle name="Output 2 8 2 2 4 3 2" xfId="26132"/>
    <cellStyle name="Output 2 8 2 2 4 3 3" xfId="43394"/>
    <cellStyle name="Output 2 8 2 2 4 4" xfId="15465"/>
    <cellStyle name="Output 2 8 2 2 4 4 2" xfId="33129"/>
    <cellStyle name="Output 2 8 2 2 4 4 3" xfId="50341"/>
    <cellStyle name="Output 2 8 2 2 4 5" xfId="22496"/>
    <cellStyle name="Output 2 8 2 2 4 6" xfId="39783"/>
    <cellStyle name="Output 2 8 2 2 5" xfId="10437"/>
    <cellStyle name="Output 2 8 2 2 5 2" xfId="17326"/>
    <cellStyle name="Output 2 8 2 2 5 2 2" xfId="34990"/>
    <cellStyle name="Output 2 8 2 2 5 2 3" xfId="52188"/>
    <cellStyle name="Output 2 8 2 2 5 3" xfId="28101"/>
    <cellStyle name="Output 2 8 2 2 5 4" xfId="45349"/>
    <cellStyle name="Output 2 8 2 2 6" xfId="6687"/>
    <cellStyle name="Output 2 8 2 2 6 2" xfId="24352"/>
    <cellStyle name="Output 2 8 2 2 6 3" xfId="41626"/>
    <cellStyle name="Output 2 8 2 2 7" xfId="13718"/>
    <cellStyle name="Output 2 8 2 2 7 2" xfId="31382"/>
    <cellStyle name="Output 2 8 2 2 7 3" xfId="48606"/>
    <cellStyle name="Output 2 8 2 2 8" xfId="20634"/>
    <cellStyle name="Output 2 8 2 2 9" xfId="37940"/>
    <cellStyle name="Output 2 8 2 3" xfId="3123"/>
    <cellStyle name="Output 2 8 2 3 2" xfId="4153"/>
    <cellStyle name="Output 2 8 2 3 2 2" xfId="6069"/>
    <cellStyle name="Output 2 8 2 3 2 2 2" xfId="12989"/>
    <cellStyle name="Output 2 8 2 3 2 2 2 2" xfId="19716"/>
    <cellStyle name="Output 2 8 2 3 2 2 2 2 2" xfId="37380"/>
    <cellStyle name="Output 2 8 2 3 2 2 2 2 3" xfId="54557"/>
    <cellStyle name="Output 2 8 2 3 2 2 2 3" xfId="30653"/>
    <cellStyle name="Output 2 8 2 3 2 2 2 4" xfId="47880"/>
    <cellStyle name="Output 2 8 2 3 2 2 3" xfId="9705"/>
    <cellStyle name="Output 2 8 2 3 2 2 3 2" xfId="27370"/>
    <cellStyle name="Output 2 8 2 3 2 2 3 3" xfId="44623"/>
    <cellStyle name="Output 2 8 2 3 2 2 4" xfId="16649"/>
    <cellStyle name="Output 2 8 2 3 2 2 4 2" xfId="34313"/>
    <cellStyle name="Output 2 8 2 3 2 2 4 3" xfId="51516"/>
    <cellStyle name="Output 2 8 2 3 2 2 5" xfId="23734"/>
    <cellStyle name="Output 2 8 2 3 2 2 6" xfId="41012"/>
    <cellStyle name="Output 2 8 2 3 2 3" xfId="7850"/>
    <cellStyle name="Output 2 8 2 3 2 3 2" xfId="25515"/>
    <cellStyle name="Output 2 8 2 3 2 3 3" xfId="42780"/>
    <cellStyle name="Output 2 8 2 3 2 4" xfId="14902"/>
    <cellStyle name="Output 2 8 2 3 2 4 2" xfId="32566"/>
    <cellStyle name="Output 2 8 2 3 2 4 3" xfId="49781"/>
    <cellStyle name="Output 2 8 2 3 2 5" xfId="21872"/>
    <cellStyle name="Output 2 8 2 3 2 6" xfId="39169"/>
    <cellStyle name="Output 2 8 2 3 3" xfId="5039"/>
    <cellStyle name="Output 2 8 2 3 3 2" xfId="11959"/>
    <cellStyle name="Output 2 8 2 3 3 2 2" xfId="18740"/>
    <cellStyle name="Output 2 8 2 3 3 2 2 2" xfId="36404"/>
    <cellStyle name="Output 2 8 2 3 3 2 2 3" xfId="53587"/>
    <cellStyle name="Output 2 8 2 3 3 2 3" xfId="29623"/>
    <cellStyle name="Output 2 8 2 3 3 2 4" xfId="46856"/>
    <cellStyle name="Output 2 8 2 3 3 3" xfId="8675"/>
    <cellStyle name="Output 2 8 2 3 3 3 2" xfId="26340"/>
    <cellStyle name="Output 2 8 2 3 3 3 3" xfId="43599"/>
    <cellStyle name="Output 2 8 2 3 3 4" xfId="15673"/>
    <cellStyle name="Output 2 8 2 3 3 4 2" xfId="33337"/>
    <cellStyle name="Output 2 8 2 3 3 4 3" xfId="50546"/>
    <cellStyle name="Output 2 8 2 3 3 5" xfId="22704"/>
    <cellStyle name="Output 2 8 2 3 3 6" xfId="39988"/>
    <cellStyle name="Output 2 8 2 3 4" xfId="10645"/>
    <cellStyle name="Output 2 8 2 3 4 2" xfId="17534"/>
    <cellStyle name="Output 2 8 2 3 4 2 2" xfId="35198"/>
    <cellStyle name="Output 2 8 2 3 4 2 3" xfId="52393"/>
    <cellStyle name="Output 2 8 2 3 4 3" xfId="28309"/>
    <cellStyle name="Output 2 8 2 3 4 4" xfId="45554"/>
    <cellStyle name="Output 2 8 2 3 5" xfId="6895"/>
    <cellStyle name="Output 2 8 2 3 5 2" xfId="24560"/>
    <cellStyle name="Output 2 8 2 3 5 3" xfId="41831"/>
    <cellStyle name="Output 2 8 2 3 6" xfId="13926"/>
    <cellStyle name="Output 2 8 2 3 6 2" xfId="31590"/>
    <cellStyle name="Output 2 8 2 3 6 3" xfId="48811"/>
    <cellStyle name="Output 2 8 2 3 7" xfId="20842"/>
    <cellStyle name="Output 2 8 2 3 8" xfId="38145"/>
    <cellStyle name="Output 2 8 2 4" xfId="3351"/>
    <cellStyle name="Output 2 8 2 4 2" xfId="5267"/>
    <cellStyle name="Output 2 8 2 4 2 2" xfId="12187"/>
    <cellStyle name="Output 2 8 2 4 2 2 2" xfId="18914"/>
    <cellStyle name="Output 2 8 2 4 2 2 2 2" xfId="36578"/>
    <cellStyle name="Output 2 8 2 4 2 2 2 3" xfId="53761"/>
    <cellStyle name="Output 2 8 2 4 2 2 3" xfId="29851"/>
    <cellStyle name="Output 2 8 2 4 2 2 4" xfId="47084"/>
    <cellStyle name="Output 2 8 2 4 2 3" xfId="8903"/>
    <cellStyle name="Output 2 8 2 4 2 3 2" xfId="26568"/>
    <cellStyle name="Output 2 8 2 4 2 3 3" xfId="43827"/>
    <cellStyle name="Output 2 8 2 4 2 4" xfId="15847"/>
    <cellStyle name="Output 2 8 2 4 2 4 2" xfId="33511"/>
    <cellStyle name="Output 2 8 2 4 2 4 3" xfId="50720"/>
    <cellStyle name="Output 2 8 2 4 2 5" xfId="22932"/>
    <cellStyle name="Output 2 8 2 4 2 6" xfId="40216"/>
    <cellStyle name="Output 2 8 2 4 3" xfId="10811"/>
    <cellStyle name="Output 2 8 2 4 3 2" xfId="17646"/>
    <cellStyle name="Output 2 8 2 4 3 2 2" xfId="35310"/>
    <cellStyle name="Output 2 8 2 4 3 2 3" xfId="52505"/>
    <cellStyle name="Output 2 8 2 4 3 3" xfId="28475"/>
    <cellStyle name="Output 2 8 2 4 3 4" xfId="45720"/>
    <cellStyle name="Output 2 8 2 4 4" xfId="7121"/>
    <cellStyle name="Output 2 8 2 4 4 2" xfId="24786"/>
    <cellStyle name="Output 2 8 2 4 4 3" xfId="42057"/>
    <cellStyle name="Output 2 8 2 4 5" xfId="14100"/>
    <cellStyle name="Output 2 8 2 4 5 2" xfId="31764"/>
    <cellStyle name="Output 2 8 2 4 5 3" xfId="48985"/>
    <cellStyle name="Output 2 8 2 4 6" xfId="21070"/>
    <cellStyle name="Output 2 8 2 4 7" xfId="38373"/>
    <cellStyle name="Output 2 8 2 5" xfId="3268"/>
    <cellStyle name="Output 2 8 2 5 2" xfId="5184"/>
    <cellStyle name="Output 2 8 2 5 2 2" xfId="12104"/>
    <cellStyle name="Output 2 8 2 5 2 2 2" xfId="18885"/>
    <cellStyle name="Output 2 8 2 5 2 2 2 2" xfId="36549"/>
    <cellStyle name="Output 2 8 2 5 2 2 2 3" xfId="53732"/>
    <cellStyle name="Output 2 8 2 5 2 2 3" xfId="29768"/>
    <cellStyle name="Output 2 8 2 5 2 2 4" xfId="47001"/>
    <cellStyle name="Output 2 8 2 5 2 3" xfId="8820"/>
    <cellStyle name="Output 2 8 2 5 2 3 2" xfId="26485"/>
    <cellStyle name="Output 2 8 2 5 2 3 3" xfId="43744"/>
    <cellStyle name="Output 2 8 2 5 2 4" xfId="15818"/>
    <cellStyle name="Output 2 8 2 5 2 4 2" xfId="33482"/>
    <cellStyle name="Output 2 8 2 5 2 4 3" xfId="50691"/>
    <cellStyle name="Output 2 8 2 5 2 5" xfId="22849"/>
    <cellStyle name="Output 2 8 2 5 2 6" xfId="40133"/>
    <cellStyle name="Output 2 8 2 5 3" xfId="7040"/>
    <cellStyle name="Output 2 8 2 5 3 2" xfId="24705"/>
    <cellStyle name="Output 2 8 2 5 3 3" xfId="41976"/>
    <cellStyle name="Output 2 8 2 5 4" xfId="14071"/>
    <cellStyle name="Output 2 8 2 5 4 2" xfId="31735"/>
    <cellStyle name="Output 2 8 2 5 4 3" xfId="48956"/>
    <cellStyle name="Output 2 8 2 5 5" xfId="20987"/>
    <cellStyle name="Output 2 8 2 5 6" xfId="38290"/>
    <cellStyle name="Output 2 8 2 6" xfId="4604"/>
    <cellStyle name="Output 2 8 2 6 2" xfId="11524"/>
    <cellStyle name="Output 2 8 2 6 2 2" xfId="18305"/>
    <cellStyle name="Output 2 8 2 6 2 2 2" xfId="35969"/>
    <cellStyle name="Output 2 8 2 6 2 2 3" xfId="53158"/>
    <cellStyle name="Output 2 8 2 6 2 3" xfId="29188"/>
    <cellStyle name="Output 2 8 2 6 2 4" xfId="46427"/>
    <cellStyle name="Output 2 8 2 6 3" xfId="8240"/>
    <cellStyle name="Output 2 8 2 6 3 2" xfId="25905"/>
    <cellStyle name="Output 2 8 2 6 3 3" xfId="43170"/>
    <cellStyle name="Output 2 8 2 6 4" xfId="15238"/>
    <cellStyle name="Output 2 8 2 6 4 2" xfId="32902"/>
    <cellStyle name="Output 2 8 2 6 4 3" xfId="50117"/>
    <cellStyle name="Output 2 8 2 6 5" xfId="22269"/>
    <cellStyle name="Output 2 8 2 6 6" xfId="39559"/>
    <cellStyle name="Output 2 8 2 7" xfId="10210"/>
    <cellStyle name="Output 2 8 2 7 2" xfId="17099"/>
    <cellStyle name="Output 2 8 2 7 2 2" xfId="34763"/>
    <cellStyle name="Output 2 8 2 7 2 3" xfId="51964"/>
    <cellStyle name="Output 2 8 2 7 3" xfId="27874"/>
    <cellStyle name="Output 2 8 2 7 4" xfId="45125"/>
    <cellStyle name="Output 2 8 2 8" xfId="6460"/>
    <cellStyle name="Output 2 8 2 8 2" xfId="24125"/>
    <cellStyle name="Output 2 8 2 8 3" xfId="41402"/>
    <cellStyle name="Output 2 8 2 9" xfId="13491"/>
    <cellStyle name="Output 2 8 2 9 2" xfId="31155"/>
    <cellStyle name="Output 2 8 2 9 3" xfId="48382"/>
    <cellStyle name="Output 2 8 3" xfId="2888"/>
    <cellStyle name="Output 2 8 3 2" xfId="3551"/>
    <cellStyle name="Output 2 8 3 2 2" xfId="5467"/>
    <cellStyle name="Output 2 8 3 2 2 2" xfId="12387"/>
    <cellStyle name="Output 2 8 3 2 2 2 2" xfId="19114"/>
    <cellStyle name="Output 2 8 3 2 2 2 2 2" xfId="36778"/>
    <cellStyle name="Output 2 8 3 2 2 2 2 3" xfId="53958"/>
    <cellStyle name="Output 2 8 3 2 2 2 3" xfId="30051"/>
    <cellStyle name="Output 2 8 3 2 2 2 4" xfId="47281"/>
    <cellStyle name="Output 2 8 3 2 2 3" xfId="9103"/>
    <cellStyle name="Output 2 8 3 2 2 3 2" xfId="26768"/>
    <cellStyle name="Output 2 8 3 2 2 3 3" xfId="44024"/>
    <cellStyle name="Output 2 8 3 2 2 4" xfId="16047"/>
    <cellStyle name="Output 2 8 3 2 2 4 2" xfId="33711"/>
    <cellStyle name="Output 2 8 3 2 2 4 3" xfId="50917"/>
    <cellStyle name="Output 2 8 3 2 2 5" xfId="23132"/>
    <cellStyle name="Output 2 8 3 2 2 6" xfId="40413"/>
    <cellStyle name="Output 2 8 3 2 3" xfId="11011"/>
    <cellStyle name="Output 2 8 3 2 3 2" xfId="17846"/>
    <cellStyle name="Output 2 8 3 2 3 2 2" xfId="35510"/>
    <cellStyle name="Output 2 8 3 2 3 2 3" xfId="52702"/>
    <cellStyle name="Output 2 8 3 2 3 3" xfId="28675"/>
    <cellStyle name="Output 2 8 3 2 3 4" xfId="45917"/>
    <cellStyle name="Output 2 8 3 2 4" xfId="7248"/>
    <cellStyle name="Output 2 8 3 2 4 2" xfId="24913"/>
    <cellStyle name="Output 2 8 3 2 4 3" xfId="42181"/>
    <cellStyle name="Output 2 8 3 2 5" xfId="14300"/>
    <cellStyle name="Output 2 8 3 2 5 2" xfId="31964"/>
    <cellStyle name="Output 2 8 3 2 5 3" xfId="49182"/>
    <cellStyle name="Output 2 8 3 2 6" xfId="21270"/>
    <cellStyle name="Output 2 8 3 2 7" xfId="38570"/>
    <cellStyle name="Output 2 8 3 3" xfId="3921"/>
    <cellStyle name="Output 2 8 3 3 2" xfId="5837"/>
    <cellStyle name="Output 2 8 3 3 2 2" xfId="12757"/>
    <cellStyle name="Output 2 8 3 3 2 2 2" xfId="19484"/>
    <cellStyle name="Output 2 8 3 3 2 2 2 2" xfId="37148"/>
    <cellStyle name="Output 2 8 3 3 2 2 2 3" xfId="54325"/>
    <cellStyle name="Output 2 8 3 3 2 2 3" xfId="30421"/>
    <cellStyle name="Output 2 8 3 3 2 2 4" xfId="47648"/>
    <cellStyle name="Output 2 8 3 3 2 3" xfId="9473"/>
    <cellStyle name="Output 2 8 3 3 2 3 2" xfId="27138"/>
    <cellStyle name="Output 2 8 3 3 2 3 3" xfId="44391"/>
    <cellStyle name="Output 2 8 3 3 2 4" xfId="16417"/>
    <cellStyle name="Output 2 8 3 3 2 4 2" xfId="34081"/>
    <cellStyle name="Output 2 8 3 3 2 4 3" xfId="51284"/>
    <cellStyle name="Output 2 8 3 3 2 5" xfId="23502"/>
    <cellStyle name="Output 2 8 3 3 2 6" xfId="40780"/>
    <cellStyle name="Output 2 8 3 3 3" xfId="7618"/>
    <cellStyle name="Output 2 8 3 3 3 2" xfId="25283"/>
    <cellStyle name="Output 2 8 3 3 3 3" xfId="42548"/>
    <cellStyle name="Output 2 8 3 3 4" xfId="14670"/>
    <cellStyle name="Output 2 8 3 3 4 2" xfId="32334"/>
    <cellStyle name="Output 2 8 3 3 4 3" xfId="49549"/>
    <cellStyle name="Output 2 8 3 3 5" xfId="21640"/>
    <cellStyle name="Output 2 8 3 3 6" xfId="38937"/>
    <cellStyle name="Output 2 8 3 4" xfId="4804"/>
    <cellStyle name="Output 2 8 3 4 2" xfId="11724"/>
    <cellStyle name="Output 2 8 3 4 2 2" xfId="18505"/>
    <cellStyle name="Output 2 8 3 4 2 2 2" xfId="36169"/>
    <cellStyle name="Output 2 8 3 4 2 2 3" xfId="53355"/>
    <cellStyle name="Output 2 8 3 4 2 3" xfId="29388"/>
    <cellStyle name="Output 2 8 3 4 2 4" xfId="46624"/>
    <cellStyle name="Output 2 8 3 4 3" xfId="8440"/>
    <cellStyle name="Output 2 8 3 4 3 2" xfId="26105"/>
    <cellStyle name="Output 2 8 3 4 3 3" xfId="43367"/>
    <cellStyle name="Output 2 8 3 4 4" xfId="15438"/>
    <cellStyle name="Output 2 8 3 4 4 2" xfId="33102"/>
    <cellStyle name="Output 2 8 3 4 4 3" xfId="50314"/>
    <cellStyle name="Output 2 8 3 4 5" xfId="22469"/>
    <cellStyle name="Output 2 8 3 4 6" xfId="39756"/>
    <cellStyle name="Output 2 8 3 5" xfId="10410"/>
    <cellStyle name="Output 2 8 3 5 2" xfId="17299"/>
    <cellStyle name="Output 2 8 3 5 2 2" xfId="34963"/>
    <cellStyle name="Output 2 8 3 5 2 3" xfId="52161"/>
    <cellStyle name="Output 2 8 3 5 3" xfId="28074"/>
    <cellStyle name="Output 2 8 3 5 4" xfId="45322"/>
    <cellStyle name="Output 2 8 3 6" xfId="6660"/>
    <cellStyle name="Output 2 8 3 6 2" xfId="24325"/>
    <cellStyle name="Output 2 8 3 6 3" xfId="41599"/>
    <cellStyle name="Output 2 8 3 7" xfId="13691"/>
    <cellStyle name="Output 2 8 3 7 2" xfId="31355"/>
    <cellStyle name="Output 2 8 3 7 3" xfId="48579"/>
    <cellStyle name="Output 2 8 3 8" xfId="20607"/>
    <cellStyle name="Output 2 8 3 9" xfId="37913"/>
    <cellStyle name="Output 2 8 4" xfId="4540"/>
    <cellStyle name="Output 2 8 4 2" xfId="6404"/>
    <cellStyle name="Output 2 8 4 2 2" xfId="13323"/>
    <cellStyle name="Output 2 8 4 2 2 2" xfId="19996"/>
    <cellStyle name="Output 2 8 4 2 2 2 2" xfId="37660"/>
    <cellStyle name="Output 2 8 4 2 2 2 3" xfId="54837"/>
    <cellStyle name="Output 2 8 4 2 2 3" xfId="30987"/>
    <cellStyle name="Output 2 8 4 2 2 4" xfId="48214"/>
    <cellStyle name="Output 2 8 4 2 3" xfId="10039"/>
    <cellStyle name="Output 2 8 4 2 3 2" xfId="27704"/>
    <cellStyle name="Output 2 8 4 2 3 3" xfId="44957"/>
    <cellStyle name="Output 2 8 4 2 4" xfId="16929"/>
    <cellStyle name="Output 2 8 4 2 4 2" xfId="34593"/>
    <cellStyle name="Output 2 8 4 2 4 3" xfId="51796"/>
    <cellStyle name="Output 2 8 4 2 5" xfId="24069"/>
    <cellStyle name="Output 2 8 4 2 6" xfId="41346"/>
    <cellStyle name="Output 2 8 4 3" xfId="11468"/>
    <cellStyle name="Output 2 8 4 3 2" xfId="18249"/>
    <cellStyle name="Output 2 8 4 3 2 2" xfId="35913"/>
    <cellStyle name="Output 2 8 4 3 2 3" xfId="53102"/>
    <cellStyle name="Output 2 8 4 3 3" xfId="29132"/>
    <cellStyle name="Output 2 8 4 3 4" xfId="46371"/>
    <cellStyle name="Output 2 8 4 4" xfId="8184"/>
    <cellStyle name="Output 2 8 4 4 2" xfId="25849"/>
    <cellStyle name="Output 2 8 4 4 3" xfId="43114"/>
    <cellStyle name="Output 2 8 4 5" xfId="15182"/>
    <cellStyle name="Output 2 8 4 5 2" xfId="32846"/>
    <cellStyle name="Output 2 8 4 5 3" xfId="50061"/>
    <cellStyle name="Output 2 8 4 6" xfId="22213"/>
    <cellStyle name="Output 2 8 4 7" xfId="39503"/>
    <cellStyle name="Output 2 8 5" xfId="4454"/>
    <cellStyle name="Output 2 8 5 2" xfId="6318"/>
    <cellStyle name="Output 2 8 5 2 2" xfId="13237"/>
    <cellStyle name="Output 2 8 5 2 2 2" xfId="19910"/>
    <cellStyle name="Output 2 8 5 2 2 2 2" xfId="37574"/>
    <cellStyle name="Output 2 8 5 2 2 2 3" xfId="54751"/>
    <cellStyle name="Output 2 8 5 2 2 3" xfId="30901"/>
    <cellStyle name="Output 2 8 5 2 2 4" xfId="48128"/>
    <cellStyle name="Output 2 8 5 2 3" xfId="9953"/>
    <cellStyle name="Output 2 8 5 2 3 2" xfId="27618"/>
    <cellStyle name="Output 2 8 5 2 3 3" xfId="44871"/>
    <cellStyle name="Output 2 8 5 2 4" xfId="16843"/>
    <cellStyle name="Output 2 8 5 2 4 2" xfId="34507"/>
    <cellStyle name="Output 2 8 5 2 4 3" xfId="51710"/>
    <cellStyle name="Output 2 8 5 2 5" xfId="23983"/>
    <cellStyle name="Output 2 8 5 2 6" xfId="41260"/>
    <cellStyle name="Output 2 8 5 3" xfId="11382"/>
    <cellStyle name="Output 2 8 5 3 2" xfId="18163"/>
    <cellStyle name="Output 2 8 5 3 2 2" xfId="35827"/>
    <cellStyle name="Output 2 8 5 3 2 3" xfId="53016"/>
    <cellStyle name="Output 2 8 5 3 3" xfId="29046"/>
    <cellStyle name="Output 2 8 5 3 4" xfId="46285"/>
    <cellStyle name="Output 2 8 5 4" xfId="8098"/>
    <cellStyle name="Output 2 8 5 4 2" xfId="25763"/>
    <cellStyle name="Output 2 8 5 4 3" xfId="43028"/>
    <cellStyle name="Output 2 8 5 5" xfId="15096"/>
    <cellStyle name="Output 2 8 5 5 2" xfId="32760"/>
    <cellStyle name="Output 2 8 5 5 3" xfId="49975"/>
    <cellStyle name="Output 2 8 5 6" xfId="22127"/>
    <cellStyle name="Output 2 8 5 7" xfId="39417"/>
    <cellStyle name="Output 2 8 6" xfId="10183"/>
    <cellStyle name="Output 2 8 6 2" xfId="17072"/>
    <cellStyle name="Output 2 8 6 2 2" xfId="34736"/>
    <cellStyle name="Output 2 8 6 2 3" xfId="51937"/>
    <cellStyle name="Output 2 8 6 3" xfId="27847"/>
    <cellStyle name="Output 2 8 6 4" xfId="45098"/>
    <cellStyle name="Output 2 8 7" xfId="13464"/>
    <cellStyle name="Output 2 8 7 2" xfId="31128"/>
    <cellStyle name="Output 2 8 7 3" xfId="48355"/>
    <cellStyle name="Output 2 8 8" xfId="20290"/>
    <cellStyle name="Output 2 8 9" xfId="20139"/>
    <cellStyle name="Output 3" xfId="1912"/>
    <cellStyle name="Output 3 10" xfId="20137"/>
    <cellStyle name="Output 3 2" xfId="1913"/>
    <cellStyle name="Output 3 2 2" xfId="2684"/>
    <cellStyle name="Output 3 2 2 10" xfId="20405"/>
    <cellStyle name="Output 3 2 2 11" xfId="37714"/>
    <cellStyle name="Output 3 2 2 2" xfId="2913"/>
    <cellStyle name="Output 3 2 2 2 2" xfId="3576"/>
    <cellStyle name="Output 3 2 2 2 2 2" xfId="5492"/>
    <cellStyle name="Output 3 2 2 2 2 2 2" xfId="12412"/>
    <cellStyle name="Output 3 2 2 2 2 2 2 2" xfId="19139"/>
    <cellStyle name="Output 3 2 2 2 2 2 2 2 2" xfId="36803"/>
    <cellStyle name="Output 3 2 2 2 2 2 2 2 3" xfId="53983"/>
    <cellStyle name="Output 3 2 2 2 2 2 2 3" xfId="30076"/>
    <cellStyle name="Output 3 2 2 2 2 2 2 4" xfId="47306"/>
    <cellStyle name="Output 3 2 2 2 2 2 3" xfId="9128"/>
    <cellStyle name="Output 3 2 2 2 2 2 3 2" xfId="26793"/>
    <cellStyle name="Output 3 2 2 2 2 2 3 3" xfId="44049"/>
    <cellStyle name="Output 3 2 2 2 2 2 4" xfId="16072"/>
    <cellStyle name="Output 3 2 2 2 2 2 4 2" xfId="33736"/>
    <cellStyle name="Output 3 2 2 2 2 2 4 3" xfId="50942"/>
    <cellStyle name="Output 3 2 2 2 2 2 5" xfId="23157"/>
    <cellStyle name="Output 3 2 2 2 2 2 6" xfId="40438"/>
    <cellStyle name="Output 3 2 2 2 2 3" xfId="11036"/>
    <cellStyle name="Output 3 2 2 2 2 3 2" xfId="17871"/>
    <cellStyle name="Output 3 2 2 2 2 3 2 2" xfId="35535"/>
    <cellStyle name="Output 3 2 2 2 2 3 2 3" xfId="52727"/>
    <cellStyle name="Output 3 2 2 2 2 3 3" xfId="28700"/>
    <cellStyle name="Output 3 2 2 2 2 3 4" xfId="45942"/>
    <cellStyle name="Output 3 2 2 2 2 4" xfId="7273"/>
    <cellStyle name="Output 3 2 2 2 2 4 2" xfId="24938"/>
    <cellStyle name="Output 3 2 2 2 2 4 3" xfId="42206"/>
    <cellStyle name="Output 3 2 2 2 2 5" xfId="14325"/>
    <cellStyle name="Output 3 2 2 2 2 5 2" xfId="31989"/>
    <cellStyle name="Output 3 2 2 2 2 5 3" xfId="49207"/>
    <cellStyle name="Output 3 2 2 2 2 6" xfId="21295"/>
    <cellStyle name="Output 3 2 2 2 2 7" xfId="38595"/>
    <cellStyle name="Output 3 2 2 2 3" xfId="3946"/>
    <cellStyle name="Output 3 2 2 2 3 2" xfId="5862"/>
    <cellStyle name="Output 3 2 2 2 3 2 2" xfId="12782"/>
    <cellStyle name="Output 3 2 2 2 3 2 2 2" xfId="19509"/>
    <cellStyle name="Output 3 2 2 2 3 2 2 2 2" xfId="37173"/>
    <cellStyle name="Output 3 2 2 2 3 2 2 2 3" xfId="54350"/>
    <cellStyle name="Output 3 2 2 2 3 2 2 3" xfId="30446"/>
    <cellStyle name="Output 3 2 2 2 3 2 2 4" xfId="47673"/>
    <cellStyle name="Output 3 2 2 2 3 2 3" xfId="9498"/>
    <cellStyle name="Output 3 2 2 2 3 2 3 2" xfId="27163"/>
    <cellStyle name="Output 3 2 2 2 3 2 3 3" xfId="44416"/>
    <cellStyle name="Output 3 2 2 2 3 2 4" xfId="16442"/>
    <cellStyle name="Output 3 2 2 2 3 2 4 2" xfId="34106"/>
    <cellStyle name="Output 3 2 2 2 3 2 4 3" xfId="51309"/>
    <cellStyle name="Output 3 2 2 2 3 2 5" xfId="23527"/>
    <cellStyle name="Output 3 2 2 2 3 2 6" xfId="40805"/>
    <cellStyle name="Output 3 2 2 2 3 3" xfId="7643"/>
    <cellStyle name="Output 3 2 2 2 3 3 2" xfId="25308"/>
    <cellStyle name="Output 3 2 2 2 3 3 3" xfId="42573"/>
    <cellStyle name="Output 3 2 2 2 3 4" xfId="14695"/>
    <cellStyle name="Output 3 2 2 2 3 4 2" xfId="32359"/>
    <cellStyle name="Output 3 2 2 2 3 4 3" xfId="49574"/>
    <cellStyle name="Output 3 2 2 2 3 5" xfId="21665"/>
    <cellStyle name="Output 3 2 2 2 3 6" xfId="38962"/>
    <cellStyle name="Output 3 2 2 2 4" xfId="4829"/>
    <cellStyle name="Output 3 2 2 2 4 2" xfId="11749"/>
    <cellStyle name="Output 3 2 2 2 4 2 2" xfId="18530"/>
    <cellStyle name="Output 3 2 2 2 4 2 2 2" xfId="36194"/>
    <cellStyle name="Output 3 2 2 2 4 2 2 3" xfId="53380"/>
    <cellStyle name="Output 3 2 2 2 4 2 3" xfId="29413"/>
    <cellStyle name="Output 3 2 2 2 4 2 4" xfId="46649"/>
    <cellStyle name="Output 3 2 2 2 4 3" xfId="8465"/>
    <cellStyle name="Output 3 2 2 2 4 3 2" xfId="26130"/>
    <cellStyle name="Output 3 2 2 2 4 3 3" xfId="43392"/>
    <cellStyle name="Output 3 2 2 2 4 4" xfId="15463"/>
    <cellStyle name="Output 3 2 2 2 4 4 2" xfId="33127"/>
    <cellStyle name="Output 3 2 2 2 4 4 3" xfId="50339"/>
    <cellStyle name="Output 3 2 2 2 4 5" xfId="22494"/>
    <cellStyle name="Output 3 2 2 2 4 6" xfId="39781"/>
    <cellStyle name="Output 3 2 2 2 5" xfId="10435"/>
    <cellStyle name="Output 3 2 2 2 5 2" xfId="17324"/>
    <cellStyle name="Output 3 2 2 2 5 2 2" xfId="34988"/>
    <cellStyle name="Output 3 2 2 2 5 2 3" xfId="52186"/>
    <cellStyle name="Output 3 2 2 2 5 3" xfId="28099"/>
    <cellStyle name="Output 3 2 2 2 5 4" xfId="45347"/>
    <cellStyle name="Output 3 2 2 2 6" xfId="6685"/>
    <cellStyle name="Output 3 2 2 2 6 2" xfId="24350"/>
    <cellStyle name="Output 3 2 2 2 6 3" xfId="41624"/>
    <cellStyle name="Output 3 2 2 2 7" xfId="13716"/>
    <cellStyle name="Output 3 2 2 2 7 2" xfId="31380"/>
    <cellStyle name="Output 3 2 2 2 7 3" xfId="48604"/>
    <cellStyle name="Output 3 2 2 2 8" xfId="20632"/>
    <cellStyle name="Output 3 2 2 2 9" xfId="37938"/>
    <cellStyle name="Output 3 2 2 3" xfId="3121"/>
    <cellStyle name="Output 3 2 2 3 2" xfId="4151"/>
    <cellStyle name="Output 3 2 2 3 2 2" xfId="6067"/>
    <cellStyle name="Output 3 2 2 3 2 2 2" xfId="12987"/>
    <cellStyle name="Output 3 2 2 3 2 2 2 2" xfId="19714"/>
    <cellStyle name="Output 3 2 2 3 2 2 2 2 2" xfId="37378"/>
    <cellStyle name="Output 3 2 2 3 2 2 2 2 3" xfId="54555"/>
    <cellStyle name="Output 3 2 2 3 2 2 2 3" xfId="30651"/>
    <cellStyle name="Output 3 2 2 3 2 2 2 4" xfId="47878"/>
    <cellStyle name="Output 3 2 2 3 2 2 3" xfId="9703"/>
    <cellStyle name="Output 3 2 2 3 2 2 3 2" xfId="27368"/>
    <cellStyle name="Output 3 2 2 3 2 2 3 3" xfId="44621"/>
    <cellStyle name="Output 3 2 2 3 2 2 4" xfId="16647"/>
    <cellStyle name="Output 3 2 2 3 2 2 4 2" xfId="34311"/>
    <cellStyle name="Output 3 2 2 3 2 2 4 3" xfId="51514"/>
    <cellStyle name="Output 3 2 2 3 2 2 5" xfId="23732"/>
    <cellStyle name="Output 3 2 2 3 2 2 6" xfId="41010"/>
    <cellStyle name="Output 3 2 2 3 2 3" xfId="7848"/>
    <cellStyle name="Output 3 2 2 3 2 3 2" xfId="25513"/>
    <cellStyle name="Output 3 2 2 3 2 3 3" xfId="42778"/>
    <cellStyle name="Output 3 2 2 3 2 4" xfId="14900"/>
    <cellStyle name="Output 3 2 2 3 2 4 2" xfId="32564"/>
    <cellStyle name="Output 3 2 2 3 2 4 3" xfId="49779"/>
    <cellStyle name="Output 3 2 2 3 2 5" xfId="21870"/>
    <cellStyle name="Output 3 2 2 3 2 6" xfId="39167"/>
    <cellStyle name="Output 3 2 2 3 3" xfId="5037"/>
    <cellStyle name="Output 3 2 2 3 3 2" xfId="11957"/>
    <cellStyle name="Output 3 2 2 3 3 2 2" xfId="18738"/>
    <cellStyle name="Output 3 2 2 3 3 2 2 2" xfId="36402"/>
    <cellStyle name="Output 3 2 2 3 3 2 2 3" xfId="53585"/>
    <cellStyle name="Output 3 2 2 3 3 2 3" xfId="29621"/>
    <cellStyle name="Output 3 2 2 3 3 2 4" xfId="46854"/>
    <cellStyle name="Output 3 2 2 3 3 3" xfId="8673"/>
    <cellStyle name="Output 3 2 2 3 3 3 2" xfId="26338"/>
    <cellStyle name="Output 3 2 2 3 3 3 3" xfId="43597"/>
    <cellStyle name="Output 3 2 2 3 3 4" xfId="15671"/>
    <cellStyle name="Output 3 2 2 3 3 4 2" xfId="33335"/>
    <cellStyle name="Output 3 2 2 3 3 4 3" xfId="50544"/>
    <cellStyle name="Output 3 2 2 3 3 5" xfId="22702"/>
    <cellStyle name="Output 3 2 2 3 3 6" xfId="39986"/>
    <cellStyle name="Output 3 2 2 3 4" xfId="10643"/>
    <cellStyle name="Output 3 2 2 3 4 2" xfId="17532"/>
    <cellStyle name="Output 3 2 2 3 4 2 2" xfId="35196"/>
    <cellStyle name="Output 3 2 2 3 4 2 3" xfId="52391"/>
    <cellStyle name="Output 3 2 2 3 4 3" xfId="28307"/>
    <cellStyle name="Output 3 2 2 3 4 4" xfId="45552"/>
    <cellStyle name="Output 3 2 2 3 5" xfId="6893"/>
    <cellStyle name="Output 3 2 2 3 5 2" xfId="24558"/>
    <cellStyle name="Output 3 2 2 3 5 3" xfId="41829"/>
    <cellStyle name="Output 3 2 2 3 6" xfId="13924"/>
    <cellStyle name="Output 3 2 2 3 6 2" xfId="31588"/>
    <cellStyle name="Output 3 2 2 3 6 3" xfId="48809"/>
    <cellStyle name="Output 3 2 2 3 7" xfId="20840"/>
    <cellStyle name="Output 3 2 2 3 8" xfId="38143"/>
    <cellStyle name="Output 3 2 2 4" xfId="3349"/>
    <cellStyle name="Output 3 2 2 4 2" xfId="5265"/>
    <cellStyle name="Output 3 2 2 4 2 2" xfId="12185"/>
    <cellStyle name="Output 3 2 2 4 2 2 2" xfId="18912"/>
    <cellStyle name="Output 3 2 2 4 2 2 2 2" xfId="36576"/>
    <cellStyle name="Output 3 2 2 4 2 2 2 3" xfId="53759"/>
    <cellStyle name="Output 3 2 2 4 2 2 3" xfId="29849"/>
    <cellStyle name="Output 3 2 2 4 2 2 4" xfId="47082"/>
    <cellStyle name="Output 3 2 2 4 2 3" xfId="8901"/>
    <cellStyle name="Output 3 2 2 4 2 3 2" xfId="26566"/>
    <cellStyle name="Output 3 2 2 4 2 3 3" xfId="43825"/>
    <cellStyle name="Output 3 2 2 4 2 4" xfId="15845"/>
    <cellStyle name="Output 3 2 2 4 2 4 2" xfId="33509"/>
    <cellStyle name="Output 3 2 2 4 2 4 3" xfId="50718"/>
    <cellStyle name="Output 3 2 2 4 2 5" xfId="22930"/>
    <cellStyle name="Output 3 2 2 4 2 6" xfId="40214"/>
    <cellStyle name="Output 3 2 2 4 3" xfId="10809"/>
    <cellStyle name="Output 3 2 2 4 3 2" xfId="17644"/>
    <cellStyle name="Output 3 2 2 4 3 2 2" xfId="35308"/>
    <cellStyle name="Output 3 2 2 4 3 2 3" xfId="52503"/>
    <cellStyle name="Output 3 2 2 4 3 3" xfId="28473"/>
    <cellStyle name="Output 3 2 2 4 3 4" xfId="45718"/>
    <cellStyle name="Output 3 2 2 4 4" xfId="7119"/>
    <cellStyle name="Output 3 2 2 4 4 2" xfId="24784"/>
    <cellStyle name="Output 3 2 2 4 4 3" xfId="42055"/>
    <cellStyle name="Output 3 2 2 4 5" xfId="14098"/>
    <cellStyle name="Output 3 2 2 4 5 2" xfId="31762"/>
    <cellStyle name="Output 3 2 2 4 5 3" xfId="48983"/>
    <cellStyle name="Output 3 2 2 4 6" xfId="21068"/>
    <cellStyle name="Output 3 2 2 4 7" xfId="38371"/>
    <cellStyle name="Output 3 2 2 5" xfId="3270"/>
    <cellStyle name="Output 3 2 2 5 2" xfId="5186"/>
    <cellStyle name="Output 3 2 2 5 2 2" xfId="12106"/>
    <cellStyle name="Output 3 2 2 5 2 2 2" xfId="18887"/>
    <cellStyle name="Output 3 2 2 5 2 2 2 2" xfId="36551"/>
    <cellStyle name="Output 3 2 2 5 2 2 2 3" xfId="53734"/>
    <cellStyle name="Output 3 2 2 5 2 2 3" xfId="29770"/>
    <cellStyle name="Output 3 2 2 5 2 2 4" xfId="47003"/>
    <cellStyle name="Output 3 2 2 5 2 3" xfId="8822"/>
    <cellStyle name="Output 3 2 2 5 2 3 2" xfId="26487"/>
    <cellStyle name="Output 3 2 2 5 2 3 3" xfId="43746"/>
    <cellStyle name="Output 3 2 2 5 2 4" xfId="15820"/>
    <cellStyle name="Output 3 2 2 5 2 4 2" xfId="33484"/>
    <cellStyle name="Output 3 2 2 5 2 4 3" xfId="50693"/>
    <cellStyle name="Output 3 2 2 5 2 5" xfId="22851"/>
    <cellStyle name="Output 3 2 2 5 2 6" xfId="40135"/>
    <cellStyle name="Output 3 2 2 5 3" xfId="7042"/>
    <cellStyle name="Output 3 2 2 5 3 2" xfId="24707"/>
    <cellStyle name="Output 3 2 2 5 3 3" xfId="41978"/>
    <cellStyle name="Output 3 2 2 5 4" xfId="14073"/>
    <cellStyle name="Output 3 2 2 5 4 2" xfId="31737"/>
    <cellStyle name="Output 3 2 2 5 4 3" xfId="48958"/>
    <cellStyle name="Output 3 2 2 5 5" xfId="20989"/>
    <cellStyle name="Output 3 2 2 5 6" xfId="38292"/>
    <cellStyle name="Output 3 2 2 6" xfId="4602"/>
    <cellStyle name="Output 3 2 2 6 2" xfId="11522"/>
    <cellStyle name="Output 3 2 2 6 2 2" xfId="18303"/>
    <cellStyle name="Output 3 2 2 6 2 2 2" xfId="35967"/>
    <cellStyle name="Output 3 2 2 6 2 2 3" xfId="53156"/>
    <cellStyle name="Output 3 2 2 6 2 3" xfId="29186"/>
    <cellStyle name="Output 3 2 2 6 2 4" xfId="46425"/>
    <cellStyle name="Output 3 2 2 6 3" xfId="8238"/>
    <cellStyle name="Output 3 2 2 6 3 2" xfId="25903"/>
    <cellStyle name="Output 3 2 2 6 3 3" xfId="43168"/>
    <cellStyle name="Output 3 2 2 6 4" xfId="15236"/>
    <cellStyle name="Output 3 2 2 6 4 2" xfId="32900"/>
    <cellStyle name="Output 3 2 2 6 4 3" xfId="50115"/>
    <cellStyle name="Output 3 2 2 6 5" xfId="22267"/>
    <cellStyle name="Output 3 2 2 6 6" xfId="39557"/>
    <cellStyle name="Output 3 2 2 7" xfId="10208"/>
    <cellStyle name="Output 3 2 2 7 2" xfId="17097"/>
    <cellStyle name="Output 3 2 2 7 2 2" xfId="34761"/>
    <cellStyle name="Output 3 2 2 7 2 3" xfId="51962"/>
    <cellStyle name="Output 3 2 2 7 3" xfId="27872"/>
    <cellStyle name="Output 3 2 2 7 4" xfId="45123"/>
    <cellStyle name="Output 3 2 2 8" xfId="6458"/>
    <cellStyle name="Output 3 2 2 8 2" xfId="24123"/>
    <cellStyle name="Output 3 2 2 8 3" xfId="41400"/>
    <cellStyle name="Output 3 2 2 9" xfId="13489"/>
    <cellStyle name="Output 3 2 2 9 2" xfId="31153"/>
    <cellStyle name="Output 3 2 2 9 3" xfId="48380"/>
    <cellStyle name="Output 3 2 3" xfId="2890"/>
    <cellStyle name="Output 3 2 3 2" xfId="3553"/>
    <cellStyle name="Output 3 2 3 2 2" xfId="5469"/>
    <cellStyle name="Output 3 2 3 2 2 2" xfId="12389"/>
    <cellStyle name="Output 3 2 3 2 2 2 2" xfId="19116"/>
    <cellStyle name="Output 3 2 3 2 2 2 2 2" xfId="36780"/>
    <cellStyle name="Output 3 2 3 2 2 2 2 3" xfId="53960"/>
    <cellStyle name="Output 3 2 3 2 2 2 3" xfId="30053"/>
    <cellStyle name="Output 3 2 3 2 2 2 4" xfId="47283"/>
    <cellStyle name="Output 3 2 3 2 2 3" xfId="9105"/>
    <cellStyle name="Output 3 2 3 2 2 3 2" xfId="26770"/>
    <cellStyle name="Output 3 2 3 2 2 3 3" xfId="44026"/>
    <cellStyle name="Output 3 2 3 2 2 4" xfId="16049"/>
    <cellStyle name="Output 3 2 3 2 2 4 2" xfId="33713"/>
    <cellStyle name="Output 3 2 3 2 2 4 3" xfId="50919"/>
    <cellStyle name="Output 3 2 3 2 2 5" xfId="23134"/>
    <cellStyle name="Output 3 2 3 2 2 6" xfId="40415"/>
    <cellStyle name="Output 3 2 3 2 3" xfId="11013"/>
    <cellStyle name="Output 3 2 3 2 3 2" xfId="17848"/>
    <cellStyle name="Output 3 2 3 2 3 2 2" xfId="35512"/>
    <cellStyle name="Output 3 2 3 2 3 2 3" xfId="52704"/>
    <cellStyle name="Output 3 2 3 2 3 3" xfId="28677"/>
    <cellStyle name="Output 3 2 3 2 3 4" xfId="45919"/>
    <cellStyle name="Output 3 2 3 2 4" xfId="7250"/>
    <cellStyle name="Output 3 2 3 2 4 2" xfId="24915"/>
    <cellStyle name="Output 3 2 3 2 4 3" xfId="42183"/>
    <cellStyle name="Output 3 2 3 2 5" xfId="14302"/>
    <cellStyle name="Output 3 2 3 2 5 2" xfId="31966"/>
    <cellStyle name="Output 3 2 3 2 5 3" xfId="49184"/>
    <cellStyle name="Output 3 2 3 2 6" xfId="21272"/>
    <cellStyle name="Output 3 2 3 2 7" xfId="38572"/>
    <cellStyle name="Output 3 2 3 3" xfId="3923"/>
    <cellStyle name="Output 3 2 3 3 2" xfId="5839"/>
    <cellStyle name="Output 3 2 3 3 2 2" xfId="12759"/>
    <cellStyle name="Output 3 2 3 3 2 2 2" xfId="19486"/>
    <cellStyle name="Output 3 2 3 3 2 2 2 2" xfId="37150"/>
    <cellStyle name="Output 3 2 3 3 2 2 2 3" xfId="54327"/>
    <cellStyle name="Output 3 2 3 3 2 2 3" xfId="30423"/>
    <cellStyle name="Output 3 2 3 3 2 2 4" xfId="47650"/>
    <cellStyle name="Output 3 2 3 3 2 3" xfId="9475"/>
    <cellStyle name="Output 3 2 3 3 2 3 2" xfId="27140"/>
    <cellStyle name="Output 3 2 3 3 2 3 3" xfId="44393"/>
    <cellStyle name="Output 3 2 3 3 2 4" xfId="16419"/>
    <cellStyle name="Output 3 2 3 3 2 4 2" xfId="34083"/>
    <cellStyle name="Output 3 2 3 3 2 4 3" xfId="51286"/>
    <cellStyle name="Output 3 2 3 3 2 5" xfId="23504"/>
    <cellStyle name="Output 3 2 3 3 2 6" xfId="40782"/>
    <cellStyle name="Output 3 2 3 3 3" xfId="7620"/>
    <cellStyle name="Output 3 2 3 3 3 2" xfId="25285"/>
    <cellStyle name="Output 3 2 3 3 3 3" xfId="42550"/>
    <cellStyle name="Output 3 2 3 3 4" xfId="14672"/>
    <cellStyle name="Output 3 2 3 3 4 2" xfId="32336"/>
    <cellStyle name="Output 3 2 3 3 4 3" xfId="49551"/>
    <cellStyle name="Output 3 2 3 3 5" xfId="21642"/>
    <cellStyle name="Output 3 2 3 3 6" xfId="38939"/>
    <cellStyle name="Output 3 2 3 4" xfId="4806"/>
    <cellStyle name="Output 3 2 3 4 2" xfId="11726"/>
    <cellStyle name="Output 3 2 3 4 2 2" xfId="18507"/>
    <cellStyle name="Output 3 2 3 4 2 2 2" xfId="36171"/>
    <cellStyle name="Output 3 2 3 4 2 2 3" xfId="53357"/>
    <cellStyle name="Output 3 2 3 4 2 3" xfId="29390"/>
    <cellStyle name="Output 3 2 3 4 2 4" xfId="46626"/>
    <cellStyle name="Output 3 2 3 4 3" xfId="8442"/>
    <cellStyle name="Output 3 2 3 4 3 2" xfId="26107"/>
    <cellStyle name="Output 3 2 3 4 3 3" xfId="43369"/>
    <cellStyle name="Output 3 2 3 4 4" xfId="15440"/>
    <cellStyle name="Output 3 2 3 4 4 2" xfId="33104"/>
    <cellStyle name="Output 3 2 3 4 4 3" xfId="50316"/>
    <cellStyle name="Output 3 2 3 4 5" xfId="22471"/>
    <cellStyle name="Output 3 2 3 4 6" xfId="39758"/>
    <cellStyle name="Output 3 2 3 5" xfId="10412"/>
    <cellStyle name="Output 3 2 3 5 2" xfId="17301"/>
    <cellStyle name="Output 3 2 3 5 2 2" xfId="34965"/>
    <cellStyle name="Output 3 2 3 5 2 3" xfId="52163"/>
    <cellStyle name="Output 3 2 3 5 3" xfId="28076"/>
    <cellStyle name="Output 3 2 3 5 4" xfId="45324"/>
    <cellStyle name="Output 3 2 3 6" xfId="6662"/>
    <cellStyle name="Output 3 2 3 6 2" xfId="24327"/>
    <cellStyle name="Output 3 2 3 6 3" xfId="41601"/>
    <cellStyle name="Output 3 2 3 7" xfId="13693"/>
    <cellStyle name="Output 3 2 3 7 2" xfId="31357"/>
    <cellStyle name="Output 3 2 3 7 3" xfId="48581"/>
    <cellStyle name="Output 3 2 3 8" xfId="20609"/>
    <cellStyle name="Output 3 2 3 9" xfId="37915"/>
    <cellStyle name="Output 3 2 4" xfId="4542"/>
    <cellStyle name="Output 3 2 4 2" xfId="6406"/>
    <cellStyle name="Output 3 2 4 2 2" xfId="13325"/>
    <cellStyle name="Output 3 2 4 2 2 2" xfId="19998"/>
    <cellStyle name="Output 3 2 4 2 2 2 2" xfId="37662"/>
    <cellStyle name="Output 3 2 4 2 2 2 3" xfId="54839"/>
    <cellStyle name="Output 3 2 4 2 2 3" xfId="30989"/>
    <cellStyle name="Output 3 2 4 2 2 4" xfId="48216"/>
    <cellStyle name="Output 3 2 4 2 3" xfId="10041"/>
    <cellStyle name="Output 3 2 4 2 3 2" xfId="27706"/>
    <cellStyle name="Output 3 2 4 2 3 3" xfId="44959"/>
    <cellStyle name="Output 3 2 4 2 4" xfId="16931"/>
    <cellStyle name="Output 3 2 4 2 4 2" xfId="34595"/>
    <cellStyle name="Output 3 2 4 2 4 3" xfId="51798"/>
    <cellStyle name="Output 3 2 4 2 5" xfId="24071"/>
    <cellStyle name="Output 3 2 4 2 6" xfId="41348"/>
    <cellStyle name="Output 3 2 4 3" xfId="11470"/>
    <cellStyle name="Output 3 2 4 3 2" xfId="18251"/>
    <cellStyle name="Output 3 2 4 3 2 2" xfId="35915"/>
    <cellStyle name="Output 3 2 4 3 2 3" xfId="53104"/>
    <cellStyle name="Output 3 2 4 3 3" xfId="29134"/>
    <cellStyle name="Output 3 2 4 3 4" xfId="46373"/>
    <cellStyle name="Output 3 2 4 4" xfId="8186"/>
    <cellStyle name="Output 3 2 4 4 2" xfId="25851"/>
    <cellStyle name="Output 3 2 4 4 3" xfId="43116"/>
    <cellStyle name="Output 3 2 4 5" xfId="15184"/>
    <cellStyle name="Output 3 2 4 5 2" xfId="32848"/>
    <cellStyle name="Output 3 2 4 5 3" xfId="50063"/>
    <cellStyle name="Output 3 2 4 6" xfId="22215"/>
    <cellStyle name="Output 3 2 4 7" xfId="39505"/>
    <cellStyle name="Output 3 2 5" xfId="4456"/>
    <cellStyle name="Output 3 2 5 2" xfId="6320"/>
    <cellStyle name="Output 3 2 5 2 2" xfId="13239"/>
    <cellStyle name="Output 3 2 5 2 2 2" xfId="19912"/>
    <cellStyle name="Output 3 2 5 2 2 2 2" xfId="37576"/>
    <cellStyle name="Output 3 2 5 2 2 2 3" xfId="54753"/>
    <cellStyle name="Output 3 2 5 2 2 3" xfId="30903"/>
    <cellStyle name="Output 3 2 5 2 2 4" xfId="48130"/>
    <cellStyle name="Output 3 2 5 2 3" xfId="9955"/>
    <cellStyle name="Output 3 2 5 2 3 2" xfId="27620"/>
    <cellStyle name="Output 3 2 5 2 3 3" xfId="44873"/>
    <cellStyle name="Output 3 2 5 2 4" xfId="16845"/>
    <cellStyle name="Output 3 2 5 2 4 2" xfId="34509"/>
    <cellStyle name="Output 3 2 5 2 4 3" xfId="51712"/>
    <cellStyle name="Output 3 2 5 2 5" xfId="23985"/>
    <cellStyle name="Output 3 2 5 2 6" xfId="41262"/>
    <cellStyle name="Output 3 2 5 3" xfId="11384"/>
    <cellStyle name="Output 3 2 5 3 2" xfId="18165"/>
    <cellStyle name="Output 3 2 5 3 2 2" xfId="35829"/>
    <cellStyle name="Output 3 2 5 3 2 3" xfId="53018"/>
    <cellStyle name="Output 3 2 5 3 3" xfId="29048"/>
    <cellStyle name="Output 3 2 5 3 4" xfId="46287"/>
    <cellStyle name="Output 3 2 5 4" xfId="8100"/>
    <cellStyle name="Output 3 2 5 4 2" xfId="25765"/>
    <cellStyle name="Output 3 2 5 4 3" xfId="43030"/>
    <cellStyle name="Output 3 2 5 5" xfId="15098"/>
    <cellStyle name="Output 3 2 5 5 2" xfId="32762"/>
    <cellStyle name="Output 3 2 5 5 3" xfId="49977"/>
    <cellStyle name="Output 3 2 5 6" xfId="22129"/>
    <cellStyle name="Output 3 2 5 7" xfId="39419"/>
    <cellStyle name="Output 3 2 6" xfId="10185"/>
    <cellStyle name="Output 3 2 6 2" xfId="17074"/>
    <cellStyle name="Output 3 2 6 2 2" xfId="34738"/>
    <cellStyle name="Output 3 2 6 2 3" xfId="51939"/>
    <cellStyle name="Output 3 2 6 3" xfId="27849"/>
    <cellStyle name="Output 3 2 6 4" xfId="45100"/>
    <cellStyle name="Output 3 2 7" xfId="13466"/>
    <cellStyle name="Output 3 2 7 2" xfId="31130"/>
    <cellStyle name="Output 3 2 7 3" xfId="48357"/>
    <cellStyle name="Output 3 2 8" xfId="20292"/>
    <cellStyle name="Output 3 2 9" xfId="20372"/>
    <cellStyle name="Output 3 3" xfId="2685"/>
    <cellStyle name="Output 3 3 10" xfId="20406"/>
    <cellStyle name="Output 3 3 11" xfId="37715"/>
    <cellStyle name="Output 3 3 2" xfId="2914"/>
    <cellStyle name="Output 3 3 2 2" xfId="3577"/>
    <cellStyle name="Output 3 3 2 2 2" xfId="5493"/>
    <cellStyle name="Output 3 3 2 2 2 2" xfId="12413"/>
    <cellStyle name="Output 3 3 2 2 2 2 2" xfId="19140"/>
    <cellStyle name="Output 3 3 2 2 2 2 2 2" xfId="36804"/>
    <cellStyle name="Output 3 3 2 2 2 2 2 3" xfId="53984"/>
    <cellStyle name="Output 3 3 2 2 2 2 3" xfId="30077"/>
    <cellStyle name="Output 3 3 2 2 2 2 4" xfId="47307"/>
    <cellStyle name="Output 3 3 2 2 2 3" xfId="9129"/>
    <cellStyle name="Output 3 3 2 2 2 3 2" xfId="26794"/>
    <cellStyle name="Output 3 3 2 2 2 3 3" xfId="44050"/>
    <cellStyle name="Output 3 3 2 2 2 4" xfId="16073"/>
    <cellStyle name="Output 3 3 2 2 2 4 2" xfId="33737"/>
    <cellStyle name="Output 3 3 2 2 2 4 3" xfId="50943"/>
    <cellStyle name="Output 3 3 2 2 2 5" xfId="23158"/>
    <cellStyle name="Output 3 3 2 2 2 6" xfId="40439"/>
    <cellStyle name="Output 3 3 2 2 3" xfId="11037"/>
    <cellStyle name="Output 3 3 2 2 3 2" xfId="17872"/>
    <cellStyle name="Output 3 3 2 2 3 2 2" xfId="35536"/>
    <cellStyle name="Output 3 3 2 2 3 2 3" xfId="52728"/>
    <cellStyle name="Output 3 3 2 2 3 3" xfId="28701"/>
    <cellStyle name="Output 3 3 2 2 3 4" xfId="45943"/>
    <cellStyle name="Output 3 3 2 2 4" xfId="7274"/>
    <cellStyle name="Output 3 3 2 2 4 2" xfId="24939"/>
    <cellStyle name="Output 3 3 2 2 4 3" xfId="42207"/>
    <cellStyle name="Output 3 3 2 2 5" xfId="14326"/>
    <cellStyle name="Output 3 3 2 2 5 2" xfId="31990"/>
    <cellStyle name="Output 3 3 2 2 5 3" xfId="49208"/>
    <cellStyle name="Output 3 3 2 2 6" xfId="21296"/>
    <cellStyle name="Output 3 3 2 2 7" xfId="38596"/>
    <cellStyle name="Output 3 3 2 3" xfId="3947"/>
    <cellStyle name="Output 3 3 2 3 2" xfId="5863"/>
    <cellStyle name="Output 3 3 2 3 2 2" xfId="12783"/>
    <cellStyle name="Output 3 3 2 3 2 2 2" xfId="19510"/>
    <cellStyle name="Output 3 3 2 3 2 2 2 2" xfId="37174"/>
    <cellStyle name="Output 3 3 2 3 2 2 2 3" xfId="54351"/>
    <cellStyle name="Output 3 3 2 3 2 2 3" xfId="30447"/>
    <cellStyle name="Output 3 3 2 3 2 2 4" xfId="47674"/>
    <cellStyle name="Output 3 3 2 3 2 3" xfId="9499"/>
    <cellStyle name="Output 3 3 2 3 2 3 2" xfId="27164"/>
    <cellStyle name="Output 3 3 2 3 2 3 3" xfId="44417"/>
    <cellStyle name="Output 3 3 2 3 2 4" xfId="16443"/>
    <cellStyle name="Output 3 3 2 3 2 4 2" xfId="34107"/>
    <cellStyle name="Output 3 3 2 3 2 4 3" xfId="51310"/>
    <cellStyle name="Output 3 3 2 3 2 5" xfId="23528"/>
    <cellStyle name="Output 3 3 2 3 2 6" xfId="40806"/>
    <cellStyle name="Output 3 3 2 3 3" xfId="7644"/>
    <cellStyle name="Output 3 3 2 3 3 2" xfId="25309"/>
    <cellStyle name="Output 3 3 2 3 3 3" xfId="42574"/>
    <cellStyle name="Output 3 3 2 3 4" xfId="14696"/>
    <cellStyle name="Output 3 3 2 3 4 2" xfId="32360"/>
    <cellStyle name="Output 3 3 2 3 4 3" xfId="49575"/>
    <cellStyle name="Output 3 3 2 3 5" xfId="21666"/>
    <cellStyle name="Output 3 3 2 3 6" xfId="38963"/>
    <cellStyle name="Output 3 3 2 4" xfId="4830"/>
    <cellStyle name="Output 3 3 2 4 2" xfId="11750"/>
    <cellStyle name="Output 3 3 2 4 2 2" xfId="18531"/>
    <cellStyle name="Output 3 3 2 4 2 2 2" xfId="36195"/>
    <cellStyle name="Output 3 3 2 4 2 2 3" xfId="53381"/>
    <cellStyle name="Output 3 3 2 4 2 3" xfId="29414"/>
    <cellStyle name="Output 3 3 2 4 2 4" xfId="46650"/>
    <cellStyle name="Output 3 3 2 4 3" xfId="8466"/>
    <cellStyle name="Output 3 3 2 4 3 2" xfId="26131"/>
    <cellStyle name="Output 3 3 2 4 3 3" xfId="43393"/>
    <cellStyle name="Output 3 3 2 4 4" xfId="15464"/>
    <cellStyle name="Output 3 3 2 4 4 2" xfId="33128"/>
    <cellStyle name="Output 3 3 2 4 4 3" xfId="50340"/>
    <cellStyle name="Output 3 3 2 4 5" xfId="22495"/>
    <cellStyle name="Output 3 3 2 4 6" xfId="39782"/>
    <cellStyle name="Output 3 3 2 5" xfId="10436"/>
    <cellStyle name="Output 3 3 2 5 2" xfId="17325"/>
    <cellStyle name="Output 3 3 2 5 2 2" xfId="34989"/>
    <cellStyle name="Output 3 3 2 5 2 3" xfId="52187"/>
    <cellStyle name="Output 3 3 2 5 3" xfId="28100"/>
    <cellStyle name="Output 3 3 2 5 4" xfId="45348"/>
    <cellStyle name="Output 3 3 2 6" xfId="6686"/>
    <cellStyle name="Output 3 3 2 6 2" xfId="24351"/>
    <cellStyle name="Output 3 3 2 6 3" xfId="41625"/>
    <cellStyle name="Output 3 3 2 7" xfId="13717"/>
    <cellStyle name="Output 3 3 2 7 2" xfId="31381"/>
    <cellStyle name="Output 3 3 2 7 3" xfId="48605"/>
    <cellStyle name="Output 3 3 2 8" xfId="20633"/>
    <cellStyle name="Output 3 3 2 9" xfId="37939"/>
    <cellStyle name="Output 3 3 3" xfId="3122"/>
    <cellStyle name="Output 3 3 3 2" xfId="4152"/>
    <cellStyle name="Output 3 3 3 2 2" xfId="6068"/>
    <cellStyle name="Output 3 3 3 2 2 2" xfId="12988"/>
    <cellStyle name="Output 3 3 3 2 2 2 2" xfId="19715"/>
    <cellStyle name="Output 3 3 3 2 2 2 2 2" xfId="37379"/>
    <cellStyle name="Output 3 3 3 2 2 2 2 3" xfId="54556"/>
    <cellStyle name="Output 3 3 3 2 2 2 3" xfId="30652"/>
    <cellStyle name="Output 3 3 3 2 2 2 4" xfId="47879"/>
    <cellStyle name="Output 3 3 3 2 2 3" xfId="9704"/>
    <cellStyle name="Output 3 3 3 2 2 3 2" xfId="27369"/>
    <cellStyle name="Output 3 3 3 2 2 3 3" xfId="44622"/>
    <cellStyle name="Output 3 3 3 2 2 4" xfId="16648"/>
    <cellStyle name="Output 3 3 3 2 2 4 2" xfId="34312"/>
    <cellStyle name="Output 3 3 3 2 2 4 3" xfId="51515"/>
    <cellStyle name="Output 3 3 3 2 2 5" xfId="23733"/>
    <cellStyle name="Output 3 3 3 2 2 6" xfId="41011"/>
    <cellStyle name="Output 3 3 3 2 3" xfId="7849"/>
    <cellStyle name="Output 3 3 3 2 3 2" xfId="25514"/>
    <cellStyle name="Output 3 3 3 2 3 3" xfId="42779"/>
    <cellStyle name="Output 3 3 3 2 4" xfId="14901"/>
    <cellStyle name="Output 3 3 3 2 4 2" xfId="32565"/>
    <cellStyle name="Output 3 3 3 2 4 3" xfId="49780"/>
    <cellStyle name="Output 3 3 3 2 5" xfId="21871"/>
    <cellStyle name="Output 3 3 3 2 6" xfId="39168"/>
    <cellStyle name="Output 3 3 3 3" xfId="5038"/>
    <cellStyle name="Output 3 3 3 3 2" xfId="11958"/>
    <cellStyle name="Output 3 3 3 3 2 2" xfId="18739"/>
    <cellStyle name="Output 3 3 3 3 2 2 2" xfId="36403"/>
    <cellStyle name="Output 3 3 3 3 2 2 3" xfId="53586"/>
    <cellStyle name="Output 3 3 3 3 2 3" xfId="29622"/>
    <cellStyle name="Output 3 3 3 3 2 4" xfId="46855"/>
    <cellStyle name="Output 3 3 3 3 3" xfId="8674"/>
    <cellStyle name="Output 3 3 3 3 3 2" xfId="26339"/>
    <cellStyle name="Output 3 3 3 3 3 3" xfId="43598"/>
    <cellStyle name="Output 3 3 3 3 4" xfId="15672"/>
    <cellStyle name="Output 3 3 3 3 4 2" xfId="33336"/>
    <cellStyle name="Output 3 3 3 3 4 3" xfId="50545"/>
    <cellStyle name="Output 3 3 3 3 5" xfId="22703"/>
    <cellStyle name="Output 3 3 3 3 6" xfId="39987"/>
    <cellStyle name="Output 3 3 3 4" xfId="10644"/>
    <cellStyle name="Output 3 3 3 4 2" xfId="17533"/>
    <cellStyle name="Output 3 3 3 4 2 2" xfId="35197"/>
    <cellStyle name="Output 3 3 3 4 2 3" xfId="52392"/>
    <cellStyle name="Output 3 3 3 4 3" xfId="28308"/>
    <cellStyle name="Output 3 3 3 4 4" xfId="45553"/>
    <cellStyle name="Output 3 3 3 5" xfId="6894"/>
    <cellStyle name="Output 3 3 3 5 2" xfId="24559"/>
    <cellStyle name="Output 3 3 3 5 3" xfId="41830"/>
    <cellStyle name="Output 3 3 3 6" xfId="13925"/>
    <cellStyle name="Output 3 3 3 6 2" xfId="31589"/>
    <cellStyle name="Output 3 3 3 6 3" xfId="48810"/>
    <cellStyle name="Output 3 3 3 7" xfId="20841"/>
    <cellStyle name="Output 3 3 3 8" xfId="38144"/>
    <cellStyle name="Output 3 3 4" xfId="3350"/>
    <cellStyle name="Output 3 3 4 2" xfId="5266"/>
    <cellStyle name="Output 3 3 4 2 2" xfId="12186"/>
    <cellStyle name="Output 3 3 4 2 2 2" xfId="18913"/>
    <cellStyle name="Output 3 3 4 2 2 2 2" xfId="36577"/>
    <cellStyle name="Output 3 3 4 2 2 2 3" xfId="53760"/>
    <cellStyle name="Output 3 3 4 2 2 3" xfId="29850"/>
    <cellStyle name="Output 3 3 4 2 2 4" xfId="47083"/>
    <cellStyle name="Output 3 3 4 2 3" xfId="8902"/>
    <cellStyle name="Output 3 3 4 2 3 2" xfId="26567"/>
    <cellStyle name="Output 3 3 4 2 3 3" xfId="43826"/>
    <cellStyle name="Output 3 3 4 2 4" xfId="15846"/>
    <cellStyle name="Output 3 3 4 2 4 2" xfId="33510"/>
    <cellStyle name="Output 3 3 4 2 4 3" xfId="50719"/>
    <cellStyle name="Output 3 3 4 2 5" xfId="22931"/>
    <cellStyle name="Output 3 3 4 2 6" xfId="40215"/>
    <cellStyle name="Output 3 3 4 3" xfId="10810"/>
    <cellStyle name="Output 3 3 4 3 2" xfId="17645"/>
    <cellStyle name="Output 3 3 4 3 2 2" xfId="35309"/>
    <cellStyle name="Output 3 3 4 3 2 3" xfId="52504"/>
    <cellStyle name="Output 3 3 4 3 3" xfId="28474"/>
    <cellStyle name="Output 3 3 4 3 4" xfId="45719"/>
    <cellStyle name="Output 3 3 4 4" xfId="7120"/>
    <cellStyle name="Output 3 3 4 4 2" xfId="24785"/>
    <cellStyle name="Output 3 3 4 4 3" xfId="42056"/>
    <cellStyle name="Output 3 3 4 5" xfId="14099"/>
    <cellStyle name="Output 3 3 4 5 2" xfId="31763"/>
    <cellStyle name="Output 3 3 4 5 3" xfId="48984"/>
    <cellStyle name="Output 3 3 4 6" xfId="21069"/>
    <cellStyle name="Output 3 3 4 7" xfId="38372"/>
    <cellStyle name="Output 3 3 5" xfId="3269"/>
    <cellStyle name="Output 3 3 5 2" xfId="5185"/>
    <cellStyle name="Output 3 3 5 2 2" xfId="12105"/>
    <cellStyle name="Output 3 3 5 2 2 2" xfId="18886"/>
    <cellStyle name="Output 3 3 5 2 2 2 2" xfId="36550"/>
    <cellStyle name="Output 3 3 5 2 2 2 3" xfId="53733"/>
    <cellStyle name="Output 3 3 5 2 2 3" xfId="29769"/>
    <cellStyle name="Output 3 3 5 2 2 4" xfId="47002"/>
    <cellStyle name="Output 3 3 5 2 3" xfId="8821"/>
    <cellStyle name="Output 3 3 5 2 3 2" xfId="26486"/>
    <cellStyle name="Output 3 3 5 2 3 3" xfId="43745"/>
    <cellStyle name="Output 3 3 5 2 4" xfId="15819"/>
    <cellStyle name="Output 3 3 5 2 4 2" xfId="33483"/>
    <cellStyle name="Output 3 3 5 2 4 3" xfId="50692"/>
    <cellStyle name="Output 3 3 5 2 5" xfId="22850"/>
    <cellStyle name="Output 3 3 5 2 6" xfId="40134"/>
    <cellStyle name="Output 3 3 5 3" xfId="7041"/>
    <cellStyle name="Output 3 3 5 3 2" xfId="24706"/>
    <cellStyle name="Output 3 3 5 3 3" xfId="41977"/>
    <cellStyle name="Output 3 3 5 4" xfId="14072"/>
    <cellStyle name="Output 3 3 5 4 2" xfId="31736"/>
    <cellStyle name="Output 3 3 5 4 3" xfId="48957"/>
    <cellStyle name="Output 3 3 5 5" xfId="20988"/>
    <cellStyle name="Output 3 3 5 6" xfId="38291"/>
    <cellStyle name="Output 3 3 6" xfId="4603"/>
    <cellStyle name="Output 3 3 6 2" xfId="11523"/>
    <cellStyle name="Output 3 3 6 2 2" xfId="18304"/>
    <cellStyle name="Output 3 3 6 2 2 2" xfId="35968"/>
    <cellStyle name="Output 3 3 6 2 2 3" xfId="53157"/>
    <cellStyle name="Output 3 3 6 2 3" xfId="29187"/>
    <cellStyle name="Output 3 3 6 2 4" xfId="46426"/>
    <cellStyle name="Output 3 3 6 3" xfId="8239"/>
    <cellStyle name="Output 3 3 6 3 2" xfId="25904"/>
    <cellStyle name="Output 3 3 6 3 3" xfId="43169"/>
    <cellStyle name="Output 3 3 6 4" xfId="15237"/>
    <cellStyle name="Output 3 3 6 4 2" xfId="32901"/>
    <cellStyle name="Output 3 3 6 4 3" xfId="50116"/>
    <cellStyle name="Output 3 3 6 5" xfId="22268"/>
    <cellStyle name="Output 3 3 6 6" xfId="39558"/>
    <cellStyle name="Output 3 3 7" xfId="10209"/>
    <cellStyle name="Output 3 3 7 2" xfId="17098"/>
    <cellStyle name="Output 3 3 7 2 2" xfId="34762"/>
    <cellStyle name="Output 3 3 7 2 3" xfId="51963"/>
    <cellStyle name="Output 3 3 7 3" xfId="27873"/>
    <cellStyle name="Output 3 3 7 4" xfId="45124"/>
    <cellStyle name="Output 3 3 8" xfId="6459"/>
    <cellStyle name="Output 3 3 8 2" xfId="24124"/>
    <cellStyle name="Output 3 3 8 3" xfId="41401"/>
    <cellStyle name="Output 3 3 9" xfId="13490"/>
    <cellStyle name="Output 3 3 9 2" xfId="31154"/>
    <cellStyle name="Output 3 3 9 3" xfId="48381"/>
    <cellStyle name="Output 3 4" xfId="2889"/>
    <cellStyle name="Output 3 4 2" xfId="3552"/>
    <cellStyle name="Output 3 4 2 2" xfId="5468"/>
    <cellStyle name="Output 3 4 2 2 2" xfId="12388"/>
    <cellStyle name="Output 3 4 2 2 2 2" xfId="19115"/>
    <cellStyle name="Output 3 4 2 2 2 2 2" xfId="36779"/>
    <cellStyle name="Output 3 4 2 2 2 2 3" xfId="53959"/>
    <cellStyle name="Output 3 4 2 2 2 3" xfId="30052"/>
    <cellStyle name="Output 3 4 2 2 2 4" xfId="47282"/>
    <cellStyle name="Output 3 4 2 2 3" xfId="9104"/>
    <cellStyle name="Output 3 4 2 2 3 2" xfId="26769"/>
    <cellStyle name="Output 3 4 2 2 3 3" xfId="44025"/>
    <cellStyle name="Output 3 4 2 2 4" xfId="16048"/>
    <cellStyle name="Output 3 4 2 2 4 2" xfId="33712"/>
    <cellStyle name="Output 3 4 2 2 4 3" xfId="50918"/>
    <cellStyle name="Output 3 4 2 2 5" xfId="23133"/>
    <cellStyle name="Output 3 4 2 2 6" xfId="40414"/>
    <cellStyle name="Output 3 4 2 3" xfId="11012"/>
    <cellStyle name="Output 3 4 2 3 2" xfId="17847"/>
    <cellStyle name="Output 3 4 2 3 2 2" xfId="35511"/>
    <cellStyle name="Output 3 4 2 3 2 3" xfId="52703"/>
    <cellStyle name="Output 3 4 2 3 3" xfId="28676"/>
    <cellStyle name="Output 3 4 2 3 4" xfId="45918"/>
    <cellStyle name="Output 3 4 2 4" xfId="7249"/>
    <cellStyle name="Output 3 4 2 4 2" xfId="24914"/>
    <cellStyle name="Output 3 4 2 4 3" xfId="42182"/>
    <cellStyle name="Output 3 4 2 5" xfId="14301"/>
    <cellStyle name="Output 3 4 2 5 2" xfId="31965"/>
    <cellStyle name="Output 3 4 2 5 3" xfId="49183"/>
    <cellStyle name="Output 3 4 2 6" xfId="21271"/>
    <cellStyle name="Output 3 4 2 7" xfId="38571"/>
    <cellStyle name="Output 3 4 3" xfId="3922"/>
    <cellStyle name="Output 3 4 3 2" xfId="5838"/>
    <cellStyle name="Output 3 4 3 2 2" xfId="12758"/>
    <cellStyle name="Output 3 4 3 2 2 2" xfId="19485"/>
    <cellStyle name="Output 3 4 3 2 2 2 2" xfId="37149"/>
    <cellStyle name="Output 3 4 3 2 2 2 3" xfId="54326"/>
    <cellStyle name="Output 3 4 3 2 2 3" xfId="30422"/>
    <cellStyle name="Output 3 4 3 2 2 4" xfId="47649"/>
    <cellStyle name="Output 3 4 3 2 3" xfId="9474"/>
    <cellStyle name="Output 3 4 3 2 3 2" xfId="27139"/>
    <cellStyle name="Output 3 4 3 2 3 3" xfId="44392"/>
    <cellStyle name="Output 3 4 3 2 4" xfId="16418"/>
    <cellStyle name="Output 3 4 3 2 4 2" xfId="34082"/>
    <cellStyle name="Output 3 4 3 2 4 3" xfId="51285"/>
    <cellStyle name="Output 3 4 3 2 5" xfId="23503"/>
    <cellStyle name="Output 3 4 3 2 6" xfId="40781"/>
    <cellStyle name="Output 3 4 3 3" xfId="7619"/>
    <cellStyle name="Output 3 4 3 3 2" xfId="25284"/>
    <cellStyle name="Output 3 4 3 3 3" xfId="42549"/>
    <cellStyle name="Output 3 4 3 4" xfId="14671"/>
    <cellStyle name="Output 3 4 3 4 2" xfId="32335"/>
    <cellStyle name="Output 3 4 3 4 3" xfId="49550"/>
    <cellStyle name="Output 3 4 3 5" xfId="21641"/>
    <cellStyle name="Output 3 4 3 6" xfId="38938"/>
    <cellStyle name="Output 3 4 4" xfId="4805"/>
    <cellStyle name="Output 3 4 4 2" xfId="11725"/>
    <cellStyle name="Output 3 4 4 2 2" xfId="18506"/>
    <cellStyle name="Output 3 4 4 2 2 2" xfId="36170"/>
    <cellStyle name="Output 3 4 4 2 2 3" xfId="53356"/>
    <cellStyle name="Output 3 4 4 2 3" xfId="29389"/>
    <cellStyle name="Output 3 4 4 2 4" xfId="46625"/>
    <cellStyle name="Output 3 4 4 3" xfId="8441"/>
    <cellStyle name="Output 3 4 4 3 2" xfId="26106"/>
    <cellStyle name="Output 3 4 4 3 3" xfId="43368"/>
    <cellStyle name="Output 3 4 4 4" xfId="15439"/>
    <cellStyle name="Output 3 4 4 4 2" xfId="33103"/>
    <cellStyle name="Output 3 4 4 4 3" xfId="50315"/>
    <cellStyle name="Output 3 4 4 5" xfId="22470"/>
    <cellStyle name="Output 3 4 4 6" xfId="39757"/>
    <cellStyle name="Output 3 4 5" xfId="10411"/>
    <cellStyle name="Output 3 4 5 2" xfId="17300"/>
    <cellStyle name="Output 3 4 5 2 2" xfId="34964"/>
    <cellStyle name="Output 3 4 5 2 3" xfId="52162"/>
    <cellStyle name="Output 3 4 5 3" xfId="28075"/>
    <cellStyle name="Output 3 4 5 4" xfId="45323"/>
    <cellStyle name="Output 3 4 6" xfId="6661"/>
    <cellStyle name="Output 3 4 6 2" xfId="24326"/>
    <cellStyle name="Output 3 4 6 3" xfId="41600"/>
    <cellStyle name="Output 3 4 7" xfId="13692"/>
    <cellStyle name="Output 3 4 7 2" xfId="31356"/>
    <cellStyle name="Output 3 4 7 3" xfId="48580"/>
    <cellStyle name="Output 3 4 8" xfId="20608"/>
    <cellStyle name="Output 3 4 9" xfId="37914"/>
    <cellStyle name="Output 3 5" xfId="4541"/>
    <cellStyle name="Output 3 5 2" xfId="6405"/>
    <cellStyle name="Output 3 5 2 2" xfId="13324"/>
    <cellStyle name="Output 3 5 2 2 2" xfId="19997"/>
    <cellStyle name="Output 3 5 2 2 2 2" xfId="37661"/>
    <cellStyle name="Output 3 5 2 2 2 3" xfId="54838"/>
    <cellStyle name="Output 3 5 2 2 3" xfId="30988"/>
    <cellStyle name="Output 3 5 2 2 4" xfId="48215"/>
    <cellStyle name="Output 3 5 2 3" xfId="10040"/>
    <cellStyle name="Output 3 5 2 3 2" xfId="27705"/>
    <cellStyle name="Output 3 5 2 3 3" xfId="44958"/>
    <cellStyle name="Output 3 5 2 4" xfId="16930"/>
    <cellStyle name="Output 3 5 2 4 2" xfId="34594"/>
    <cellStyle name="Output 3 5 2 4 3" xfId="51797"/>
    <cellStyle name="Output 3 5 2 5" xfId="24070"/>
    <cellStyle name="Output 3 5 2 6" xfId="41347"/>
    <cellStyle name="Output 3 5 3" xfId="11469"/>
    <cellStyle name="Output 3 5 3 2" xfId="18250"/>
    <cellStyle name="Output 3 5 3 2 2" xfId="35914"/>
    <cellStyle name="Output 3 5 3 2 3" xfId="53103"/>
    <cellStyle name="Output 3 5 3 3" xfId="29133"/>
    <cellStyle name="Output 3 5 3 4" xfId="46372"/>
    <cellStyle name="Output 3 5 4" xfId="8185"/>
    <cellStyle name="Output 3 5 4 2" xfId="25850"/>
    <cellStyle name="Output 3 5 4 3" xfId="43115"/>
    <cellStyle name="Output 3 5 5" xfId="15183"/>
    <cellStyle name="Output 3 5 5 2" xfId="32847"/>
    <cellStyle name="Output 3 5 5 3" xfId="50062"/>
    <cellStyle name="Output 3 5 6" xfId="22214"/>
    <cellStyle name="Output 3 5 7" xfId="39504"/>
    <cellStyle name="Output 3 6" xfId="4455"/>
    <cellStyle name="Output 3 6 2" xfId="6319"/>
    <cellStyle name="Output 3 6 2 2" xfId="13238"/>
    <cellStyle name="Output 3 6 2 2 2" xfId="19911"/>
    <cellStyle name="Output 3 6 2 2 2 2" xfId="37575"/>
    <cellStyle name="Output 3 6 2 2 2 3" xfId="54752"/>
    <cellStyle name="Output 3 6 2 2 3" xfId="30902"/>
    <cellStyle name="Output 3 6 2 2 4" xfId="48129"/>
    <cellStyle name="Output 3 6 2 3" xfId="9954"/>
    <cellStyle name="Output 3 6 2 3 2" xfId="27619"/>
    <cellStyle name="Output 3 6 2 3 3" xfId="44872"/>
    <cellStyle name="Output 3 6 2 4" xfId="16844"/>
    <cellStyle name="Output 3 6 2 4 2" xfId="34508"/>
    <cellStyle name="Output 3 6 2 4 3" xfId="51711"/>
    <cellStyle name="Output 3 6 2 5" xfId="23984"/>
    <cellStyle name="Output 3 6 2 6" xfId="41261"/>
    <cellStyle name="Output 3 6 3" xfId="11383"/>
    <cellStyle name="Output 3 6 3 2" xfId="18164"/>
    <cellStyle name="Output 3 6 3 2 2" xfId="35828"/>
    <cellStyle name="Output 3 6 3 2 3" xfId="53017"/>
    <cellStyle name="Output 3 6 3 3" xfId="29047"/>
    <cellStyle name="Output 3 6 3 4" xfId="46286"/>
    <cellStyle name="Output 3 6 4" xfId="8099"/>
    <cellStyle name="Output 3 6 4 2" xfId="25764"/>
    <cellStyle name="Output 3 6 4 3" xfId="43029"/>
    <cellStyle name="Output 3 6 5" xfId="15097"/>
    <cellStyle name="Output 3 6 5 2" xfId="32761"/>
    <cellStyle name="Output 3 6 5 3" xfId="49976"/>
    <cellStyle name="Output 3 6 6" xfId="22128"/>
    <cellStyle name="Output 3 6 7" xfId="39418"/>
    <cellStyle name="Output 3 7" xfId="10184"/>
    <cellStyle name="Output 3 7 2" xfId="17073"/>
    <cellStyle name="Output 3 7 2 2" xfId="34737"/>
    <cellStyle name="Output 3 7 2 3" xfId="51938"/>
    <cellStyle name="Output 3 7 3" xfId="27848"/>
    <cellStyle name="Output 3 7 4" xfId="45099"/>
    <cellStyle name="Output 3 8" xfId="13465"/>
    <cellStyle name="Output 3 8 2" xfId="31129"/>
    <cellStyle name="Output 3 8 3" xfId="48356"/>
    <cellStyle name="Output 3 9" xfId="20291"/>
    <cellStyle name="Percent" xfId="1" builtinId="5"/>
    <cellStyle name="Percent 10" xfId="2587"/>
    <cellStyle name="Percent 10 2" xfId="2627"/>
    <cellStyle name="Percent 11" xfId="2613"/>
    <cellStyle name="Percent 11 2" xfId="4355"/>
    <cellStyle name="Percent 11 3" xfId="2786"/>
    <cellStyle name="Percent 12" xfId="7"/>
    <cellStyle name="Percent 12 10" xfId="20040"/>
    <cellStyle name="Percent 12 2" xfId="2621"/>
    <cellStyle name="Percent 12 2 2" xfId="3678"/>
    <cellStyle name="Percent 12 2 2 2" xfId="5594"/>
    <cellStyle name="Percent 12 2 2 2 2" xfId="12514"/>
    <cellStyle name="Percent 12 2 2 2 2 2" xfId="19241"/>
    <cellStyle name="Percent 12 2 2 2 2 2 2" xfId="36905"/>
    <cellStyle name="Percent 12 2 2 2 2 3" xfId="30178"/>
    <cellStyle name="Percent 12 2 2 2 3" xfId="9230"/>
    <cellStyle name="Percent 12 2 2 2 3 2" xfId="26895"/>
    <cellStyle name="Percent 12 2 2 2 4" xfId="16174"/>
    <cellStyle name="Percent 12 2 2 2 4 2" xfId="33838"/>
    <cellStyle name="Percent 12 2 2 2 5" xfId="23259"/>
    <cellStyle name="Percent 12 2 2 3" xfId="11138"/>
    <cellStyle name="Percent 12 2 2 3 2" xfId="17973"/>
    <cellStyle name="Percent 12 2 2 3 2 2" xfId="35637"/>
    <cellStyle name="Percent 12 2 2 3 3" xfId="28802"/>
    <cellStyle name="Percent 12 2 2 4" xfId="7375"/>
    <cellStyle name="Percent 12 2 2 4 2" xfId="25040"/>
    <cellStyle name="Percent 12 2 2 5" xfId="14427"/>
    <cellStyle name="Percent 12 2 2 5 2" xfId="32091"/>
    <cellStyle name="Percent 12 2 2 6" xfId="21397"/>
    <cellStyle name="Percent 12 2 3" xfId="4931"/>
    <cellStyle name="Percent 12 2 3 2" xfId="11851"/>
    <cellStyle name="Percent 12 2 3 2 2" xfId="18632"/>
    <cellStyle name="Percent 12 2 3 2 2 2" xfId="36296"/>
    <cellStyle name="Percent 12 2 3 2 3" xfId="29515"/>
    <cellStyle name="Percent 12 2 3 3" xfId="8567"/>
    <cellStyle name="Percent 12 2 3 3 2" xfId="26232"/>
    <cellStyle name="Percent 12 2 3 4" xfId="15565"/>
    <cellStyle name="Percent 12 2 3 4 2" xfId="33229"/>
    <cellStyle name="Percent 12 2 3 5" xfId="22596"/>
    <cellStyle name="Percent 12 2 4" xfId="10537"/>
    <cellStyle name="Percent 12 2 4 2" xfId="17426"/>
    <cellStyle name="Percent 12 2 4 2 2" xfId="35090"/>
    <cellStyle name="Percent 12 2 4 3" xfId="28201"/>
    <cellStyle name="Percent 12 2 5" xfId="6787"/>
    <cellStyle name="Percent 12 2 5 2" xfId="24452"/>
    <cellStyle name="Percent 12 2 6" xfId="13818"/>
    <cellStyle name="Percent 12 2 6 2" xfId="31482"/>
    <cellStyle name="Percent 12 2 7" xfId="3015"/>
    <cellStyle name="Percent 12 2 7 2" xfId="20734"/>
    <cellStyle name="Percent 12 2 8" xfId="20379"/>
    <cellStyle name="Percent 12 3" xfId="3451"/>
    <cellStyle name="Percent 12 3 2" xfId="5367"/>
    <cellStyle name="Percent 12 3 2 2" xfId="12287"/>
    <cellStyle name="Percent 12 3 2 2 2" xfId="19014"/>
    <cellStyle name="Percent 12 3 2 2 2 2" xfId="36678"/>
    <cellStyle name="Percent 12 3 2 2 3" xfId="29951"/>
    <cellStyle name="Percent 12 3 2 3" xfId="9003"/>
    <cellStyle name="Percent 12 3 2 3 2" xfId="26668"/>
    <cellStyle name="Percent 12 3 2 4" xfId="15947"/>
    <cellStyle name="Percent 12 3 2 4 2" xfId="33611"/>
    <cellStyle name="Percent 12 3 2 5" xfId="23032"/>
    <cellStyle name="Percent 12 3 3" xfId="10911"/>
    <cellStyle name="Percent 12 3 3 2" xfId="17746"/>
    <cellStyle name="Percent 12 3 3 2 2" xfId="35410"/>
    <cellStyle name="Percent 12 3 3 3" xfId="28575"/>
    <cellStyle name="Percent 12 3 4" xfId="7148"/>
    <cellStyle name="Percent 12 3 4 2" xfId="24813"/>
    <cellStyle name="Percent 12 3 5" xfId="14200"/>
    <cellStyle name="Percent 12 3 5 2" xfId="31864"/>
    <cellStyle name="Percent 12 3 6" xfId="21170"/>
    <cellStyle name="Percent 12 4" xfId="4704"/>
    <cellStyle name="Percent 12 4 2" xfId="11624"/>
    <cellStyle name="Percent 12 4 2 2" xfId="18405"/>
    <cellStyle name="Percent 12 4 2 2 2" xfId="36069"/>
    <cellStyle name="Percent 12 4 2 3" xfId="29288"/>
    <cellStyle name="Percent 12 4 3" xfId="8340"/>
    <cellStyle name="Percent 12 4 3 2" xfId="26005"/>
    <cellStyle name="Percent 12 4 4" xfId="15338"/>
    <cellStyle name="Percent 12 4 4 2" xfId="33002"/>
    <cellStyle name="Percent 12 4 5" xfId="22369"/>
    <cellStyle name="Percent 12 5" xfId="10083"/>
    <cellStyle name="Percent 12 5 2" xfId="16972"/>
    <cellStyle name="Percent 12 5 2 2" xfId="34636"/>
    <cellStyle name="Percent 12 5 3" xfId="27747"/>
    <cellStyle name="Percent 12 6" xfId="10310"/>
    <cellStyle name="Percent 12 6 2" xfId="17199"/>
    <cellStyle name="Percent 12 6 2 2" xfId="34863"/>
    <cellStyle name="Percent 12 6 3" xfId="27974"/>
    <cellStyle name="Percent 12 7" xfId="6560"/>
    <cellStyle name="Percent 12 7 2" xfId="24225"/>
    <cellStyle name="Percent 12 8" xfId="13591"/>
    <cellStyle name="Percent 12 8 2" xfId="31255"/>
    <cellStyle name="Percent 12 9" xfId="2788"/>
    <cellStyle name="Percent 12 9 2" xfId="20507"/>
    <cellStyle name="Percent 13" xfId="2624"/>
    <cellStyle name="Percent 14" xfId="2630"/>
    <cellStyle name="Percent 15" xfId="2633"/>
    <cellStyle name="Percent 16" xfId="2636"/>
    <cellStyle name="Percent 17" xfId="2639"/>
    <cellStyle name="Percent 18" xfId="34"/>
    <cellStyle name="Percent 19" xfId="2642"/>
    <cellStyle name="Percent 19 2" xfId="20389"/>
    <cellStyle name="Percent 2" xfId="10"/>
    <cellStyle name="Percent 2 10" xfId="1914"/>
    <cellStyle name="Percent 2 11" xfId="1915"/>
    <cellStyle name="Percent 2 12" xfId="1916"/>
    <cellStyle name="Percent 2 13" xfId="1917"/>
    <cellStyle name="Percent 2 14" xfId="1918"/>
    <cellStyle name="Percent 2 15" xfId="1919"/>
    <cellStyle name="Percent 2 16" xfId="1920"/>
    <cellStyle name="Percent 2 17" xfId="1921"/>
    <cellStyle name="Percent 2 18" xfId="1922"/>
    <cellStyle name="Percent 2 19" xfId="1923"/>
    <cellStyle name="Percent 2 2" xfId="11"/>
    <cellStyle name="Percent 2 2 2" xfId="2589"/>
    <cellStyle name="Percent 2 2 3" xfId="2588"/>
    <cellStyle name="Percent 2 2 4" xfId="1924"/>
    <cellStyle name="Percent 2 20" xfId="1925"/>
    <cellStyle name="Percent 2 21" xfId="1926"/>
    <cellStyle name="Percent 2 22" xfId="1927"/>
    <cellStyle name="Percent 2 23" xfId="1928"/>
    <cellStyle name="Percent 2 24" xfId="1929"/>
    <cellStyle name="Percent 2 25" xfId="1930"/>
    <cellStyle name="Percent 2 26" xfId="1931"/>
    <cellStyle name="Percent 2 27" xfId="1932"/>
    <cellStyle name="Percent 2 28" xfId="1933"/>
    <cellStyle name="Percent 2 29" xfId="1934"/>
    <cellStyle name="Percent 2 3" xfId="1935"/>
    <cellStyle name="Percent 2 30" xfId="1936"/>
    <cellStyle name="Percent 2 31" xfId="1937"/>
    <cellStyle name="Percent 2 32" xfId="1938"/>
    <cellStyle name="Percent 2 33" xfId="1939"/>
    <cellStyle name="Percent 2 34" xfId="1940"/>
    <cellStyle name="Percent 2 35" xfId="1941"/>
    <cellStyle name="Percent 2 36" xfId="1942"/>
    <cellStyle name="Percent 2 37" xfId="1943"/>
    <cellStyle name="Percent 2 38" xfId="2253"/>
    <cellStyle name="Percent 2 38 2" xfId="2270"/>
    <cellStyle name="Percent 2 38 3" xfId="2590"/>
    <cellStyle name="Percent 2 38 4" xfId="4331"/>
    <cellStyle name="Percent 2 39" xfId="2258"/>
    <cellStyle name="Percent 2 4" xfId="1944"/>
    <cellStyle name="Percent 2 40" xfId="2262"/>
    <cellStyle name="Percent 2 41" xfId="2266"/>
    <cellStyle name="Percent 2 41 2" xfId="2380"/>
    <cellStyle name="Percent 2 42" xfId="2277"/>
    <cellStyle name="Percent 2 43" xfId="2330"/>
    <cellStyle name="Percent 2 44" xfId="2387"/>
    <cellStyle name="Percent 2 45" xfId="2438"/>
    <cellStyle name="Percent 2 46" xfId="2615"/>
    <cellStyle name="Percent 2 47" xfId="4256"/>
    <cellStyle name="Percent 2 48" xfId="20042"/>
    <cellStyle name="Percent 2 5" xfId="1945"/>
    <cellStyle name="Percent 2 6" xfId="1946"/>
    <cellStyle name="Percent 2 7" xfId="1947"/>
    <cellStyle name="Percent 2 8" xfId="1948"/>
    <cellStyle name="Percent 2 9" xfId="1949"/>
    <cellStyle name="Percent 3" xfId="14"/>
    <cellStyle name="Percent 3 2" xfId="1951"/>
    <cellStyle name="Percent 3 2 2" xfId="55196"/>
    <cellStyle name="Percent 3 3" xfId="1952"/>
    <cellStyle name="Percent 3 4" xfId="2592"/>
    <cellStyle name="Percent 3 5" xfId="2591"/>
    <cellStyle name="Percent 3 6" xfId="1950"/>
    <cellStyle name="Percent 3 7" xfId="20045"/>
    <cellStyle name="Percent 3 8" xfId="55195"/>
    <cellStyle name="Percent 32" xfId="1953"/>
    <cellStyle name="Percent 4" xfId="17"/>
    <cellStyle name="Percent 4 2" xfId="1955"/>
    <cellStyle name="Percent 4 2 2" xfId="2324"/>
    <cellStyle name="Percent 4 2 2 2" xfId="2595"/>
    <cellStyle name="Percent 4 2 2 3" xfId="4345"/>
    <cellStyle name="Percent 4 2 3" xfId="2377"/>
    <cellStyle name="Percent 4 2 4" xfId="2434"/>
    <cellStyle name="Percent 4 2 5" xfId="2485"/>
    <cellStyle name="Percent 4 2 6" xfId="2594"/>
    <cellStyle name="Percent 4 2 7" xfId="4328"/>
    <cellStyle name="Percent 4 3" xfId="2323"/>
    <cellStyle name="Percent 4 3 2" xfId="2596"/>
    <cellStyle name="Percent 4 3 3" xfId="4344"/>
    <cellStyle name="Percent 4 4" xfId="2376"/>
    <cellStyle name="Percent 4 4 2" xfId="2597"/>
    <cellStyle name="Percent 4 4 3" xfId="4349"/>
    <cellStyle name="Percent 4 5" xfId="2433"/>
    <cellStyle name="Percent 4 6" xfId="2484"/>
    <cellStyle name="Percent 4 7" xfId="2593"/>
    <cellStyle name="Percent 4 8" xfId="1954"/>
    <cellStyle name="Percent 4 9" xfId="20048"/>
    <cellStyle name="Percent 5" xfId="20"/>
    <cellStyle name="Percent 5 2" xfId="2598"/>
    <cellStyle name="Percent 5 3" xfId="1956"/>
    <cellStyle name="Percent 5 4" xfId="20051"/>
    <cellStyle name="Percent 5 5" xfId="55197"/>
    <cellStyle name="Percent 6" xfId="23"/>
    <cellStyle name="Percent 6 2" xfId="2325"/>
    <cellStyle name="Percent 6 2 2" xfId="2600"/>
    <cellStyle name="Percent 6 2 3" xfId="4346"/>
    <cellStyle name="Percent 6 3" xfId="2378"/>
    <cellStyle name="Percent 6 4" xfId="2435"/>
    <cellStyle name="Percent 6 5" xfId="2486"/>
    <cellStyle name="Percent 6 6" xfId="2599"/>
    <cellStyle name="Percent 6 7" xfId="1957"/>
    <cellStyle name="Percent 6 8" xfId="20054"/>
    <cellStyle name="Percent 7" xfId="26"/>
    <cellStyle name="Percent 7 2" xfId="2602"/>
    <cellStyle name="Percent 7 3" xfId="2601"/>
    <cellStyle name="Percent 7 4" xfId="1958"/>
    <cellStyle name="Percent 7 5" xfId="20057"/>
    <cellStyle name="Percent 8" xfId="29"/>
    <cellStyle name="Percent 8 2" xfId="2604"/>
    <cellStyle name="Percent 8 3" xfId="2603"/>
    <cellStyle name="Percent 8 4" xfId="20060"/>
    <cellStyle name="Percent 9" xfId="2605"/>
    <cellStyle name="Print" xfId="1959"/>
    <cellStyle name="PRM" xfId="1960"/>
    <cellStyle name="PSChar" xfId="1961"/>
    <cellStyle name="PSChar 2" xfId="1962"/>
    <cellStyle name="PSChar 2 2" xfId="1963"/>
    <cellStyle name="PSChar 2 2 2" xfId="1964"/>
    <cellStyle name="PSChar 2 2 2 2" xfId="1965"/>
    <cellStyle name="PSChar 2 2 3" xfId="1966"/>
    <cellStyle name="PSChar 2 2 3 2" xfId="1967"/>
    <cellStyle name="PSChar 2 2 4" xfId="1968"/>
    <cellStyle name="PSChar 2 2 4 2" xfId="1969"/>
    <cellStyle name="PSChar 2 3" xfId="1970"/>
    <cellStyle name="PSChar 2 3 2" xfId="1971"/>
    <cellStyle name="PSChar 2 3 2 2" xfId="1972"/>
    <cellStyle name="PSChar 2 3 3" xfId="1973"/>
    <cellStyle name="PSChar 2 3 3 2" xfId="1974"/>
    <cellStyle name="PSChar 2 4" xfId="1975"/>
    <cellStyle name="PSChar 2 4 2" xfId="1976"/>
    <cellStyle name="PSChar 2 5" xfId="1977"/>
    <cellStyle name="PSChar 2 6" xfId="1978"/>
    <cellStyle name="PSChar 3" xfId="1979"/>
    <cellStyle name="PSChar 3 2" xfId="1980"/>
    <cellStyle name="PSChar 4" xfId="1981"/>
    <cellStyle name="PSChar 4 2" xfId="1982"/>
    <cellStyle name="PSChar 5" xfId="1983"/>
    <cellStyle name="PSChar 5 2" xfId="1984"/>
    <cellStyle name="PSChar 6" xfId="1985"/>
    <cellStyle name="PSChar 7" xfId="2606"/>
    <cellStyle name="PSDate" xfId="1986"/>
    <cellStyle name="PSDate 2" xfId="1987"/>
    <cellStyle name="PSDate 2 2" xfId="1988"/>
    <cellStyle name="PSDate 2 2 2" xfId="1989"/>
    <cellStyle name="PSDate 2 2 2 2" xfId="1990"/>
    <cellStyle name="PSDate 2 2 3" xfId="1991"/>
    <cellStyle name="PSDate 2 2 3 2" xfId="1992"/>
    <cellStyle name="PSDate 2 2 4" xfId="1993"/>
    <cellStyle name="PSDate 2 2 4 2" xfId="1994"/>
    <cellStyle name="PSDate 2 3" xfId="1995"/>
    <cellStyle name="PSDate 2 3 2" xfId="1996"/>
    <cellStyle name="PSDate 2 3 2 2" xfId="1997"/>
    <cellStyle name="PSDate 2 3 3" xfId="1998"/>
    <cellStyle name="PSDate 2 3 3 2" xfId="1999"/>
    <cellStyle name="PSDate 2 4" xfId="2000"/>
    <cellStyle name="PSDate 2 4 2" xfId="2001"/>
    <cellStyle name="PSDate 2 5" xfId="2002"/>
    <cellStyle name="PSDate 2 6" xfId="2003"/>
    <cellStyle name="PSDate 3" xfId="2004"/>
    <cellStyle name="PSDate 3 2" xfId="2005"/>
    <cellStyle name="PSDate 4" xfId="2006"/>
    <cellStyle name="PSDate 4 2" xfId="2007"/>
    <cellStyle name="PSDate 5" xfId="2008"/>
    <cellStyle name="PSDate 5 2" xfId="2009"/>
    <cellStyle name="PSDate 6" xfId="2010"/>
    <cellStyle name="PSDate 7" xfId="2607"/>
    <cellStyle name="PSDec" xfId="2011"/>
    <cellStyle name="PSDec 2" xfId="2012"/>
    <cellStyle name="PSDec 2 2" xfId="2013"/>
    <cellStyle name="PSDec 2 2 2" xfId="2014"/>
    <cellStyle name="PSDec 2 2 2 2" xfId="2015"/>
    <cellStyle name="PSDec 2 2 3" xfId="2016"/>
    <cellStyle name="PSDec 2 2 3 2" xfId="2017"/>
    <cellStyle name="PSDec 2 2 4" xfId="2018"/>
    <cellStyle name="PSDec 2 2 4 2" xfId="2019"/>
    <cellStyle name="PSDec 2 3" xfId="2020"/>
    <cellStyle name="PSDec 2 3 2" xfId="2021"/>
    <cellStyle name="PSDec 2 3 2 2" xfId="2022"/>
    <cellStyle name="PSDec 2 3 3" xfId="2023"/>
    <cellStyle name="PSDec 2 3 3 2" xfId="2024"/>
    <cellStyle name="PSDec 2 4" xfId="2025"/>
    <cellStyle name="PSDec 2 4 2" xfId="2026"/>
    <cellStyle name="PSDec 2 5" xfId="2027"/>
    <cellStyle name="PSDec 2 6" xfId="2028"/>
    <cellStyle name="PSDec 3" xfId="2029"/>
    <cellStyle name="PSDec 3 2" xfId="2030"/>
    <cellStyle name="PSDec 4" xfId="2031"/>
    <cellStyle name="PSDec 4 2" xfId="2032"/>
    <cellStyle name="PSDec 5" xfId="2033"/>
    <cellStyle name="PSDec 5 2" xfId="2034"/>
    <cellStyle name="PSDec 6" xfId="2035"/>
    <cellStyle name="PSDec 7" xfId="2608"/>
    <cellStyle name="PSHeading" xfId="2036"/>
    <cellStyle name="PSHeading 2" xfId="2037"/>
    <cellStyle name="PSHeading 2 2" xfId="2038"/>
    <cellStyle name="PSHeading 2 2 2" xfId="2039"/>
    <cellStyle name="PSHeading 2 2 2 2" xfId="2040"/>
    <cellStyle name="PSHeading 2 2 2 2 2" xfId="2650"/>
    <cellStyle name="PSHeading 2 2 2 3" xfId="2649"/>
    <cellStyle name="PSHeading 2 2 3" xfId="2041"/>
    <cellStyle name="PSHeading 2 2 3 2" xfId="2042"/>
    <cellStyle name="PSHeading 2 2 3 2 2" xfId="2652"/>
    <cellStyle name="PSHeading 2 2 3 3" xfId="2651"/>
    <cellStyle name="PSHeading 2 2 4" xfId="2043"/>
    <cellStyle name="PSHeading 2 2 4 2" xfId="2044"/>
    <cellStyle name="PSHeading 2 2 4 2 2" xfId="2654"/>
    <cellStyle name="PSHeading 2 2 4 3" xfId="2653"/>
    <cellStyle name="PSHeading 2 2 5" xfId="2648"/>
    <cellStyle name="PSHeading 2 3" xfId="2045"/>
    <cellStyle name="PSHeading 2 3 2" xfId="2046"/>
    <cellStyle name="PSHeading 2 3 2 2" xfId="2047"/>
    <cellStyle name="PSHeading 2 3 2 2 2" xfId="2657"/>
    <cellStyle name="PSHeading 2 3 2 3" xfId="2656"/>
    <cellStyle name="PSHeading 2 3 3" xfId="2048"/>
    <cellStyle name="PSHeading 2 3 3 2" xfId="2049"/>
    <cellStyle name="PSHeading 2 3 3 2 2" xfId="2659"/>
    <cellStyle name="PSHeading 2 3 3 3" xfId="2658"/>
    <cellStyle name="PSHeading 2 3 4" xfId="2655"/>
    <cellStyle name="PSHeading 2 4" xfId="2050"/>
    <cellStyle name="PSHeading 2 4 2" xfId="2051"/>
    <cellStyle name="PSHeading 2 4 2 2" xfId="2661"/>
    <cellStyle name="PSHeading 2 4 3" xfId="2660"/>
    <cellStyle name="PSHeading 2 5" xfId="2052"/>
    <cellStyle name="PSHeading 2 5 2" xfId="2662"/>
    <cellStyle name="PSHeading 2 6" xfId="2053"/>
    <cellStyle name="PSHeading 2 6 2" xfId="2663"/>
    <cellStyle name="PSHeading 2 7" xfId="2647"/>
    <cellStyle name="PSHeading 2_CPTCODE" xfId="2054"/>
    <cellStyle name="PSHeading 3" xfId="2055"/>
    <cellStyle name="PSHeading 3 2" xfId="2056"/>
    <cellStyle name="PSHeading 3 2 2" xfId="2665"/>
    <cellStyle name="PSHeading 3 3" xfId="2664"/>
    <cellStyle name="PSHeading 4" xfId="2057"/>
    <cellStyle name="PSHeading 4 2" xfId="2058"/>
    <cellStyle name="PSHeading 4 2 2" xfId="2667"/>
    <cellStyle name="PSHeading 4 3" xfId="2666"/>
    <cellStyle name="PSHeading 5" xfId="2059"/>
    <cellStyle name="PSHeading 5 2" xfId="2060"/>
    <cellStyle name="PSHeading 5 2 2" xfId="2669"/>
    <cellStyle name="PSHeading 5 3" xfId="2668"/>
    <cellStyle name="PSHeading 6" xfId="2061"/>
    <cellStyle name="PSHeading 6 2" xfId="2670"/>
    <cellStyle name="PSHeading 7" xfId="2609"/>
    <cellStyle name="PSHeading 7 2" xfId="2646"/>
    <cellStyle name="PSHeading 8" xfId="2645"/>
    <cellStyle name="PSHeading_CPTCODE" xfId="2062"/>
    <cellStyle name="PSInt" xfId="2063"/>
    <cellStyle name="PSInt 2" xfId="2064"/>
    <cellStyle name="PSInt 2 2" xfId="2065"/>
    <cellStyle name="PSInt 2 2 2" xfId="2066"/>
    <cellStyle name="PSInt 2 2 2 2" xfId="2067"/>
    <cellStyle name="PSInt 2 2 3" xfId="2068"/>
    <cellStyle name="PSInt 2 2 3 2" xfId="2069"/>
    <cellStyle name="PSInt 2 2 4" xfId="2070"/>
    <cellStyle name="PSInt 2 2 4 2" xfId="2071"/>
    <cellStyle name="PSInt 2 3" xfId="2072"/>
    <cellStyle name="PSInt 2 3 2" xfId="2073"/>
    <cellStyle name="PSInt 2 3 2 2" xfId="2074"/>
    <cellStyle name="PSInt 2 3 3" xfId="2075"/>
    <cellStyle name="PSInt 2 3 3 2" xfId="2076"/>
    <cellStyle name="PSInt 2 4" xfId="2077"/>
    <cellStyle name="PSInt 2 4 2" xfId="2078"/>
    <cellStyle name="PSInt 2 5" xfId="2079"/>
    <cellStyle name="PSInt 2 6" xfId="2080"/>
    <cellStyle name="PSInt 3" xfId="2081"/>
    <cellStyle name="PSInt 3 2" xfId="2082"/>
    <cellStyle name="PSInt 4" xfId="2083"/>
    <cellStyle name="PSInt 4 2" xfId="2084"/>
    <cellStyle name="PSInt 5" xfId="2085"/>
    <cellStyle name="PSInt 5 2" xfId="2086"/>
    <cellStyle name="PSInt 6" xfId="2087"/>
    <cellStyle name="PSInt 7" xfId="2610"/>
    <cellStyle name="PSSpacer" xfId="2088"/>
    <cellStyle name="PSSpacer 2" xfId="2089"/>
    <cellStyle name="PSSpacer 2 2" xfId="2090"/>
    <cellStyle name="PSSpacer 2 2 2" xfId="2091"/>
    <cellStyle name="PSSpacer 2 2 2 2" xfId="2092"/>
    <cellStyle name="PSSpacer 2 2 3" xfId="2093"/>
    <cellStyle name="PSSpacer 2 2 3 2" xfId="2094"/>
    <cellStyle name="PSSpacer 2 2 4" xfId="2095"/>
    <cellStyle name="PSSpacer 2 2 4 2" xfId="2096"/>
    <cellStyle name="PSSpacer 2 3" xfId="2097"/>
    <cellStyle name="PSSpacer 2 3 2" xfId="2098"/>
    <cellStyle name="PSSpacer 2 3 2 2" xfId="2099"/>
    <cellStyle name="PSSpacer 2 3 3" xfId="2100"/>
    <cellStyle name="PSSpacer 2 3 3 2" xfId="2101"/>
    <cellStyle name="PSSpacer 2 4" xfId="2102"/>
    <cellStyle name="PSSpacer 2 4 2" xfId="2103"/>
    <cellStyle name="PSSpacer 2 5" xfId="2104"/>
    <cellStyle name="PSSpacer 2 6" xfId="2105"/>
    <cellStyle name="PSSpacer 3" xfId="2106"/>
    <cellStyle name="PSSpacer 3 2" xfId="2107"/>
    <cellStyle name="PSSpacer 4" xfId="2108"/>
    <cellStyle name="PSSpacer 4 2" xfId="2109"/>
    <cellStyle name="PSSpacer 5" xfId="2110"/>
    <cellStyle name="PSSpacer 5 2" xfId="2111"/>
    <cellStyle name="PSSpacer 6" xfId="2112"/>
    <cellStyle name="RISKbottomEdge" xfId="2113"/>
    <cellStyle name="RISKbottomEdge 10" xfId="20293"/>
    <cellStyle name="RISKbottomEdge 11" xfId="20127"/>
    <cellStyle name="RISKbottomEdge 2" xfId="2114"/>
    <cellStyle name="RISKbottomEdge 2 10" xfId="20294"/>
    <cellStyle name="RISKbottomEdge 2 11" xfId="20126"/>
    <cellStyle name="RISKbottomEdge 2 2" xfId="2115"/>
    <cellStyle name="RISKbottomEdge 2 2 10" xfId="20125"/>
    <cellStyle name="RISKbottomEdge 2 2 2" xfId="2116"/>
    <cellStyle name="RISKbottomEdge 2 2 2 2" xfId="2117"/>
    <cellStyle name="RISKbottomEdge 2 2 2 2 2" xfId="2118"/>
    <cellStyle name="RISKbottomEdge 2 2 2 2 2 2" xfId="3288"/>
    <cellStyle name="RISKbottomEdge 2 2 2 2 2 2 2" xfId="5204"/>
    <cellStyle name="RISKbottomEdge 2 2 2 2 2 2 2 2" xfId="12124"/>
    <cellStyle name="RISKbottomEdge 2 2 2 2 2 2 2 2 2" xfId="29788"/>
    <cellStyle name="RISKbottomEdge 2 2 2 2 2 2 2 2 3" xfId="47021"/>
    <cellStyle name="RISKbottomEdge 2 2 2 2 2 2 2 3" xfId="8840"/>
    <cellStyle name="RISKbottomEdge 2 2 2 2 2 2 2 3 2" xfId="26505"/>
    <cellStyle name="RISKbottomEdge 2 2 2 2 2 2 2 3 3" xfId="43764"/>
    <cellStyle name="RISKbottomEdge 2 2 2 2 2 2 2 4" xfId="22869"/>
    <cellStyle name="RISKbottomEdge 2 2 2 2 2 2 2 5" xfId="40153"/>
    <cellStyle name="RISKbottomEdge 2 2 2 2 2 2 3" xfId="10748"/>
    <cellStyle name="RISKbottomEdge 2 2 2 2 2 2 3 2" xfId="28412"/>
    <cellStyle name="RISKbottomEdge 2 2 2 2 2 2 3 3" xfId="45657"/>
    <cellStyle name="RISKbottomEdge 2 2 2 2 2 2 4" xfId="7060"/>
    <cellStyle name="RISKbottomEdge 2 2 2 2 2 2 4 2" xfId="24725"/>
    <cellStyle name="RISKbottomEdge 2 2 2 2 2 2 4 3" xfId="41996"/>
    <cellStyle name="RISKbottomEdge 2 2 2 2 2 2 5" xfId="21007"/>
    <cellStyle name="RISKbottomEdge 2 2 2 2 2 2 6" xfId="38310"/>
    <cellStyle name="RISKbottomEdge 2 2 2 2 2 3" xfId="4307"/>
    <cellStyle name="RISKbottomEdge 2 2 2 2 2 3 2" xfId="6216"/>
    <cellStyle name="RISKbottomEdge 2 2 2 2 2 3 2 2" xfId="13135"/>
    <cellStyle name="RISKbottomEdge 2 2 2 2 2 3 2 2 2" xfId="30799"/>
    <cellStyle name="RISKbottomEdge 2 2 2 2 2 3 2 2 3" xfId="48026"/>
    <cellStyle name="RISKbottomEdge 2 2 2 2 2 3 2 3" xfId="9851"/>
    <cellStyle name="RISKbottomEdge 2 2 2 2 2 3 2 3 2" xfId="27516"/>
    <cellStyle name="RISKbottomEdge 2 2 2 2 2 3 2 3 3" xfId="44769"/>
    <cellStyle name="RISKbottomEdge 2 2 2 2 2 3 2 4" xfId="23881"/>
    <cellStyle name="RISKbottomEdge 2 2 2 2 2 3 2 5" xfId="41158"/>
    <cellStyle name="RISKbottomEdge 2 2 2 2 2 3 3" xfId="11280"/>
    <cellStyle name="RISKbottomEdge 2 2 2 2 2 3 3 2" xfId="28944"/>
    <cellStyle name="RISKbottomEdge 2 2 2 2 2 3 3 3" xfId="46183"/>
    <cellStyle name="RISKbottomEdge 2 2 2 2 2 3 4" xfId="7996"/>
    <cellStyle name="RISKbottomEdge 2 2 2 2 2 3 4 2" xfId="25661"/>
    <cellStyle name="RISKbottomEdge 2 2 2 2 2 3 4 3" xfId="42926"/>
    <cellStyle name="RISKbottomEdge 2 2 2 2 2 3 5" xfId="22021"/>
    <cellStyle name="RISKbottomEdge 2 2 2 2 2 3 6" xfId="39315"/>
    <cellStyle name="RISKbottomEdge 2 2 2 2 2 4" xfId="20298"/>
    <cellStyle name="RISKbottomEdge 2 2 2 2 2 5" xfId="20122"/>
    <cellStyle name="RISKbottomEdge 2 2 2 2 3" xfId="3287"/>
    <cellStyle name="RISKbottomEdge 2 2 2 2 3 2" xfId="5203"/>
    <cellStyle name="RISKbottomEdge 2 2 2 2 3 2 2" xfId="12123"/>
    <cellStyle name="RISKbottomEdge 2 2 2 2 3 2 2 2" xfId="29787"/>
    <cellStyle name="RISKbottomEdge 2 2 2 2 3 2 2 3" xfId="47020"/>
    <cellStyle name="RISKbottomEdge 2 2 2 2 3 2 3" xfId="8839"/>
    <cellStyle name="RISKbottomEdge 2 2 2 2 3 2 3 2" xfId="26504"/>
    <cellStyle name="RISKbottomEdge 2 2 2 2 3 2 3 3" xfId="43763"/>
    <cellStyle name="RISKbottomEdge 2 2 2 2 3 2 4" xfId="22868"/>
    <cellStyle name="RISKbottomEdge 2 2 2 2 3 2 5" xfId="40152"/>
    <cellStyle name="RISKbottomEdge 2 2 2 2 3 3" xfId="10747"/>
    <cellStyle name="RISKbottomEdge 2 2 2 2 3 3 2" xfId="28411"/>
    <cellStyle name="RISKbottomEdge 2 2 2 2 3 3 3" xfId="45656"/>
    <cellStyle name="RISKbottomEdge 2 2 2 2 3 4" xfId="7059"/>
    <cellStyle name="RISKbottomEdge 2 2 2 2 3 4 2" xfId="24724"/>
    <cellStyle name="RISKbottomEdge 2 2 2 2 3 4 3" xfId="41995"/>
    <cellStyle name="RISKbottomEdge 2 2 2 2 3 5" xfId="21006"/>
    <cellStyle name="RISKbottomEdge 2 2 2 2 3 6" xfId="38309"/>
    <cellStyle name="RISKbottomEdge 2 2 2 2 4" xfId="4308"/>
    <cellStyle name="RISKbottomEdge 2 2 2 2 4 2" xfId="6217"/>
    <cellStyle name="RISKbottomEdge 2 2 2 2 4 2 2" xfId="13136"/>
    <cellStyle name="RISKbottomEdge 2 2 2 2 4 2 2 2" xfId="30800"/>
    <cellStyle name="RISKbottomEdge 2 2 2 2 4 2 2 3" xfId="48027"/>
    <cellStyle name="RISKbottomEdge 2 2 2 2 4 2 3" xfId="9852"/>
    <cellStyle name="RISKbottomEdge 2 2 2 2 4 2 3 2" xfId="27517"/>
    <cellStyle name="RISKbottomEdge 2 2 2 2 4 2 3 3" xfId="44770"/>
    <cellStyle name="RISKbottomEdge 2 2 2 2 4 2 4" xfId="23882"/>
    <cellStyle name="RISKbottomEdge 2 2 2 2 4 2 5" xfId="41159"/>
    <cellStyle name="RISKbottomEdge 2 2 2 2 4 3" xfId="11281"/>
    <cellStyle name="RISKbottomEdge 2 2 2 2 4 3 2" xfId="28945"/>
    <cellStyle name="RISKbottomEdge 2 2 2 2 4 3 3" xfId="46184"/>
    <cellStyle name="RISKbottomEdge 2 2 2 2 4 4" xfId="7997"/>
    <cellStyle name="RISKbottomEdge 2 2 2 2 4 4 2" xfId="25662"/>
    <cellStyle name="RISKbottomEdge 2 2 2 2 4 4 3" xfId="42927"/>
    <cellStyle name="RISKbottomEdge 2 2 2 2 4 5" xfId="22022"/>
    <cellStyle name="RISKbottomEdge 2 2 2 2 4 6" xfId="39316"/>
    <cellStyle name="RISKbottomEdge 2 2 2 2 5" xfId="20297"/>
    <cellStyle name="RISKbottomEdge 2 2 2 2 6" xfId="20123"/>
    <cellStyle name="RISKbottomEdge 2 2 2 3" xfId="2119"/>
    <cellStyle name="RISKbottomEdge 2 2 2 3 2" xfId="3289"/>
    <cellStyle name="RISKbottomEdge 2 2 2 3 2 2" xfId="5205"/>
    <cellStyle name="RISKbottomEdge 2 2 2 3 2 2 2" xfId="12125"/>
    <cellStyle name="RISKbottomEdge 2 2 2 3 2 2 2 2" xfId="29789"/>
    <cellStyle name="RISKbottomEdge 2 2 2 3 2 2 2 3" xfId="47022"/>
    <cellStyle name="RISKbottomEdge 2 2 2 3 2 2 3" xfId="8841"/>
    <cellStyle name="RISKbottomEdge 2 2 2 3 2 2 3 2" xfId="26506"/>
    <cellStyle name="RISKbottomEdge 2 2 2 3 2 2 3 3" xfId="43765"/>
    <cellStyle name="RISKbottomEdge 2 2 2 3 2 2 4" xfId="22870"/>
    <cellStyle name="RISKbottomEdge 2 2 2 3 2 2 5" xfId="40154"/>
    <cellStyle name="RISKbottomEdge 2 2 2 3 2 3" xfId="10749"/>
    <cellStyle name="RISKbottomEdge 2 2 2 3 2 3 2" xfId="28413"/>
    <cellStyle name="RISKbottomEdge 2 2 2 3 2 3 3" xfId="45658"/>
    <cellStyle name="RISKbottomEdge 2 2 2 3 2 4" xfId="7061"/>
    <cellStyle name="RISKbottomEdge 2 2 2 3 2 4 2" xfId="24726"/>
    <cellStyle name="RISKbottomEdge 2 2 2 3 2 4 3" xfId="41997"/>
    <cellStyle name="RISKbottomEdge 2 2 2 3 2 5" xfId="21008"/>
    <cellStyle name="RISKbottomEdge 2 2 2 3 2 6" xfId="38311"/>
    <cellStyle name="RISKbottomEdge 2 2 2 3 3" xfId="4306"/>
    <cellStyle name="RISKbottomEdge 2 2 2 3 3 2" xfId="6215"/>
    <cellStyle name="RISKbottomEdge 2 2 2 3 3 2 2" xfId="13134"/>
    <cellStyle name="RISKbottomEdge 2 2 2 3 3 2 2 2" xfId="30798"/>
    <cellStyle name="RISKbottomEdge 2 2 2 3 3 2 2 3" xfId="48025"/>
    <cellStyle name="RISKbottomEdge 2 2 2 3 3 2 3" xfId="9850"/>
    <cellStyle name="RISKbottomEdge 2 2 2 3 3 2 3 2" xfId="27515"/>
    <cellStyle name="RISKbottomEdge 2 2 2 3 3 2 3 3" xfId="44768"/>
    <cellStyle name="RISKbottomEdge 2 2 2 3 3 2 4" xfId="23880"/>
    <cellStyle name="RISKbottomEdge 2 2 2 3 3 2 5" xfId="41157"/>
    <cellStyle name="RISKbottomEdge 2 2 2 3 3 3" xfId="11279"/>
    <cellStyle name="RISKbottomEdge 2 2 2 3 3 3 2" xfId="28943"/>
    <cellStyle name="RISKbottomEdge 2 2 2 3 3 3 3" xfId="46182"/>
    <cellStyle name="RISKbottomEdge 2 2 2 3 3 4" xfId="7995"/>
    <cellStyle name="RISKbottomEdge 2 2 2 3 3 4 2" xfId="25660"/>
    <cellStyle name="RISKbottomEdge 2 2 2 3 3 4 3" xfId="42925"/>
    <cellStyle name="RISKbottomEdge 2 2 2 3 3 5" xfId="22020"/>
    <cellStyle name="RISKbottomEdge 2 2 2 3 3 6" xfId="39314"/>
    <cellStyle name="RISKbottomEdge 2 2 2 3 4" xfId="20299"/>
    <cellStyle name="RISKbottomEdge 2 2 2 3 5" xfId="20121"/>
    <cellStyle name="RISKbottomEdge 2 2 2 4" xfId="3286"/>
    <cellStyle name="RISKbottomEdge 2 2 2 4 2" xfId="5202"/>
    <cellStyle name="RISKbottomEdge 2 2 2 4 2 2" xfId="12122"/>
    <cellStyle name="RISKbottomEdge 2 2 2 4 2 2 2" xfId="29786"/>
    <cellStyle name="RISKbottomEdge 2 2 2 4 2 2 3" xfId="47019"/>
    <cellStyle name="RISKbottomEdge 2 2 2 4 2 3" xfId="8838"/>
    <cellStyle name="RISKbottomEdge 2 2 2 4 2 3 2" xfId="26503"/>
    <cellStyle name="RISKbottomEdge 2 2 2 4 2 3 3" xfId="43762"/>
    <cellStyle name="RISKbottomEdge 2 2 2 4 2 4" xfId="22867"/>
    <cellStyle name="RISKbottomEdge 2 2 2 4 2 5" xfId="40151"/>
    <cellStyle name="RISKbottomEdge 2 2 2 4 3" xfId="10746"/>
    <cellStyle name="RISKbottomEdge 2 2 2 4 3 2" xfId="28410"/>
    <cellStyle name="RISKbottomEdge 2 2 2 4 3 3" xfId="45655"/>
    <cellStyle name="RISKbottomEdge 2 2 2 4 4" xfId="7058"/>
    <cellStyle name="RISKbottomEdge 2 2 2 4 4 2" xfId="24723"/>
    <cellStyle name="RISKbottomEdge 2 2 2 4 4 3" xfId="41994"/>
    <cellStyle name="RISKbottomEdge 2 2 2 4 5" xfId="21005"/>
    <cellStyle name="RISKbottomEdge 2 2 2 4 6" xfId="38308"/>
    <cellStyle name="RISKbottomEdge 2 2 2 5" xfId="4309"/>
    <cellStyle name="RISKbottomEdge 2 2 2 5 2" xfId="6218"/>
    <cellStyle name="RISKbottomEdge 2 2 2 5 2 2" xfId="13137"/>
    <cellStyle name="RISKbottomEdge 2 2 2 5 2 2 2" xfId="30801"/>
    <cellStyle name="RISKbottomEdge 2 2 2 5 2 2 3" xfId="48028"/>
    <cellStyle name="RISKbottomEdge 2 2 2 5 2 3" xfId="9853"/>
    <cellStyle name="RISKbottomEdge 2 2 2 5 2 3 2" xfId="27518"/>
    <cellStyle name="RISKbottomEdge 2 2 2 5 2 3 3" xfId="44771"/>
    <cellStyle name="RISKbottomEdge 2 2 2 5 2 4" xfId="23883"/>
    <cellStyle name="RISKbottomEdge 2 2 2 5 2 5" xfId="41160"/>
    <cellStyle name="RISKbottomEdge 2 2 2 5 3" xfId="11282"/>
    <cellStyle name="RISKbottomEdge 2 2 2 5 3 2" xfId="28946"/>
    <cellStyle name="RISKbottomEdge 2 2 2 5 3 3" xfId="46185"/>
    <cellStyle name="RISKbottomEdge 2 2 2 5 4" xfId="7998"/>
    <cellStyle name="RISKbottomEdge 2 2 2 5 4 2" xfId="25663"/>
    <cellStyle name="RISKbottomEdge 2 2 2 5 4 3" xfId="42928"/>
    <cellStyle name="RISKbottomEdge 2 2 2 5 5" xfId="22023"/>
    <cellStyle name="RISKbottomEdge 2 2 2 5 6" xfId="39317"/>
    <cellStyle name="RISKbottomEdge 2 2 2 6" xfId="20296"/>
    <cellStyle name="RISKbottomEdge 2 2 2 7" xfId="20124"/>
    <cellStyle name="RISKbottomEdge 2 2 3" xfId="2120"/>
    <cellStyle name="RISKbottomEdge 2 2 3 2" xfId="2121"/>
    <cellStyle name="RISKbottomEdge 2 2 3 2 2" xfId="2122"/>
    <cellStyle name="RISKbottomEdge 2 2 3 2 2 2" xfId="3292"/>
    <cellStyle name="RISKbottomEdge 2 2 3 2 2 2 2" xfId="5208"/>
    <cellStyle name="RISKbottomEdge 2 2 3 2 2 2 2 2" xfId="12128"/>
    <cellStyle name="RISKbottomEdge 2 2 3 2 2 2 2 2 2" xfId="29792"/>
    <cellStyle name="RISKbottomEdge 2 2 3 2 2 2 2 2 3" xfId="47025"/>
    <cellStyle name="RISKbottomEdge 2 2 3 2 2 2 2 3" xfId="8844"/>
    <cellStyle name="RISKbottomEdge 2 2 3 2 2 2 2 3 2" xfId="26509"/>
    <cellStyle name="RISKbottomEdge 2 2 3 2 2 2 2 3 3" xfId="43768"/>
    <cellStyle name="RISKbottomEdge 2 2 3 2 2 2 2 4" xfId="22873"/>
    <cellStyle name="RISKbottomEdge 2 2 3 2 2 2 2 5" xfId="40157"/>
    <cellStyle name="RISKbottomEdge 2 2 3 2 2 2 3" xfId="10752"/>
    <cellStyle name="RISKbottomEdge 2 2 3 2 2 2 3 2" xfId="28416"/>
    <cellStyle name="RISKbottomEdge 2 2 3 2 2 2 3 3" xfId="45661"/>
    <cellStyle name="RISKbottomEdge 2 2 3 2 2 2 4" xfId="7064"/>
    <cellStyle name="RISKbottomEdge 2 2 3 2 2 2 4 2" xfId="24729"/>
    <cellStyle name="RISKbottomEdge 2 2 3 2 2 2 4 3" xfId="42000"/>
    <cellStyle name="RISKbottomEdge 2 2 3 2 2 2 5" xfId="21011"/>
    <cellStyle name="RISKbottomEdge 2 2 3 2 2 2 6" xfId="38314"/>
    <cellStyle name="RISKbottomEdge 2 2 3 2 2 3" xfId="4303"/>
    <cellStyle name="RISKbottomEdge 2 2 3 2 2 3 2" xfId="6212"/>
    <cellStyle name="RISKbottomEdge 2 2 3 2 2 3 2 2" xfId="13131"/>
    <cellStyle name="RISKbottomEdge 2 2 3 2 2 3 2 2 2" xfId="30795"/>
    <cellStyle name="RISKbottomEdge 2 2 3 2 2 3 2 2 3" xfId="48022"/>
    <cellStyle name="RISKbottomEdge 2 2 3 2 2 3 2 3" xfId="9847"/>
    <cellStyle name="RISKbottomEdge 2 2 3 2 2 3 2 3 2" xfId="27512"/>
    <cellStyle name="RISKbottomEdge 2 2 3 2 2 3 2 3 3" xfId="44765"/>
    <cellStyle name="RISKbottomEdge 2 2 3 2 2 3 2 4" xfId="23877"/>
    <cellStyle name="RISKbottomEdge 2 2 3 2 2 3 2 5" xfId="41154"/>
    <cellStyle name="RISKbottomEdge 2 2 3 2 2 3 3" xfId="11276"/>
    <cellStyle name="RISKbottomEdge 2 2 3 2 2 3 3 2" xfId="28940"/>
    <cellStyle name="RISKbottomEdge 2 2 3 2 2 3 3 3" xfId="46179"/>
    <cellStyle name="RISKbottomEdge 2 2 3 2 2 3 4" xfId="7992"/>
    <cellStyle name="RISKbottomEdge 2 2 3 2 2 3 4 2" xfId="25657"/>
    <cellStyle name="RISKbottomEdge 2 2 3 2 2 3 4 3" xfId="42922"/>
    <cellStyle name="RISKbottomEdge 2 2 3 2 2 3 5" xfId="22017"/>
    <cellStyle name="RISKbottomEdge 2 2 3 2 2 3 6" xfId="39311"/>
    <cellStyle name="RISKbottomEdge 2 2 3 2 2 4" xfId="20302"/>
    <cellStyle name="RISKbottomEdge 2 2 3 2 2 5" xfId="20118"/>
    <cellStyle name="RISKbottomEdge 2 2 3 2 3" xfId="3291"/>
    <cellStyle name="RISKbottomEdge 2 2 3 2 3 2" xfId="5207"/>
    <cellStyle name="RISKbottomEdge 2 2 3 2 3 2 2" xfId="12127"/>
    <cellStyle name="RISKbottomEdge 2 2 3 2 3 2 2 2" xfId="29791"/>
    <cellStyle name="RISKbottomEdge 2 2 3 2 3 2 2 3" xfId="47024"/>
    <cellStyle name="RISKbottomEdge 2 2 3 2 3 2 3" xfId="8843"/>
    <cellStyle name="RISKbottomEdge 2 2 3 2 3 2 3 2" xfId="26508"/>
    <cellStyle name="RISKbottomEdge 2 2 3 2 3 2 3 3" xfId="43767"/>
    <cellStyle name="RISKbottomEdge 2 2 3 2 3 2 4" xfId="22872"/>
    <cellStyle name="RISKbottomEdge 2 2 3 2 3 2 5" xfId="40156"/>
    <cellStyle name="RISKbottomEdge 2 2 3 2 3 3" xfId="10751"/>
    <cellStyle name="RISKbottomEdge 2 2 3 2 3 3 2" xfId="28415"/>
    <cellStyle name="RISKbottomEdge 2 2 3 2 3 3 3" xfId="45660"/>
    <cellStyle name="RISKbottomEdge 2 2 3 2 3 4" xfId="7063"/>
    <cellStyle name="RISKbottomEdge 2 2 3 2 3 4 2" xfId="24728"/>
    <cellStyle name="RISKbottomEdge 2 2 3 2 3 4 3" xfId="41999"/>
    <cellStyle name="RISKbottomEdge 2 2 3 2 3 5" xfId="21010"/>
    <cellStyle name="RISKbottomEdge 2 2 3 2 3 6" xfId="38313"/>
    <cellStyle name="RISKbottomEdge 2 2 3 2 4" xfId="4304"/>
    <cellStyle name="RISKbottomEdge 2 2 3 2 4 2" xfId="6213"/>
    <cellStyle name="RISKbottomEdge 2 2 3 2 4 2 2" xfId="13132"/>
    <cellStyle name="RISKbottomEdge 2 2 3 2 4 2 2 2" xfId="30796"/>
    <cellStyle name="RISKbottomEdge 2 2 3 2 4 2 2 3" xfId="48023"/>
    <cellStyle name="RISKbottomEdge 2 2 3 2 4 2 3" xfId="9848"/>
    <cellStyle name="RISKbottomEdge 2 2 3 2 4 2 3 2" xfId="27513"/>
    <cellStyle name="RISKbottomEdge 2 2 3 2 4 2 3 3" xfId="44766"/>
    <cellStyle name="RISKbottomEdge 2 2 3 2 4 2 4" xfId="23878"/>
    <cellStyle name="RISKbottomEdge 2 2 3 2 4 2 5" xfId="41155"/>
    <cellStyle name="RISKbottomEdge 2 2 3 2 4 3" xfId="11277"/>
    <cellStyle name="RISKbottomEdge 2 2 3 2 4 3 2" xfId="28941"/>
    <cellStyle name="RISKbottomEdge 2 2 3 2 4 3 3" xfId="46180"/>
    <cellStyle name="RISKbottomEdge 2 2 3 2 4 4" xfId="7993"/>
    <cellStyle name="RISKbottomEdge 2 2 3 2 4 4 2" xfId="25658"/>
    <cellStyle name="RISKbottomEdge 2 2 3 2 4 4 3" xfId="42923"/>
    <cellStyle name="RISKbottomEdge 2 2 3 2 4 5" xfId="22018"/>
    <cellStyle name="RISKbottomEdge 2 2 3 2 4 6" xfId="39312"/>
    <cellStyle name="RISKbottomEdge 2 2 3 2 5" xfId="20301"/>
    <cellStyle name="RISKbottomEdge 2 2 3 2 6" xfId="20119"/>
    <cellStyle name="RISKbottomEdge 2 2 3 3" xfId="2123"/>
    <cellStyle name="RISKbottomEdge 2 2 3 3 2" xfId="3293"/>
    <cellStyle name="RISKbottomEdge 2 2 3 3 2 2" xfId="5209"/>
    <cellStyle name="RISKbottomEdge 2 2 3 3 2 2 2" xfId="12129"/>
    <cellStyle name="RISKbottomEdge 2 2 3 3 2 2 2 2" xfId="29793"/>
    <cellStyle name="RISKbottomEdge 2 2 3 3 2 2 2 3" xfId="47026"/>
    <cellStyle name="RISKbottomEdge 2 2 3 3 2 2 3" xfId="8845"/>
    <cellStyle name="RISKbottomEdge 2 2 3 3 2 2 3 2" xfId="26510"/>
    <cellStyle name="RISKbottomEdge 2 2 3 3 2 2 3 3" xfId="43769"/>
    <cellStyle name="RISKbottomEdge 2 2 3 3 2 2 4" xfId="22874"/>
    <cellStyle name="RISKbottomEdge 2 2 3 3 2 2 5" xfId="40158"/>
    <cellStyle name="RISKbottomEdge 2 2 3 3 2 3" xfId="10753"/>
    <cellStyle name="RISKbottomEdge 2 2 3 3 2 3 2" xfId="28417"/>
    <cellStyle name="RISKbottomEdge 2 2 3 3 2 3 3" xfId="45662"/>
    <cellStyle name="RISKbottomEdge 2 2 3 3 2 4" xfId="7065"/>
    <cellStyle name="RISKbottomEdge 2 2 3 3 2 4 2" xfId="24730"/>
    <cellStyle name="RISKbottomEdge 2 2 3 3 2 4 3" xfId="42001"/>
    <cellStyle name="RISKbottomEdge 2 2 3 3 2 5" xfId="21012"/>
    <cellStyle name="RISKbottomEdge 2 2 3 3 2 6" xfId="38315"/>
    <cellStyle name="RISKbottomEdge 2 2 3 3 3" xfId="4302"/>
    <cellStyle name="RISKbottomEdge 2 2 3 3 3 2" xfId="6211"/>
    <cellStyle name="RISKbottomEdge 2 2 3 3 3 2 2" xfId="13130"/>
    <cellStyle name="RISKbottomEdge 2 2 3 3 3 2 2 2" xfId="30794"/>
    <cellStyle name="RISKbottomEdge 2 2 3 3 3 2 2 3" xfId="48021"/>
    <cellStyle name="RISKbottomEdge 2 2 3 3 3 2 3" xfId="9846"/>
    <cellStyle name="RISKbottomEdge 2 2 3 3 3 2 3 2" xfId="27511"/>
    <cellStyle name="RISKbottomEdge 2 2 3 3 3 2 3 3" xfId="44764"/>
    <cellStyle name="RISKbottomEdge 2 2 3 3 3 2 4" xfId="23876"/>
    <cellStyle name="RISKbottomEdge 2 2 3 3 3 2 5" xfId="41153"/>
    <cellStyle name="RISKbottomEdge 2 2 3 3 3 3" xfId="11275"/>
    <cellStyle name="RISKbottomEdge 2 2 3 3 3 3 2" xfId="28939"/>
    <cellStyle name="RISKbottomEdge 2 2 3 3 3 3 3" xfId="46178"/>
    <cellStyle name="RISKbottomEdge 2 2 3 3 3 4" xfId="7991"/>
    <cellStyle name="RISKbottomEdge 2 2 3 3 3 4 2" xfId="25656"/>
    <cellStyle name="RISKbottomEdge 2 2 3 3 3 4 3" xfId="42921"/>
    <cellStyle name="RISKbottomEdge 2 2 3 3 3 5" xfId="22016"/>
    <cellStyle name="RISKbottomEdge 2 2 3 3 3 6" xfId="39310"/>
    <cellStyle name="RISKbottomEdge 2 2 3 3 4" xfId="20303"/>
    <cellStyle name="RISKbottomEdge 2 2 3 3 5" xfId="20117"/>
    <cellStyle name="RISKbottomEdge 2 2 3 4" xfId="3290"/>
    <cellStyle name="RISKbottomEdge 2 2 3 4 2" xfId="5206"/>
    <cellStyle name="RISKbottomEdge 2 2 3 4 2 2" xfId="12126"/>
    <cellStyle name="RISKbottomEdge 2 2 3 4 2 2 2" xfId="29790"/>
    <cellStyle name="RISKbottomEdge 2 2 3 4 2 2 3" xfId="47023"/>
    <cellStyle name="RISKbottomEdge 2 2 3 4 2 3" xfId="8842"/>
    <cellStyle name="RISKbottomEdge 2 2 3 4 2 3 2" xfId="26507"/>
    <cellStyle name="RISKbottomEdge 2 2 3 4 2 3 3" xfId="43766"/>
    <cellStyle name="RISKbottomEdge 2 2 3 4 2 4" xfId="22871"/>
    <cellStyle name="RISKbottomEdge 2 2 3 4 2 5" xfId="40155"/>
    <cellStyle name="RISKbottomEdge 2 2 3 4 3" xfId="10750"/>
    <cellStyle name="RISKbottomEdge 2 2 3 4 3 2" xfId="28414"/>
    <cellStyle name="RISKbottomEdge 2 2 3 4 3 3" xfId="45659"/>
    <cellStyle name="RISKbottomEdge 2 2 3 4 4" xfId="7062"/>
    <cellStyle name="RISKbottomEdge 2 2 3 4 4 2" xfId="24727"/>
    <cellStyle name="RISKbottomEdge 2 2 3 4 4 3" xfId="41998"/>
    <cellStyle name="RISKbottomEdge 2 2 3 4 5" xfId="21009"/>
    <cellStyle name="RISKbottomEdge 2 2 3 4 6" xfId="38312"/>
    <cellStyle name="RISKbottomEdge 2 2 3 5" xfId="4305"/>
    <cellStyle name="RISKbottomEdge 2 2 3 5 2" xfId="6214"/>
    <cellStyle name="RISKbottomEdge 2 2 3 5 2 2" xfId="13133"/>
    <cellStyle name="RISKbottomEdge 2 2 3 5 2 2 2" xfId="30797"/>
    <cellStyle name="RISKbottomEdge 2 2 3 5 2 2 3" xfId="48024"/>
    <cellStyle name="RISKbottomEdge 2 2 3 5 2 3" xfId="9849"/>
    <cellStyle name="RISKbottomEdge 2 2 3 5 2 3 2" xfId="27514"/>
    <cellStyle name="RISKbottomEdge 2 2 3 5 2 3 3" xfId="44767"/>
    <cellStyle name="RISKbottomEdge 2 2 3 5 2 4" xfId="23879"/>
    <cellStyle name="RISKbottomEdge 2 2 3 5 2 5" xfId="41156"/>
    <cellStyle name="RISKbottomEdge 2 2 3 5 3" xfId="11278"/>
    <cellStyle name="RISKbottomEdge 2 2 3 5 3 2" xfId="28942"/>
    <cellStyle name="RISKbottomEdge 2 2 3 5 3 3" xfId="46181"/>
    <cellStyle name="RISKbottomEdge 2 2 3 5 4" xfId="7994"/>
    <cellStyle name="RISKbottomEdge 2 2 3 5 4 2" xfId="25659"/>
    <cellStyle name="RISKbottomEdge 2 2 3 5 4 3" xfId="42924"/>
    <cellStyle name="RISKbottomEdge 2 2 3 5 5" xfId="22019"/>
    <cellStyle name="RISKbottomEdge 2 2 3 5 6" xfId="39313"/>
    <cellStyle name="RISKbottomEdge 2 2 3 6" xfId="20300"/>
    <cellStyle name="RISKbottomEdge 2 2 3 7" xfId="20120"/>
    <cellStyle name="RISKbottomEdge 2 2 4" xfId="2124"/>
    <cellStyle name="RISKbottomEdge 2 2 4 2" xfId="2125"/>
    <cellStyle name="RISKbottomEdge 2 2 4 2 2" xfId="2126"/>
    <cellStyle name="RISKbottomEdge 2 2 4 2 2 2" xfId="3296"/>
    <cellStyle name="RISKbottomEdge 2 2 4 2 2 2 2" xfId="5212"/>
    <cellStyle name="RISKbottomEdge 2 2 4 2 2 2 2 2" xfId="12132"/>
    <cellStyle name="RISKbottomEdge 2 2 4 2 2 2 2 2 2" xfId="29796"/>
    <cellStyle name="RISKbottomEdge 2 2 4 2 2 2 2 2 3" xfId="47029"/>
    <cellStyle name="RISKbottomEdge 2 2 4 2 2 2 2 3" xfId="8848"/>
    <cellStyle name="RISKbottomEdge 2 2 4 2 2 2 2 3 2" xfId="26513"/>
    <cellStyle name="RISKbottomEdge 2 2 4 2 2 2 2 3 3" xfId="43772"/>
    <cellStyle name="RISKbottomEdge 2 2 4 2 2 2 2 4" xfId="22877"/>
    <cellStyle name="RISKbottomEdge 2 2 4 2 2 2 2 5" xfId="40161"/>
    <cellStyle name="RISKbottomEdge 2 2 4 2 2 2 3" xfId="10756"/>
    <cellStyle name="RISKbottomEdge 2 2 4 2 2 2 3 2" xfId="28420"/>
    <cellStyle name="RISKbottomEdge 2 2 4 2 2 2 3 3" xfId="45665"/>
    <cellStyle name="RISKbottomEdge 2 2 4 2 2 2 4" xfId="7068"/>
    <cellStyle name="RISKbottomEdge 2 2 4 2 2 2 4 2" xfId="24733"/>
    <cellStyle name="RISKbottomEdge 2 2 4 2 2 2 4 3" xfId="42004"/>
    <cellStyle name="RISKbottomEdge 2 2 4 2 2 2 5" xfId="21015"/>
    <cellStyle name="RISKbottomEdge 2 2 4 2 2 2 6" xfId="38318"/>
    <cellStyle name="RISKbottomEdge 2 2 4 2 2 3" xfId="4299"/>
    <cellStyle name="RISKbottomEdge 2 2 4 2 2 3 2" xfId="6208"/>
    <cellStyle name="RISKbottomEdge 2 2 4 2 2 3 2 2" xfId="13127"/>
    <cellStyle name="RISKbottomEdge 2 2 4 2 2 3 2 2 2" xfId="30791"/>
    <cellStyle name="RISKbottomEdge 2 2 4 2 2 3 2 2 3" xfId="48018"/>
    <cellStyle name="RISKbottomEdge 2 2 4 2 2 3 2 3" xfId="9843"/>
    <cellStyle name="RISKbottomEdge 2 2 4 2 2 3 2 3 2" xfId="27508"/>
    <cellStyle name="RISKbottomEdge 2 2 4 2 2 3 2 3 3" xfId="44761"/>
    <cellStyle name="RISKbottomEdge 2 2 4 2 2 3 2 4" xfId="23873"/>
    <cellStyle name="RISKbottomEdge 2 2 4 2 2 3 2 5" xfId="41150"/>
    <cellStyle name="RISKbottomEdge 2 2 4 2 2 3 3" xfId="11272"/>
    <cellStyle name="RISKbottomEdge 2 2 4 2 2 3 3 2" xfId="28936"/>
    <cellStyle name="RISKbottomEdge 2 2 4 2 2 3 3 3" xfId="46175"/>
    <cellStyle name="RISKbottomEdge 2 2 4 2 2 3 4" xfId="7988"/>
    <cellStyle name="RISKbottomEdge 2 2 4 2 2 3 4 2" xfId="25653"/>
    <cellStyle name="RISKbottomEdge 2 2 4 2 2 3 4 3" xfId="42918"/>
    <cellStyle name="RISKbottomEdge 2 2 4 2 2 3 5" xfId="22013"/>
    <cellStyle name="RISKbottomEdge 2 2 4 2 2 3 6" xfId="39307"/>
    <cellStyle name="RISKbottomEdge 2 2 4 2 2 4" xfId="20306"/>
    <cellStyle name="RISKbottomEdge 2 2 4 2 2 5" xfId="20114"/>
    <cellStyle name="RISKbottomEdge 2 2 4 2 3" xfId="3295"/>
    <cellStyle name="RISKbottomEdge 2 2 4 2 3 2" xfId="5211"/>
    <cellStyle name="RISKbottomEdge 2 2 4 2 3 2 2" xfId="12131"/>
    <cellStyle name="RISKbottomEdge 2 2 4 2 3 2 2 2" xfId="29795"/>
    <cellStyle name="RISKbottomEdge 2 2 4 2 3 2 2 3" xfId="47028"/>
    <cellStyle name="RISKbottomEdge 2 2 4 2 3 2 3" xfId="8847"/>
    <cellStyle name="RISKbottomEdge 2 2 4 2 3 2 3 2" xfId="26512"/>
    <cellStyle name="RISKbottomEdge 2 2 4 2 3 2 3 3" xfId="43771"/>
    <cellStyle name="RISKbottomEdge 2 2 4 2 3 2 4" xfId="22876"/>
    <cellStyle name="RISKbottomEdge 2 2 4 2 3 2 5" xfId="40160"/>
    <cellStyle name="RISKbottomEdge 2 2 4 2 3 3" xfId="10755"/>
    <cellStyle name="RISKbottomEdge 2 2 4 2 3 3 2" xfId="28419"/>
    <cellStyle name="RISKbottomEdge 2 2 4 2 3 3 3" xfId="45664"/>
    <cellStyle name="RISKbottomEdge 2 2 4 2 3 4" xfId="7067"/>
    <cellStyle name="RISKbottomEdge 2 2 4 2 3 4 2" xfId="24732"/>
    <cellStyle name="RISKbottomEdge 2 2 4 2 3 4 3" xfId="42003"/>
    <cellStyle name="RISKbottomEdge 2 2 4 2 3 5" xfId="21014"/>
    <cellStyle name="RISKbottomEdge 2 2 4 2 3 6" xfId="38317"/>
    <cellStyle name="RISKbottomEdge 2 2 4 2 4" xfId="4300"/>
    <cellStyle name="RISKbottomEdge 2 2 4 2 4 2" xfId="6209"/>
    <cellStyle name="RISKbottomEdge 2 2 4 2 4 2 2" xfId="13128"/>
    <cellStyle name="RISKbottomEdge 2 2 4 2 4 2 2 2" xfId="30792"/>
    <cellStyle name="RISKbottomEdge 2 2 4 2 4 2 2 3" xfId="48019"/>
    <cellStyle name="RISKbottomEdge 2 2 4 2 4 2 3" xfId="9844"/>
    <cellStyle name="RISKbottomEdge 2 2 4 2 4 2 3 2" xfId="27509"/>
    <cellStyle name="RISKbottomEdge 2 2 4 2 4 2 3 3" xfId="44762"/>
    <cellStyle name="RISKbottomEdge 2 2 4 2 4 2 4" xfId="23874"/>
    <cellStyle name="RISKbottomEdge 2 2 4 2 4 2 5" xfId="41151"/>
    <cellStyle name="RISKbottomEdge 2 2 4 2 4 3" xfId="11273"/>
    <cellStyle name="RISKbottomEdge 2 2 4 2 4 3 2" xfId="28937"/>
    <cellStyle name="RISKbottomEdge 2 2 4 2 4 3 3" xfId="46176"/>
    <cellStyle name="RISKbottomEdge 2 2 4 2 4 4" xfId="7989"/>
    <cellStyle name="RISKbottomEdge 2 2 4 2 4 4 2" xfId="25654"/>
    <cellStyle name="RISKbottomEdge 2 2 4 2 4 4 3" xfId="42919"/>
    <cellStyle name="RISKbottomEdge 2 2 4 2 4 5" xfId="22014"/>
    <cellStyle name="RISKbottomEdge 2 2 4 2 4 6" xfId="39308"/>
    <cellStyle name="RISKbottomEdge 2 2 4 2 5" xfId="20305"/>
    <cellStyle name="RISKbottomEdge 2 2 4 2 6" xfId="20115"/>
    <cellStyle name="RISKbottomEdge 2 2 4 3" xfId="2127"/>
    <cellStyle name="RISKbottomEdge 2 2 4 3 2" xfId="3297"/>
    <cellStyle name="RISKbottomEdge 2 2 4 3 2 2" xfId="5213"/>
    <cellStyle name="RISKbottomEdge 2 2 4 3 2 2 2" xfId="12133"/>
    <cellStyle name="RISKbottomEdge 2 2 4 3 2 2 2 2" xfId="29797"/>
    <cellStyle name="RISKbottomEdge 2 2 4 3 2 2 2 3" xfId="47030"/>
    <cellStyle name="RISKbottomEdge 2 2 4 3 2 2 3" xfId="8849"/>
    <cellStyle name="RISKbottomEdge 2 2 4 3 2 2 3 2" xfId="26514"/>
    <cellStyle name="RISKbottomEdge 2 2 4 3 2 2 3 3" xfId="43773"/>
    <cellStyle name="RISKbottomEdge 2 2 4 3 2 2 4" xfId="22878"/>
    <cellStyle name="RISKbottomEdge 2 2 4 3 2 2 5" xfId="40162"/>
    <cellStyle name="RISKbottomEdge 2 2 4 3 2 3" xfId="10757"/>
    <cellStyle name="RISKbottomEdge 2 2 4 3 2 3 2" xfId="28421"/>
    <cellStyle name="RISKbottomEdge 2 2 4 3 2 3 3" xfId="45666"/>
    <cellStyle name="RISKbottomEdge 2 2 4 3 2 4" xfId="7069"/>
    <cellStyle name="RISKbottomEdge 2 2 4 3 2 4 2" xfId="24734"/>
    <cellStyle name="RISKbottomEdge 2 2 4 3 2 4 3" xfId="42005"/>
    <cellStyle name="RISKbottomEdge 2 2 4 3 2 5" xfId="21016"/>
    <cellStyle name="RISKbottomEdge 2 2 4 3 2 6" xfId="38319"/>
    <cellStyle name="RISKbottomEdge 2 2 4 3 3" xfId="4298"/>
    <cellStyle name="RISKbottomEdge 2 2 4 3 3 2" xfId="6207"/>
    <cellStyle name="RISKbottomEdge 2 2 4 3 3 2 2" xfId="13126"/>
    <cellStyle name="RISKbottomEdge 2 2 4 3 3 2 2 2" xfId="30790"/>
    <cellStyle name="RISKbottomEdge 2 2 4 3 3 2 2 3" xfId="48017"/>
    <cellStyle name="RISKbottomEdge 2 2 4 3 3 2 3" xfId="9842"/>
    <cellStyle name="RISKbottomEdge 2 2 4 3 3 2 3 2" xfId="27507"/>
    <cellStyle name="RISKbottomEdge 2 2 4 3 3 2 3 3" xfId="44760"/>
    <cellStyle name="RISKbottomEdge 2 2 4 3 3 2 4" xfId="23872"/>
    <cellStyle name="RISKbottomEdge 2 2 4 3 3 2 5" xfId="41149"/>
    <cellStyle name="RISKbottomEdge 2 2 4 3 3 3" xfId="11271"/>
    <cellStyle name="RISKbottomEdge 2 2 4 3 3 3 2" xfId="28935"/>
    <cellStyle name="RISKbottomEdge 2 2 4 3 3 3 3" xfId="46174"/>
    <cellStyle name="RISKbottomEdge 2 2 4 3 3 4" xfId="7987"/>
    <cellStyle name="RISKbottomEdge 2 2 4 3 3 4 2" xfId="25652"/>
    <cellStyle name="RISKbottomEdge 2 2 4 3 3 4 3" xfId="42917"/>
    <cellStyle name="RISKbottomEdge 2 2 4 3 3 5" xfId="22012"/>
    <cellStyle name="RISKbottomEdge 2 2 4 3 3 6" xfId="39306"/>
    <cellStyle name="RISKbottomEdge 2 2 4 3 4" xfId="20307"/>
    <cellStyle name="RISKbottomEdge 2 2 4 3 5" xfId="20113"/>
    <cellStyle name="RISKbottomEdge 2 2 4 4" xfId="3294"/>
    <cellStyle name="RISKbottomEdge 2 2 4 4 2" xfId="5210"/>
    <cellStyle name="RISKbottomEdge 2 2 4 4 2 2" xfId="12130"/>
    <cellStyle name="RISKbottomEdge 2 2 4 4 2 2 2" xfId="29794"/>
    <cellStyle name="RISKbottomEdge 2 2 4 4 2 2 3" xfId="47027"/>
    <cellStyle name="RISKbottomEdge 2 2 4 4 2 3" xfId="8846"/>
    <cellStyle name="RISKbottomEdge 2 2 4 4 2 3 2" xfId="26511"/>
    <cellStyle name="RISKbottomEdge 2 2 4 4 2 3 3" xfId="43770"/>
    <cellStyle name="RISKbottomEdge 2 2 4 4 2 4" xfId="22875"/>
    <cellStyle name="RISKbottomEdge 2 2 4 4 2 5" xfId="40159"/>
    <cellStyle name="RISKbottomEdge 2 2 4 4 3" xfId="10754"/>
    <cellStyle name="RISKbottomEdge 2 2 4 4 3 2" xfId="28418"/>
    <cellStyle name="RISKbottomEdge 2 2 4 4 3 3" xfId="45663"/>
    <cellStyle name="RISKbottomEdge 2 2 4 4 4" xfId="7066"/>
    <cellStyle name="RISKbottomEdge 2 2 4 4 4 2" xfId="24731"/>
    <cellStyle name="RISKbottomEdge 2 2 4 4 4 3" xfId="42002"/>
    <cellStyle name="RISKbottomEdge 2 2 4 4 5" xfId="21013"/>
    <cellStyle name="RISKbottomEdge 2 2 4 4 6" xfId="38316"/>
    <cellStyle name="RISKbottomEdge 2 2 4 5" xfId="4301"/>
    <cellStyle name="RISKbottomEdge 2 2 4 5 2" xfId="6210"/>
    <cellStyle name="RISKbottomEdge 2 2 4 5 2 2" xfId="13129"/>
    <cellStyle name="RISKbottomEdge 2 2 4 5 2 2 2" xfId="30793"/>
    <cellStyle name="RISKbottomEdge 2 2 4 5 2 2 3" xfId="48020"/>
    <cellStyle name="RISKbottomEdge 2 2 4 5 2 3" xfId="9845"/>
    <cellStyle name="RISKbottomEdge 2 2 4 5 2 3 2" xfId="27510"/>
    <cellStyle name="RISKbottomEdge 2 2 4 5 2 3 3" xfId="44763"/>
    <cellStyle name="RISKbottomEdge 2 2 4 5 2 4" xfId="23875"/>
    <cellStyle name="RISKbottomEdge 2 2 4 5 2 5" xfId="41152"/>
    <cellStyle name="RISKbottomEdge 2 2 4 5 3" xfId="11274"/>
    <cellStyle name="RISKbottomEdge 2 2 4 5 3 2" xfId="28938"/>
    <cellStyle name="RISKbottomEdge 2 2 4 5 3 3" xfId="46177"/>
    <cellStyle name="RISKbottomEdge 2 2 4 5 4" xfId="7990"/>
    <cellStyle name="RISKbottomEdge 2 2 4 5 4 2" xfId="25655"/>
    <cellStyle name="RISKbottomEdge 2 2 4 5 4 3" xfId="42920"/>
    <cellStyle name="RISKbottomEdge 2 2 4 5 5" xfId="22015"/>
    <cellStyle name="RISKbottomEdge 2 2 4 5 6" xfId="39309"/>
    <cellStyle name="RISKbottomEdge 2 2 4 6" xfId="20304"/>
    <cellStyle name="RISKbottomEdge 2 2 4 7" xfId="20116"/>
    <cellStyle name="RISKbottomEdge 2 2 5" xfId="2128"/>
    <cellStyle name="RISKbottomEdge 2 2 5 2" xfId="2129"/>
    <cellStyle name="RISKbottomEdge 2 2 5 2 2" xfId="3299"/>
    <cellStyle name="RISKbottomEdge 2 2 5 2 2 2" xfId="5215"/>
    <cellStyle name="RISKbottomEdge 2 2 5 2 2 2 2" xfId="12135"/>
    <cellStyle name="RISKbottomEdge 2 2 5 2 2 2 2 2" xfId="29799"/>
    <cellStyle name="RISKbottomEdge 2 2 5 2 2 2 2 3" xfId="47032"/>
    <cellStyle name="RISKbottomEdge 2 2 5 2 2 2 3" xfId="8851"/>
    <cellStyle name="RISKbottomEdge 2 2 5 2 2 2 3 2" xfId="26516"/>
    <cellStyle name="RISKbottomEdge 2 2 5 2 2 2 3 3" xfId="43775"/>
    <cellStyle name="RISKbottomEdge 2 2 5 2 2 2 4" xfId="22880"/>
    <cellStyle name="RISKbottomEdge 2 2 5 2 2 2 5" xfId="40164"/>
    <cellStyle name="RISKbottomEdge 2 2 5 2 2 3" xfId="10759"/>
    <cellStyle name="RISKbottomEdge 2 2 5 2 2 3 2" xfId="28423"/>
    <cellStyle name="RISKbottomEdge 2 2 5 2 2 3 3" xfId="45668"/>
    <cellStyle name="RISKbottomEdge 2 2 5 2 2 4" xfId="7071"/>
    <cellStyle name="RISKbottomEdge 2 2 5 2 2 4 2" xfId="24736"/>
    <cellStyle name="RISKbottomEdge 2 2 5 2 2 4 3" xfId="42007"/>
    <cellStyle name="RISKbottomEdge 2 2 5 2 2 5" xfId="21018"/>
    <cellStyle name="RISKbottomEdge 2 2 5 2 2 6" xfId="38321"/>
    <cellStyle name="RISKbottomEdge 2 2 5 2 3" xfId="4296"/>
    <cellStyle name="RISKbottomEdge 2 2 5 2 3 2" xfId="6205"/>
    <cellStyle name="RISKbottomEdge 2 2 5 2 3 2 2" xfId="13124"/>
    <cellStyle name="RISKbottomEdge 2 2 5 2 3 2 2 2" xfId="30788"/>
    <cellStyle name="RISKbottomEdge 2 2 5 2 3 2 2 3" xfId="48015"/>
    <cellStyle name="RISKbottomEdge 2 2 5 2 3 2 3" xfId="9840"/>
    <cellStyle name="RISKbottomEdge 2 2 5 2 3 2 3 2" xfId="27505"/>
    <cellStyle name="RISKbottomEdge 2 2 5 2 3 2 3 3" xfId="44758"/>
    <cellStyle name="RISKbottomEdge 2 2 5 2 3 2 4" xfId="23870"/>
    <cellStyle name="RISKbottomEdge 2 2 5 2 3 2 5" xfId="41147"/>
    <cellStyle name="RISKbottomEdge 2 2 5 2 3 3" xfId="11269"/>
    <cellStyle name="RISKbottomEdge 2 2 5 2 3 3 2" xfId="28933"/>
    <cellStyle name="RISKbottomEdge 2 2 5 2 3 3 3" xfId="46172"/>
    <cellStyle name="RISKbottomEdge 2 2 5 2 3 4" xfId="7985"/>
    <cellStyle name="RISKbottomEdge 2 2 5 2 3 4 2" xfId="25650"/>
    <cellStyle name="RISKbottomEdge 2 2 5 2 3 4 3" xfId="42915"/>
    <cellStyle name="RISKbottomEdge 2 2 5 2 3 5" xfId="22010"/>
    <cellStyle name="RISKbottomEdge 2 2 5 2 3 6" xfId="39304"/>
    <cellStyle name="RISKbottomEdge 2 2 5 2 4" xfId="20309"/>
    <cellStyle name="RISKbottomEdge 2 2 5 2 5" xfId="20111"/>
    <cellStyle name="RISKbottomEdge 2 2 5 3" xfId="3298"/>
    <cellStyle name="RISKbottomEdge 2 2 5 3 2" xfId="5214"/>
    <cellStyle name="RISKbottomEdge 2 2 5 3 2 2" xfId="12134"/>
    <cellStyle name="RISKbottomEdge 2 2 5 3 2 2 2" xfId="29798"/>
    <cellStyle name="RISKbottomEdge 2 2 5 3 2 2 3" xfId="47031"/>
    <cellStyle name="RISKbottomEdge 2 2 5 3 2 3" xfId="8850"/>
    <cellStyle name="RISKbottomEdge 2 2 5 3 2 3 2" xfId="26515"/>
    <cellStyle name="RISKbottomEdge 2 2 5 3 2 3 3" xfId="43774"/>
    <cellStyle name="RISKbottomEdge 2 2 5 3 2 4" xfId="22879"/>
    <cellStyle name="RISKbottomEdge 2 2 5 3 2 5" xfId="40163"/>
    <cellStyle name="RISKbottomEdge 2 2 5 3 3" xfId="10758"/>
    <cellStyle name="RISKbottomEdge 2 2 5 3 3 2" xfId="28422"/>
    <cellStyle name="RISKbottomEdge 2 2 5 3 3 3" xfId="45667"/>
    <cellStyle name="RISKbottomEdge 2 2 5 3 4" xfId="7070"/>
    <cellStyle name="RISKbottomEdge 2 2 5 3 4 2" xfId="24735"/>
    <cellStyle name="RISKbottomEdge 2 2 5 3 4 3" xfId="42006"/>
    <cellStyle name="RISKbottomEdge 2 2 5 3 5" xfId="21017"/>
    <cellStyle name="RISKbottomEdge 2 2 5 3 6" xfId="38320"/>
    <cellStyle name="RISKbottomEdge 2 2 5 4" xfId="4297"/>
    <cellStyle name="RISKbottomEdge 2 2 5 4 2" xfId="6206"/>
    <cellStyle name="RISKbottomEdge 2 2 5 4 2 2" xfId="13125"/>
    <cellStyle name="RISKbottomEdge 2 2 5 4 2 2 2" xfId="30789"/>
    <cellStyle name="RISKbottomEdge 2 2 5 4 2 2 3" xfId="48016"/>
    <cellStyle name="RISKbottomEdge 2 2 5 4 2 3" xfId="9841"/>
    <cellStyle name="RISKbottomEdge 2 2 5 4 2 3 2" xfId="27506"/>
    <cellStyle name="RISKbottomEdge 2 2 5 4 2 3 3" xfId="44759"/>
    <cellStyle name="RISKbottomEdge 2 2 5 4 2 4" xfId="23871"/>
    <cellStyle name="RISKbottomEdge 2 2 5 4 2 5" xfId="41148"/>
    <cellStyle name="RISKbottomEdge 2 2 5 4 3" xfId="11270"/>
    <cellStyle name="RISKbottomEdge 2 2 5 4 3 2" xfId="28934"/>
    <cellStyle name="RISKbottomEdge 2 2 5 4 3 3" xfId="46173"/>
    <cellStyle name="RISKbottomEdge 2 2 5 4 4" xfId="7986"/>
    <cellStyle name="RISKbottomEdge 2 2 5 4 4 2" xfId="25651"/>
    <cellStyle name="RISKbottomEdge 2 2 5 4 4 3" xfId="42916"/>
    <cellStyle name="RISKbottomEdge 2 2 5 4 5" xfId="22011"/>
    <cellStyle name="RISKbottomEdge 2 2 5 4 6" xfId="39305"/>
    <cellStyle name="RISKbottomEdge 2 2 5 5" xfId="20308"/>
    <cellStyle name="RISKbottomEdge 2 2 5 6" xfId="20112"/>
    <cellStyle name="RISKbottomEdge 2 2 6" xfId="2130"/>
    <cellStyle name="RISKbottomEdge 2 2 6 2" xfId="3300"/>
    <cellStyle name="RISKbottomEdge 2 2 6 2 2" xfId="5216"/>
    <cellStyle name="RISKbottomEdge 2 2 6 2 2 2" xfId="12136"/>
    <cellStyle name="RISKbottomEdge 2 2 6 2 2 2 2" xfId="29800"/>
    <cellStyle name="RISKbottomEdge 2 2 6 2 2 2 3" xfId="47033"/>
    <cellStyle name="RISKbottomEdge 2 2 6 2 2 3" xfId="8852"/>
    <cellStyle name="RISKbottomEdge 2 2 6 2 2 3 2" xfId="26517"/>
    <cellStyle name="RISKbottomEdge 2 2 6 2 2 3 3" xfId="43776"/>
    <cellStyle name="RISKbottomEdge 2 2 6 2 2 4" xfId="22881"/>
    <cellStyle name="RISKbottomEdge 2 2 6 2 2 5" xfId="40165"/>
    <cellStyle name="RISKbottomEdge 2 2 6 2 3" xfId="10760"/>
    <cellStyle name="RISKbottomEdge 2 2 6 2 3 2" xfId="28424"/>
    <cellStyle name="RISKbottomEdge 2 2 6 2 3 3" xfId="45669"/>
    <cellStyle name="RISKbottomEdge 2 2 6 2 4" xfId="7072"/>
    <cellStyle name="RISKbottomEdge 2 2 6 2 4 2" xfId="24737"/>
    <cellStyle name="RISKbottomEdge 2 2 6 2 4 3" xfId="42008"/>
    <cellStyle name="RISKbottomEdge 2 2 6 2 5" xfId="21019"/>
    <cellStyle name="RISKbottomEdge 2 2 6 2 6" xfId="38322"/>
    <cellStyle name="RISKbottomEdge 2 2 6 3" xfId="4295"/>
    <cellStyle name="RISKbottomEdge 2 2 6 3 2" xfId="6204"/>
    <cellStyle name="RISKbottomEdge 2 2 6 3 2 2" xfId="13123"/>
    <cellStyle name="RISKbottomEdge 2 2 6 3 2 2 2" xfId="30787"/>
    <cellStyle name="RISKbottomEdge 2 2 6 3 2 2 3" xfId="48014"/>
    <cellStyle name="RISKbottomEdge 2 2 6 3 2 3" xfId="9839"/>
    <cellStyle name="RISKbottomEdge 2 2 6 3 2 3 2" xfId="27504"/>
    <cellStyle name="RISKbottomEdge 2 2 6 3 2 3 3" xfId="44757"/>
    <cellStyle name="RISKbottomEdge 2 2 6 3 2 4" xfId="23869"/>
    <cellStyle name="RISKbottomEdge 2 2 6 3 2 5" xfId="41146"/>
    <cellStyle name="RISKbottomEdge 2 2 6 3 3" xfId="11268"/>
    <cellStyle name="RISKbottomEdge 2 2 6 3 3 2" xfId="28932"/>
    <cellStyle name="RISKbottomEdge 2 2 6 3 3 3" xfId="46171"/>
    <cellStyle name="RISKbottomEdge 2 2 6 3 4" xfId="7984"/>
    <cellStyle name="RISKbottomEdge 2 2 6 3 4 2" xfId="25649"/>
    <cellStyle name="RISKbottomEdge 2 2 6 3 4 3" xfId="42914"/>
    <cellStyle name="RISKbottomEdge 2 2 6 3 5" xfId="22009"/>
    <cellStyle name="RISKbottomEdge 2 2 6 3 6" xfId="39303"/>
    <cellStyle name="RISKbottomEdge 2 2 6 4" xfId="20310"/>
    <cellStyle name="RISKbottomEdge 2 2 6 5" xfId="20110"/>
    <cellStyle name="RISKbottomEdge 2 2 7" xfId="3285"/>
    <cellStyle name="RISKbottomEdge 2 2 7 2" xfId="5201"/>
    <cellStyle name="RISKbottomEdge 2 2 7 2 2" xfId="12121"/>
    <cellStyle name="RISKbottomEdge 2 2 7 2 2 2" xfId="29785"/>
    <cellStyle name="RISKbottomEdge 2 2 7 2 2 3" xfId="47018"/>
    <cellStyle name="RISKbottomEdge 2 2 7 2 3" xfId="8837"/>
    <cellStyle name="RISKbottomEdge 2 2 7 2 3 2" xfId="26502"/>
    <cellStyle name="RISKbottomEdge 2 2 7 2 3 3" xfId="43761"/>
    <cellStyle name="RISKbottomEdge 2 2 7 2 4" xfId="22866"/>
    <cellStyle name="RISKbottomEdge 2 2 7 2 5" xfId="40150"/>
    <cellStyle name="RISKbottomEdge 2 2 7 3" xfId="10745"/>
    <cellStyle name="RISKbottomEdge 2 2 7 3 2" xfId="28409"/>
    <cellStyle name="RISKbottomEdge 2 2 7 3 3" xfId="45654"/>
    <cellStyle name="RISKbottomEdge 2 2 7 4" xfId="7057"/>
    <cellStyle name="RISKbottomEdge 2 2 7 4 2" xfId="24722"/>
    <cellStyle name="RISKbottomEdge 2 2 7 4 3" xfId="41993"/>
    <cellStyle name="RISKbottomEdge 2 2 7 5" xfId="21004"/>
    <cellStyle name="RISKbottomEdge 2 2 7 6" xfId="38307"/>
    <cellStyle name="RISKbottomEdge 2 2 8" xfId="4310"/>
    <cellStyle name="RISKbottomEdge 2 2 8 2" xfId="6219"/>
    <cellStyle name="RISKbottomEdge 2 2 8 2 2" xfId="13138"/>
    <cellStyle name="RISKbottomEdge 2 2 8 2 2 2" xfId="30802"/>
    <cellStyle name="RISKbottomEdge 2 2 8 2 2 3" xfId="48029"/>
    <cellStyle name="RISKbottomEdge 2 2 8 2 3" xfId="9854"/>
    <cellStyle name="RISKbottomEdge 2 2 8 2 3 2" xfId="27519"/>
    <cellStyle name="RISKbottomEdge 2 2 8 2 3 3" xfId="44772"/>
    <cellStyle name="RISKbottomEdge 2 2 8 2 4" xfId="23884"/>
    <cellStyle name="RISKbottomEdge 2 2 8 2 5" xfId="41161"/>
    <cellStyle name="RISKbottomEdge 2 2 8 3" xfId="11283"/>
    <cellStyle name="RISKbottomEdge 2 2 8 3 2" xfId="28947"/>
    <cellStyle name="RISKbottomEdge 2 2 8 3 3" xfId="46186"/>
    <cellStyle name="RISKbottomEdge 2 2 8 4" xfId="7999"/>
    <cellStyle name="RISKbottomEdge 2 2 8 4 2" xfId="25664"/>
    <cellStyle name="RISKbottomEdge 2 2 8 4 3" xfId="42929"/>
    <cellStyle name="RISKbottomEdge 2 2 8 5" xfId="22024"/>
    <cellStyle name="RISKbottomEdge 2 2 8 6" xfId="39318"/>
    <cellStyle name="RISKbottomEdge 2 2 9" xfId="20295"/>
    <cellStyle name="RISKbottomEdge 2 3" xfId="2131"/>
    <cellStyle name="RISKbottomEdge 2 3 2" xfId="2132"/>
    <cellStyle name="RISKbottomEdge 2 3 2 2" xfId="2133"/>
    <cellStyle name="RISKbottomEdge 2 3 2 2 2" xfId="2134"/>
    <cellStyle name="RISKbottomEdge 2 3 2 2 2 2" xfId="3304"/>
    <cellStyle name="RISKbottomEdge 2 3 2 2 2 2 2" xfId="5220"/>
    <cellStyle name="RISKbottomEdge 2 3 2 2 2 2 2 2" xfId="12140"/>
    <cellStyle name="RISKbottomEdge 2 3 2 2 2 2 2 2 2" xfId="29804"/>
    <cellStyle name="RISKbottomEdge 2 3 2 2 2 2 2 2 3" xfId="47037"/>
    <cellStyle name="RISKbottomEdge 2 3 2 2 2 2 2 3" xfId="8856"/>
    <cellStyle name="RISKbottomEdge 2 3 2 2 2 2 2 3 2" xfId="26521"/>
    <cellStyle name="RISKbottomEdge 2 3 2 2 2 2 2 3 3" xfId="43780"/>
    <cellStyle name="RISKbottomEdge 2 3 2 2 2 2 2 4" xfId="22885"/>
    <cellStyle name="RISKbottomEdge 2 3 2 2 2 2 2 5" xfId="40169"/>
    <cellStyle name="RISKbottomEdge 2 3 2 2 2 2 3" xfId="10764"/>
    <cellStyle name="RISKbottomEdge 2 3 2 2 2 2 3 2" xfId="28428"/>
    <cellStyle name="RISKbottomEdge 2 3 2 2 2 2 3 3" xfId="45673"/>
    <cellStyle name="RISKbottomEdge 2 3 2 2 2 2 4" xfId="7076"/>
    <cellStyle name="RISKbottomEdge 2 3 2 2 2 2 4 2" xfId="24741"/>
    <cellStyle name="RISKbottomEdge 2 3 2 2 2 2 4 3" xfId="42012"/>
    <cellStyle name="RISKbottomEdge 2 3 2 2 2 2 5" xfId="21023"/>
    <cellStyle name="RISKbottomEdge 2 3 2 2 2 2 6" xfId="38326"/>
    <cellStyle name="RISKbottomEdge 2 3 2 2 2 3" xfId="4291"/>
    <cellStyle name="RISKbottomEdge 2 3 2 2 2 3 2" xfId="6200"/>
    <cellStyle name="RISKbottomEdge 2 3 2 2 2 3 2 2" xfId="13119"/>
    <cellStyle name="RISKbottomEdge 2 3 2 2 2 3 2 2 2" xfId="30783"/>
    <cellStyle name="RISKbottomEdge 2 3 2 2 2 3 2 2 3" xfId="48010"/>
    <cellStyle name="RISKbottomEdge 2 3 2 2 2 3 2 3" xfId="9835"/>
    <cellStyle name="RISKbottomEdge 2 3 2 2 2 3 2 3 2" xfId="27500"/>
    <cellStyle name="RISKbottomEdge 2 3 2 2 2 3 2 3 3" xfId="44753"/>
    <cellStyle name="RISKbottomEdge 2 3 2 2 2 3 2 4" xfId="23865"/>
    <cellStyle name="RISKbottomEdge 2 3 2 2 2 3 2 5" xfId="41142"/>
    <cellStyle name="RISKbottomEdge 2 3 2 2 2 3 3" xfId="11264"/>
    <cellStyle name="RISKbottomEdge 2 3 2 2 2 3 3 2" xfId="28928"/>
    <cellStyle name="RISKbottomEdge 2 3 2 2 2 3 3 3" xfId="46167"/>
    <cellStyle name="RISKbottomEdge 2 3 2 2 2 3 4" xfId="7980"/>
    <cellStyle name="RISKbottomEdge 2 3 2 2 2 3 4 2" xfId="25645"/>
    <cellStyle name="RISKbottomEdge 2 3 2 2 2 3 4 3" xfId="42910"/>
    <cellStyle name="RISKbottomEdge 2 3 2 2 2 3 5" xfId="22005"/>
    <cellStyle name="RISKbottomEdge 2 3 2 2 2 3 6" xfId="39299"/>
    <cellStyle name="RISKbottomEdge 2 3 2 2 2 4" xfId="20314"/>
    <cellStyle name="RISKbottomEdge 2 3 2 2 2 5" xfId="20106"/>
    <cellStyle name="RISKbottomEdge 2 3 2 2 3" xfId="3303"/>
    <cellStyle name="RISKbottomEdge 2 3 2 2 3 2" xfId="5219"/>
    <cellStyle name="RISKbottomEdge 2 3 2 2 3 2 2" xfId="12139"/>
    <cellStyle name="RISKbottomEdge 2 3 2 2 3 2 2 2" xfId="29803"/>
    <cellStyle name="RISKbottomEdge 2 3 2 2 3 2 2 3" xfId="47036"/>
    <cellStyle name="RISKbottomEdge 2 3 2 2 3 2 3" xfId="8855"/>
    <cellStyle name="RISKbottomEdge 2 3 2 2 3 2 3 2" xfId="26520"/>
    <cellStyle name="RISKbottomEdge 2 3 2 2 3 2 3 3" xfId="43779"/>
    <cellStyle name="RISKbottomEdge 2 3 2 2 3 2 4" xfId="22884"/>
    <cellStyle name="RISKbottomEdge 2 3 2 2 3 2 5" xfId="40168"/>
    <cellStyle name="RISKbottomEdge 2 3 2 2 3 3" xfId="10763"/>
    <cellStyle name="RISKbottomEdge 2 3 2 2 3 3 2" xfId="28427"/>
    <cellStyle name="RISKbottomEdge 2 3 2 2 3 3 3" xfId="45672"/>
    <cellStyle name="RISKbottomEdge 2 3 2 2 3 4" xfId="7075"/>
    <cellStyle name="RISKbottomEdge 2 3 2 2 3 4 2" xfId="24740"/>
    <cellStyle name="RISKbottomEdge 2 3 2 2 3 4 3" xfId="42011"/>
    <cellStyle name="RISKbottomEdge 2 3 2 2 3 5" xfId="21022"/>
    <cellStyle name="RISKbottomEdge 2 3 2 2 3 6" xfId="38325"/>
    <cellStyle name="RISKbottomEdge 2 3 2 2 4" xfId="4292"/>
    <cellStyle name="RISKbottomEdge 2 3 2 2 4 2" xfId="6201"/>
    <cellStyle name="RISKbottomEdge 2 3 2 2 4 2 2" xfId="13120"/>
    <cellStyle name="RISKbottomEdge 2 3 2 2 4 2 2 2" xfId="30784"/>
    <cellStyle name="RISKbottomEdge 2 3 2 2 4 2 2 3" xfId="48011"/>
    <cellStyle name="RISKbottomEdge 2 3 2 2 4 2 3" xfId="9836"/>
    <cellStyle name="RISKbottomEdge 2 3 2 2 4 2 3 2" xfId="27501"/>
    <cellStyle name="RISKbottomEdge 2 3 2 2 4 2 3 3" xfId="44754"/>
    <cellStyle name="RISKbottomEdge 2 3 2 2 4 2 4" xfId="23866"/>
    <cellStyle name="RISKbottomEdge 2 3 2 2 4 2 5" xfId="41143"/>
    <cellStyle name="RISKbottomEdge 2 3 2 2 4 3" xfId="11265"/>
    <cellStyle name="RISKbottomEdge 2 3 2 2 4 3 2" xfId="28929"/>
    <cellStyle name="RISKbottomEdge 2 3 2 2 4 3 3" xfId="46168"/>
    <cellStyle name="RISKbottomEdge 2 3 2 2 4 4" xfId="7981"/>
    <cellStyle name="RISKbottomEdge 2 3 2 2 4 4 2" xfId="25646"/>
    <cellStyle name="RISKbottomEdge 2 3 2 2 4 4 3" xfId="42911"/>
    <cellStyle name="RISKbottomEdge 2 3 2 2 4 5" xfId="22006"/>
    <cellStyle name="RISKbottomEdge 2 3 2 2 4 6" xfId="39300"/>
    <cellStyle name="RISKbottomEdge 2 3 2 2 5" xfId="20313"/>
    <cellStyle name="RISKbottomEdge 2 3 2 2 6" xfId="20107"/>
    <cellStyle name="RISKbottomEdge 2 3 2 3" xfId="2135"/>
    <cellStyle name="RISKbottomEdge 2 3 2 3 2" xfId="3305"/>
    <cellStyle name="RISKbottomEdge 2 3 2 3 2 2" xfId="5221"/>
    <cellStyle name="RISKbottomEdge 2 3 2 3 2 2 2" xfId="12141"/>
    <cellStyle name="RISKbottomEdge 2 3 2 3 2 2 2 2" xfId="29805"/>
    <cellStyle name="RISKbottomEdge 2 3 2 3 2 2 2 3" xfId="47038"/>
    <cellStyle name="RISKbottomEdge 2 3 2 3 2 2 3" xfId="8857"/>
    <cellStyle name="RISKbottomEdge 2 3 2 3 2 2 3 2" xfId="26522"/>
    <cellStyle name="RISKbottomEdge 2 3 2 3 2 2 3 3" xfId="43781"/>
    <cellStyle name="RISKbottomEdge 2 3 2 3 2 2 4" xfId="22886"/>
    <cellStyle name="RISKbottomEdge 2 3 2 3 2 2 5" xfId="40170"/>
    <cellStyle name="RISKbottomEdge 2 3 2 3 2 3" xfId="10765"/>
    <cellStyle name="RISKbottomEdge 2 3 2 3 2 3 2" xfId="28429"/>
    <cellStyle name="RISKbottomEdge 2 3 2 3 2 3 3" xfId="45674"/>
    <cellStyle name="RISKbottomEdge 2 3 2 3 2 4" xfId="7077"/>
    <cellStyle name="RISKbottomEdge 2 3 2 3 2 4 2" xfId="24742"/>
    <cellStyle name="RISKbottomEdge 2 3 2 3 2 4 3" xfId="42013"/>
    <cellStyle name="RISKbottomEdge 2 3 2 3 2 5" xfId="21024"/>
    <cellStyle name="RISKbottomEdge 2 3 2 3 2 6" xfId="38327"/>
    <cellStyle name="RISKbottomEdge 2 3 2 3 3" xfId="4290"/>
    <cellStyle name="RISKbottomEdge 2 3 2 3 3 2" xfId="6199"/>
    <cellStyle name="RISKbottomEdge 2 3 2 3 3 2 2" xfId="13118"/>
    <cellStyle name="RISKbottomEdge 2 3 2 3 3 2 2 2" xfId="30782"/>
    <cellStyle name="RISKbottomEdge 2 3 2 3 3 2 2 3" xfId="48009"/>
    <cellStyle name="RISKbottomEdge 2 3 2 3 3 2 3" xfId="9834"/>
    <cellStyle name="RISKbottomEdge 2 3 2 3 3 2 3 2" xfId="27499"/>
    <cellStyle name="RISKbottomEdge 2 3 2 3 3 2 3 3" xfId="44752"/>
    <cellStyle name="RISKbottomEdge 2 3 2 3 3 2 4" xfId="23864"/>
    <cellStyle name="RISKbottomEdge 2 3 2 3 3 2 5" xfId="41141"/>
    <cellStyle name="RISKbottomEdge 2 3 2 3 3 3" xfId="11263"/>
    <cellStyle name="RISKbottomEdge 2 3 2 3 3 3 2" xfId="28927"/>
    <cellStyle name="RISKbottomEdge 2 3 2 3 3 3 3" xfId="46166"/>
    <cellStyle name="RISKbottomEdge 2 3 2 3 3 4" xfId="7979"/>
    <cellStyle name="RISKbottomEdge 2 3 2 3 3 4 2" xfId="25644"/>
    <cellStyle name="RISKbottomEdge 2 3 2 3 3 4 3" xfId="42909"/>
    <cellStyle name="RISKbottomEdge 2 3 2 3 3 5" xfId="22004"/>
    <cellStyle name="RISKbottomEdge 2 3 2 3 3 6" xfId="39298"/>
    <cellStyle name="RISKbottomEdge 2 3 2 3 4" xfId="20315"/>
    <cellStyle name="RISKbottomEdge 2 3 2 3 5" xfId="20105"/>
    <cellStyle name="RISKbottomEdge 2 3 2 4" xfId="3302"/>
    <cellStyle name="RISKbottomEdge 2 3 2 4 2" xfId="5218"/>
    <cellStyle name="RISKbottomEdge 2 3 2 4 2 2" xfId="12138"/>
    <cellStyle name="RISKbottomEdge 2 3 2 4 2 2 2" xfId="29802"/>
    <cellStyle name="RISKbottomEdge 2 3 2 4 2 2 3" xfId="47035"/>
    <cellStyle name="RISKbottomEdge 2 3 2 4 2 3" xfId="8854"/>
    <cellStyle name="RISKbottomEdge 2 3 2 4 2 3 2" xfId="26519"/>
    <cellStyle name="RISKbottomEdge 2 3 2 4 2 3 3" xfId="43778"/>
    <cellStyle name="RISKbottomEdge 2 3 2 4 2 4" xfId="22883"/>
    <cellStyle name="RISKbottomEdge 2 3 2 4 2 5" xfId="40167"/>
    <cellStyle name="RISKbottomEdge 2 3 2 4 3" xfId="10762"/>
    <cellStyle name="RISKbottomEdge 2 3 2 4 3 2" xfId="28426"/>
    <cellStyle name="RISKbottomEdge 2 3 2 4 3 3" xfId="45671"/>
    <cellStyle name="RISKbottomEdge 2 3 2 4 4" xfId="7074"/>
    <cellStyle name="RISKbottomEdge 2 3 2 4 4 2" xfId="24739"/>
    <cellStyle name="RISKbottomEdge 2 3 2 4 4 3" xfId="42010"/>
    <cellStyle name="RISKbottomEdge 2 3 2 4 5" xfId="21021"/>
    <cellStyle name="RISKbottomEdge 2 3 2 4 6" xfId="38324"/>
    <cellStyle name="RISKbottomEdge 2 3 2 5" xfId="4293"/>
    <cellStyle name="RISKbottomEdge 2 3 2 5 2" xfId="6202"/>
    <cellStyle name="RISKbottomEdge 2 3 2 5 2 2" xfId="13121"/>
    <cellStyle name="RISKbottomEdge 2 3 2 5 2 2 2" xfId="30785"/>
    <cellStyle name="RISKbottomEdge 2 3 2 5 2 2 3" xfId="48012"/>
    <cellStyle name="RISKbottomEdge 2 3 2 5 2 3" xfId="9837"/>
    <cellStyle name="RISKbottomEdge 2 3 2 5 2 3 2" xfId="27502"/>
    <cellStyle name="RISKbottomEdge 2 3 2 5 2 3 3" xfId="44755"/>
    <cellStyle name="RISKbottomEdge 2 3 2 5 2 4" xfId="23867"/>
    <cellStyle name="RISKbottomEdge 2 3 2 5 2 5" xfId="41144"/>
    <cellStyle name="RISKbottomEdge 2 3 2 5 3" xfId="11266"/>
    <cellStyle name="RISKbottomEdge 2 3 2 5 3 2" xfId="28930"/>
    <cellStyle name="RISKbottomEdge 2 3 2 5 3 3" xfId="46169"/>
    <cellStyle name="RISKbottomEdge 2 3 2 5 4" xfId="7982"/>
    <cellStyle name="RISKbottomEdge 2 3 2 5 4 2" xfId="25647"/>
    <cellStyle name="RISKbottomEdge 2 3 2 5 4 3" xfId="42912"/>
    <cellStyle name="RISKbottomEdge 2 3 2 5 5" xfId="22007"/>
    <cellStyle name="RISKbottomEdge 2 3 2 5 6" xfId="39301"/>
    <cellStyle name="RISKbottomEdge 2 3 2 6" xfId="20312"/>
    <cellStyle name="RISKbottomEdge 2 3 2 7" xfId="20108"/>
    <cellStyle name="RISKbottomEdge 2 3 3" xfId="2136"/>
    <cellStyle name="RISKbottomEdge 2 3 3 2" xfId="2137"/>
    <cellStyle name="RISKbottomEdge 2 3 3 2 2" xfId="2138"/>
    <cellStyle name="RISKbottomEdge 2 3 3 2 2 2" xfId="3308"/>
    <cellStyle name="RISKbottomEdge 2 3 3 2 2 2 2" xfId="5224"/>
    <cellStyle name="RISKbottomEdge 2 3 3 2 2 2 2 2" xfId="12144"/>
    <cellStyle name="RISKbottomEdge 2 3 3 2 2 2 2 2 2" xfId="29808"/>
    <cellStyle name="RISKbottomEdge 2 3 3 2 2 2 2 2 3" xfId="47041"/>
    <cellStyle name="RISKbottomEdge 2 3 3 2 2 2 2 3" xfId="8860"/>
    <cellStyle name="RISKbottomEdge 2 3 3 2 2 2 2 3 2" xfId="26525"/>
    <cellStyle name="RISKbottomEdge 2 3 3 2 2 2 2 3 3" xfId="43784"/>
    <cellStyle name="RISKbottomEdge 2 3 3 2 2 2 2 4" xfId="22889"/>
    <cellStyle name="RISKbottomEdge 2 3 3 2 2 2 2 5" xfId="40173"/>
    <cellStyle name="RISKbottomEdge 2 3 3 2 2 2 3" xfId="10768"/>
    <cellStyle name="RISKbottomEdge 2 3 3 2 2 2 3 2" xfId="28432"/>
    <cellStyle name="RISKbottomEdge 2 3 3 2 2 2 3 3" xfId="45677"/>
    <cellStyle name="RISKbottomEdge 2 3 3 2 2 2 4" xfId="7080"/>
    <cellStyle name="RISKbottomEdge 2 3 3 2 2 2 4 2" xfId="24745"/>
    <cellStyle name="RISKbottomEdge 2 3 3 2 2 2 4 3" xfId="42016"/>
    <cellStyle name="RISKbottomEdge 2 3 3 2 2 2 5" xfId="21027"/>
    <cellStyle name="RISKbottomEdge 2 3 3 2 2 2 6" xfId="38330"/>
    <cellStyle name="RISKbottomEdge 2 3 3 2 2 3" xfId="4287"/>
    <cellStyle name="RISKbottomEdge 2 3 3 2 2 3 2" xfId="6196"/>
    <cellStyle name="RISKbottomEdge 2 3 3 2 2 3 2 2" xfId="13115"/>
    <cellStyle name="RISKbottomEdge 2 3 3 2 2 3 2 2 2" xfId="30779"/>
    <cellStyle name="RISKbottomEdge 2 3 3 2 2 3 2 2 3" xfId="48006"/>
    <cellStyle name="RISKbottomEdge 2 3 3 2 2 3 2 3" xfId="9831"/>
    <cellStyle name="RISKbottomEdge 2 3 3 2 2 3 2 3 2" xfId="27496"/>
    <cellStyle name="RISKbottomEdge 2 3 3 2 2 3 2 3 3" xfId="44749"/>
    <cellStyle name="RISKbottomEdge 2 3 3 2 2 3 2 4" xfId="23861"/>
    <cellStyle name="RISKbottomEdge 2 3 3 2 2 3 2 5" xfId="41138"/>
    <cellStyle name="RISKbottomEdge 2 3 3 2 2 3 3" xfId="11260"/>
    <cellStyle name="RISKbottomEdge 2 3 3 2 2 3 3 2" xfId="28924"/>
    <cellStyle name="RISKbottomEdge 2 3 3 2 2 3 3 3" xfId="46163"/>
    <cellStyle name="RISKbottomEdge 2 3 3 2 2 3 4" xfId="7976"/>
    <cellStyle name="RISKbottomEdge 2 3 3 2 2 3 4 2" xfId="25641"/>
    <cellStyle name="RISKbottomEdge 2 3 3 2 2 3 4 3" xfId="42906"/>
    <cellStyle name="RISKbottomEdge 2 3 3 2 2 3 5" xfId="22001"/>
    <cellStyle name="RISKbottomEdge 2 3 3 2 2 3 6" xfId="39295"/>
    <cellStyle name="RISKbottomEdge 2 3 3 2 2 4" xfId="20318"/>
    <cellStyle name="RISKbottomEdge 2 3 3 2 2 5" xfId="20102"/>
    <cellStyle name="RISKbottomEdge 2 3 3 2 3" xfId="3307"/>
    <cellStyle name="RISKbottomEdge 2 3 3 2 3 2" xfId="5223"/>
    <cellStyle name="RISKbottomEdge 2 3 3 2 3 2 2" xfId="12143"/>
    <cellStyle name="RISKbottomEdge 2 3 3 2 3 2 2 2" xfId="29807"/>
    <cellStyle name="RISKbottomEdge 2 3 3 2 3 2 2 3" xfId="47040"/>
    <cellStyle name="RISKbottomEdge 2 3 3 2 3 2 3" xfId="8859"/>
    <cellStyle name="RISKbottomEdge 2 3 3 2 3 2 3 2" xfId="26524"/>
    <cellStyle name="RISKbottomEdge 2 3 3 2 3 2 3 3" xfId="43783"/>
    <cellStyle name="RISKbottomEdge 2 3 3 2 3 2 4" xfId="22888"/>
    <cellStyle name="RISKbottomEdge 2 3 3 2 3 2 5" xfId="40172"/>
    <cellStyle name="RISKbottomEdge 2 3 3 2 3 3" xfId="10767"/>
    <cellStyle name="RISKbottomEdge 2 3 3 2 3 3 2" xfId="28431"/>
    <cellStyle name="RISKbottomEdge 2 3 3 2 3 3 3" xfId="45676"/>
    <cellStyle name="RISKbottomEdge 2 3 3 2 3 4" xfId="7079"/>
    <cellStyle name="RISKbottomEdge 2 3 3 2 3 4 2" xfId="24744"/>
    <cellStyle name="RISKbottomEdge 2 3 3 2 3 4 3" xfId="42015"/>
    <cellStyle name="RISKbottomEdge 2 3 3 2 3 5" xfId="21026"/>
    <cellStyle name="RISKbottomEdge 2 3 3 2 3 6" xfId="38329"/>
    <cellStyle name="RISKbottomEdge 2 3 3 2 4" xfId="4288"/>
    <cellStyle name="RISKbottomEdge 2 3 3 2 4 2" xfId="6197"/>
    <cellStyle name="RISKbottomEdge 2 3 3 2 4 2 2" xfId="13116"/>
    <cellStyle name="RISKbottomEdge 2 3 3 2 4 2 2 2" xfId="30780"/>
    <cellStyle name="RISKbottomEdge 2 3 3 2 4 2 2 3" xfId="48007"/>
    <cellStyle name="RISKbottomEdge 2 3 3 2 4 2 3" xfId="9832"/>
    <cellStyle name="RISKbottomEdge 2 3 3 2 4 2 3 2" xfId="27497"/>
    <cellStyle name="RISKbottomEdge 2 3 3 2 4 2 3 3" xfId="44750"/>
    <cellStyle name="RISKbottomEdge 2 3 3 2 4 2 4" xfId="23862"/>
    <cellStyle name="RISKbottomEdge 2 3 3 2 4 2 5" xfId="41139"/>
    <cellStyle name="RISKbottomEdge 2 3 3 2 4 3" xfId="11261"/>
    <cellStyle name="RISKbottomEdge 2 3 3 2 4 3 2" xfId="28925"/>
    <cellStyle name="RISKbottomEdge 2 3 3 2 4 3 3" xfId="46164"/>
    <cellStyle name="RISKbottomEdge 2 3 3 2 4 4" xfId="7977"/>
    <cellStyle name="RISKbottomEdge 2 3 3 2 4 4 2" xfId="25642"/>
    <cellStyle name="RISKbottomEdge 2 3 3 2 4 4 3" xfId="42907"/>
    <cellStyle name="RISKbottomEdge 2 3 3 2 4 5" xfId="22002"/>
    <cellStyle name="RISKbottomEdge 2 3 3 2 4 6" xfId="39296"/>
    <cellStyle name="RISKbottomEdge 2 3 3 2 5" xfId="20317"/>
    <cellStyle name="RISKbottomEdge 2 3 3 2 6" xfId="20103"/>
    <cellStyle name="RISKbottomEdge 2 3 3 3" xfId="2139"/>
    <cellStyle name="RISKbottomEdge 2 3 3 3 2" xfId="3309"/>
    <cellStyle name="RISKbottomEdge 2 3 3 3 2 2" xfId="5225"/>
    <cellStyle name="RISKbottomEdge 2 3 3 3 2 2 2" xfId="12145"/>
    <cellStyle name="RISKbottomEdge 2 3 3 3 2 2 2 2" xfId="29809"/>
    <cellStyle name="RISKbottomEdge 2 3 3 3 2 2 2 3" xfId="47042"/>
    <cellStyle name="RISKbottomEdge 2 3 3 3 2 2 3" xfId="8861"/>
    <cellStyle name="RISKbottomEdge 2 3 3 3 2 2 3 2" xfId="26526"/>
    <cellStyle name="RISKbottomEdge 2 3 3 3 2 2 3 3" xfId="43785"/>
    <cellStyle name="RISKbottomEdge 2 3 3 3 2 2 4" xfId="22890"/>
    <cellStyle name="RISKbottomEdge 2 3 3 3 2 2 5" xfId="40174"/>
    <cellStyle name="RISKbottomEdge 2 3 3 3 2 3" xfId="10769"/>
    <cellStyle name="RISKbottomEdge 2 3 3 3 2 3 2" xfId="28433"/>
    <cellStyle name="RISKbottomEdge 2 3 3 3 2 3 3" xfId="45678"/>
    <cellStyle name="RISKbottomEdge 2 3 3 3 2 4" xfId="7081"/>
    <cellStyle name="RISKbottomEdge 2 3 3 3 2 4 2" xfId="24746"/>
    <cellStyle name="RISKbottomEdge 2 3 3 3 2 4 3" xfId="42017"/>
    <cellStyle name="RISKbottomEdge 2 3 3 3 2 5" xfId="21028"/>
    <cellStyle name="RISKbottomEdge 2 3 3 3 2 6" xfId="38331"/>
    <cellStyle name="RISKbottomEdge 2 3 3 3 3" xfId="4286"/>
    <cellStyle name="RISKbottomEdge 2 3 3 3 3 2" xfId="6195"/>
    <cellStyle name="RISKbottomEdge 2 3 3 3 3 2 2" xfId="13114"/>
    <cellStyle name="RISKbottomEdge 2 3 3 3 3 2 2 2" xfId="30778"/>
    <cellStyle name="RISKbottomEdge 2 3 3 3 3 2 2 3" xfId="48005"/>
    <cellStyle name="RISKbottomEdge 2 3 3 3 3 2 3" xfId="9830"/>
    <cellStyle name="RISKbottomEdge 2 3 3 3 3 2 3 2" xfId="27495"/>
    <cellStyle name="RISKbottomEdge 2 3 3 3 3 2 3 3" xfId="44748"/>
    <cellStyle name="RISKbottomEdge 2 3 3 3 3 2 4" xfId="23860"/>
    <cellStyle name="RISKbottomEdge 2 3 3 3 3 2 5" xfId="41137"/>
    <cellStyle name="RISKbottomEdge 2 3 3 3 3 3" xfId="11259"/>
    <cellStyle name="RISKbottomEdge 2 3 3 3 3 3 2" xfId="28923"/>
    <cellStyle name="RISKbottomEdge 2 3 3 3 3 3 3" xfId="46162"/>
    <cellStyle name="RISKbottomEdge 2 3 3 3 3 4" xfId="7975"/>
    <cellStyle name="RISKbottomEdge 2 3 3 3 3 4 2" xfId="25640"/>
    <cellStyle name="RISKbottomEdge 2 3 3 3 3 4 3" xfId="42905"/>
    <cellStyle name="RISKbottomEdge 2 3 3 3 3 5" xfId="22000"/>
    <cellStyle name="RISKbottomEdge 2 3 3 3 3 6" xfId="39294"/>
    <cellStyle name="RISKbottomEdge 2 3 3 3 4" xfId="20319"/>
    <cellStyle name="RISKbottomEdge 2 3 3 3 5" xfId="20101"/>
    <cellStyle name="RISKbottomEdge 2 3 3 4" xfId="3306"/>
    <cellStyle name="RISKbottomEdge 2 3 3 4 2" xfId="5222"/>
    <cellStyle name="RISKbottomEdge 2 3 3 4 2 2" xfId="12142"/>
    <cellStyle name="RISKbottomEdge 2 3 3 4 2 2 2" xfId="29806"/>
    <cellStyle name="RISKbottomEdge 2 3 3 4 2 2 3" xfId="47039"/>
    <cellStyle name="RISKbottomEdge 2 3 3 4 2 3" xfId="8858"/>
    <cellStyle name="RISKbottomEdge 2 3 3 4 2 3 2" xfId="26523"/>
    <cellStyle name="RISKbottomEdge 2 3 3 4 2 3 3" xfId="43782"/>
    <cellStyle name="RISKbottomEdge 2 3 3 4 2 4" xfId="22887"/>
    <cellStyle name="RISKbottomEdge 2 3 3 4 2 5" xfId="40171"/>
    <cellStyle name="RISKbottomEdge 2 3 3 4 3" xfId="10766"/>
    <cellStyle name="RISKbottomEdge 2 3 3 4 3 2" xfId="28430"/>
    <cellStyle name="RISKbottomEdge 2 3 3 4 3 3" xfId="45675"/>
    <cellStyle name="RISKbottomEdge 2 3 3 4 4" xfId="7078"/>
    <cellStyle name="RISKbottomEdge 2 3 3 4 4 2" xfId="24743"/>
    <cellStyle name="RISKbottomEdge 2 3 3 4 4 3" xfId="42014"/>
    <cellStyle name="RISKbottomEdge 2 3 3 4 5" xfId="21025"/>
    <cellStyle name="RISKbottomEdge 2 3 3 4 6" xfId="38328"/>
    <cellStyle name="RISKbottomEdge 2 3 3 5" xfId="4289"/>
    <cellStyle name="RISKbottomEdge 2 3 3 5 2" xfId="6198"/>
    <cellStyle name="RISKbottomEdge 2 3 3 5 2 2" xfId="13117"/>
    <cellStyle name="RISKbottomEdge 2 3 3 5 2 2 2" xfId="30781"/>
    <cellStyle name="RISKbottomEdge 2 3 3 5 2 2 3" xfId="48008"/>
    <cellStyle name="RISKbottomEdge 2 3 3 5 2 3" xfId="9833"/>
    <cellStyle name="RISKbottomEdge 2 3 3 5 2 3 2" xfId="27498"/>
    <cellStyle name="RISKbottomEdge 2 3 3 5 2 3 3" xfId="44751"/>
    <cellStyle name="RISKbottomEdge 2 3 3 5 2 4" xfId="23863"/>
    <cellStyle name="RISKbottomEdge 2 3 3 5 2 5" xfId="41140"/>
    <cellStyle name="RISKbottomEdge 2 3 3 5 3" xfId="11262"/>
    <cellStyle name="RISKbottomEdge 2 3 3 5 3 2" xfId="28926"/>
    <cellStyle name="RISKbottomEdge 2 3 3 5 3 3" xfId="46165"/>
    <cellStyle name="RISKbottomEdge 2 3 3 5 4" xfId="7978"/>
    <cellStyle name="RISKbottomEdge 2 3 3 5 4 2" xfId="25643"/>
    <cellStyle name="RISKbottomEdge 2 3 3 5 4 3" xfId="42908"/>
    <cellStyle name="RISKbottomEdge 2 3 3 5 5" xfId="22003"/>
    <cellStyle name="RISKbottomEdge 2 3 3 5 6" xfId="39297"/>
    <cellStyle name="RISKbottomEdge 2 3 3 6" xfId="20316"/>
    <cellStyle name="RISKbottomEdge 2 3 3 7" xfId="20104"/>
    <cellStyle name="RISKbottomEdge 2 3 4" xfId="2140"/>
    <cellStyle name="RISKbottomEdge 2 3 4 2" xfId="2141"/>
    <cellStyle name="RISKbottomEdge 2 3 4 2 2" xfId="3311"/>
    <cellStyle name="RISKbottomEdge 2 3 4 2 2 2" xfId="5227"/>
    <cellStyle name="RISKbottomEdge 2 3 4 2 2 2 2" xfId="12147"/>
    <cellStyle name="RISKbottomEdge 2 3 4 2 2 2 2 2" xfId="29811"/>
    <cellStyle name="RISKbottomEdge 2 3 4 2 2 2 2 3" xfId="47044"/>
    <cellStyle name="RISKbottomEdge 2 3 4 2 2 2 3" xfId="8863"/>
    <cellStyle name="RISKbottomEdge 2 3 4 2 2 2 3 2" xfId="26528"/>
    <cellStyle name="RISKbottomEdge 2 3 4 2 2 2 3 3" xfId="43787"/>
    <cellStyle name="RISKbottomEdge 2 3 4 2 2 2 4" xfId="22892"/>
    <cellStyle name="RISKbottomEdge 2 3 4 2 2 2 5" xfId="40176"/>
    <cellStyle name="RISKbottomEdge 2 3 4 2 2 3" xfId="10771"/>
    <cellStyle name="RISKbottomEdge 2 3 4 2 2 3 2" xfId="28435"/>
    <cellStyle name="RISKbottomEdge 2 3 4 2 2 3 3" xfId="45680"/>
    <cellStyle name="RISKbottomEdge 2 3 4 2 2 4" xfId="7083"/>
    <cellStyle name="RISKbottomEdge 2 3 4 2 2 4 2" xfId="24748"/>
    <cellStyle name="RISKbottomEdge 2 3 4 2 2 4 3" xfId="42019"/>
    <cellStyle name="RISKbottomEdge 2 3 4 2 2 5" xfId="21030"/>
    <cellStyle name="RISKbottomEdge 2 3 4 2 2 6" xfId="38333"/>
    <cellStyle name="RISKbottomEdge 2 3 4 2 3" xfId="4284"/>
    <cellStyle name="RISKbottomEdge 2 3 4 2 3 2" xfId="6193"/>
    <cellStyle name="RISKbottomEdge 2 3 4 2 3 2 2" xfId="13112"/>
    <cellStyle name="RISKbottomEdge 2 3 4 2 3 2 2 2" xfId="30776"/>
    <cellStyle name="RISKbottomEdge 2 3 4 2 3 2 2 3" xfId="48003"/>
    <cellStyle name="RISKbottomEdge 2 3 4 2 3 2 3" xfId="9828"/>
    <cellStyle name="RISKbottomEdge 2 3 4 2 3 2 3 2" xfId="27493"/>
    <cellStyle name="RISKbottomEdge 2 3 4 2 3 2 3 3" xfId="44746"/>
    <cellStyle name="RISKbottomEdge 2 3 4 2 3 2 4" xfId="23858"/>
    <cellStyle name="RISKbottomEdge 2 3 4 2 3 2 5" xfId="41135"/>
    <cellStyle name="RISKbottomEdge 2 3 4 2 3 3" xfId="11257"/>
    <cellStyle name="RISKbottomEdge 2 3 4 2 3 3 2" xfId="28921"/>
    <cellStyle name="RISKbottomEdge 2 3 4 2 3 3 3" xfId="46160"/>
    <cellStyle name="RISKbottomEdge 2 3 4 2 3 4" xfId="7973"/>
    <cellStyle name="RISKbottomEdge 2 3 4 2 3 4 2" xfId="25638"/>
    <cellStyle name="RISKbottomEdge 2 3 4 2 3 4 3" xfId="42903"/>
    <cellStyle name="RISKbottomEdge 2 3 4 2 3 5" xfId="21998"/>
    <cellStyle name="RISKbottomEdge 2 3 4 2 3 6" xfId="39292"/>
    <cellStyle name="RISKbottomEdge 2 3 4 2 4" xfId="20321"/>
    <cellStyle name="RISKbottomEdge 2 3 4 2 5" xfId="20099"/>
    <cellStyle name="RISKbottomEdge 2 3 4 3" xfId="3310"/>
    <cellStyle name="RISKbottomEdge 2 3 4 3 2" xfId="5226"/>
    <cellStyle name="RISKbottomEdge 2 3 4 3 2 2" xfId="12146"/>
    <cellStyle name="RISKbottomEdge 2 3 4 3 2 2 2" xfId="29810"/>
    <cellStyle name="RISKbottomEdge 2 3 4 3 2 2 3" xfId="47043"/>
    <cellStyle name="RISKbottomEdge 2 3 4 3 2 3" xfId="8862"/>
    <cellStyle name="RISKbottomEdge 2 3 4 3 2 3 2" xfId="26527"/>
    <cellStyle name="RISKbottomEdge 2 3 4 3 2 3 3" xfId="43786"/>
    <cellStyle name="RISKbottomEdge 2 3 4 3 2 4" xfId="22891"/>
    <cellStyle name="RISKbottomEdge 2 3 4 3 2 5" xfId="40175"/>
    <cellStyle name="RISKbottomEdge 2 3 4 3 3" xfId="10770"/>
    <cellStyle name="RISKbottomEdge 2 3 4 3 3 2" xfId="28434"/>
    <cellStyle name="RISKbottomEdge 2 3 4 3 3 3" xfId="45679"/>
    <cellStyle name="RISKbottomEdge 2 3 4 3 4" xfId="7082"/>
    <cellStyle name="RISKbottomEdge 2 3 4 3 4 2" xfId="24747"/>
    <cellStyle name="RISKbottomEdge 2 3 4 3 4 3" xfId="42018"/>
    <cellStyle name="RISKbottomEdge 2 3 4 3 5" xfId="21029"/>
    <cellStyle name="RISKbottomEdge 2 3 4 3 6" xfId="38332"/>
    <cellStyle name="RISKbottomEdge 2 3 4 4" xfId="4285"/>
    <cellStyle name="RISKbottomEdge 2 3 4 4 2" xfId="6194"/>
    <cellStyle name="RISKbottomEdge 2 3 4 4 2 2" xfId="13113"/>
    <cellStyle name="RISKbottomEdge 2 3 4 4 2 2 2" xfId="30777"/>
    <cellStyle name="RISKbottomEdge 2 3 4 4 2 2 3" xfId="48004"/>
    <cellStyle name="RISKbottomEdge 2 3 4 4 2 3" xfId="9829"/>
    <cellStyle name="RISKbottomEdge 2 3 4 4 2 3 2" xfId="27494"/>
    <cellStyle name="RISKbottomEdge 2 3 4 4 2 3 3" xfId="44747"/>
    <cellStyle name="RISKbottomEdge 2 3 4 4 2 4" xfId="23859"/>
    <cellStyle name="RISKbottomEdge 2 3 4 4 2 5" xfId="41136"/>
    <cellStyle name="RISKbottomEdge 2 3 4 4 3" xfId="11258"/>
    <cellStyle name="RISKbottomEdge 2 3 4 4 3 2" xfId="28922"/>
    <cellStyle name="RISKbottomEdge 2 3 4 4 3 3" xfId="46161"/>
    <cellStyle name="RISKbottomEdge 2 3 4 4 4" xfId="7974"/>
    <cellStyle name="RISKbottomEdge 2 3 4 4 4 2" xfId="25639"/>
    <cellStyle name="RISKbottomEdge 2 3 4 4 4 3" xfId="42904"/>
    <cellStyle name="RISKbottomEdge 2 3 4 4 5" xfId="21999"/>
    <cellStyle name="RISKbottomEdge 2 3 4 4 6" xfId="39293"/>
    <cellStyle name="RISKbottomEdge 2 3 4 5" xfId="20320"/>
    <cellStyle name="RISKbottomEdge 2 3 4 6" xfId="20100"/>
    <cellStyle name="RISKbottomEdge 2 3 5" xfId="2142"/>
    <cellStyle name="RISKbottomEdge 2 3 5 2" xfId="3312"/>
    <cellStyle name="RISKbottomEdge 2 3 5 2 2" xfId="5228"/>
    <cellStyle name="RISKbottomEdge 2 3 5 2 2 2" xfId="12148"/>
    <cellStyle name="RISKbottomEdge 2 3 5 2 2 2 2" xfId="29812"/>
    <cellStyle name="RISKbottomEdge 2 3 5 2 2 2 3" xfId="47045"/>
    <cellStyle name="RISKbottomEdge 2 3 5 2 2 3" xfId="8864"/>
    <cellStyle name="RISKbottomEdge 2 3 5 2 2 3 2" xfId="26529"/>
    <cellStyle name="RISKbottomEdge 2 3 5 2 2 3 3" xfId="43788"/>
    <cellStyle name="RISKbottomEdge 2 3 5 2 2 4" xfId="22893"/>
    <cellStyle name="RISKbottomEdge 2 3 5 2 2 5" xfId="40177"/>
    <cellStyle name="RISKbottomEdge 2 3 5 2 3" xfId="10772"/>
    <cellStyle name="RISKbottomEdge 2 3 5 2 3 2" xfId="28436"/>
    <cellStyle name="RISKbottomEdge 2 3 5 2 3 3" xfId="45681"/>
    <cellStyle name="RISKbottomEdge 2 3 5 2 4" xfId="7084"/>
    <cellStyle name="RISKbottomEdge 2 3 5 2 4 2" xfId="24749"/>
    <cellStyle name="RISKbottomEdge 2 3 5 2 4 3" xfId="42020"/>
    <cellStyle name="RISKbottomEdge 2 3 5 2 5" xfId="21031"/>
    <cellStyle name="RISKbottomEdge 2 3 5 2 6" xfId="38334"/>
    <cellStyle name="RISKbottomEdge 2 3 5 3" xfId="4283"/>
    <cellStyle name="RISKbottomEdge 2 3 5 3 2" xfId="6192"/>
    <cellStyle name="RISKbottomEdge 2 3 5 3 2 2" xfId="13111"/>
    <cellStyle name="RISKbottomEdge 2 3 5 3 2 2 2" xfId="30775"/>
    <cellStyle name="RISKbottomEdge 2 3 5 3 2 2 3" xfId="48002"/>
    <cellStyle name="RISKbottomEdge 2 3 5 3 2 3" xfId="9827"/>
    <cellStyle name="RISKbottomEdge 2 3 5 3 2 3 2" xfId="27492"/>
    <cellStyle name="RISKbottomEdge 2 3 5 3 2 3 3" xfId="44745"/>
    <cellStyle name="RISKbottomEdge 2 3 5 3 2 4" xfId="23857"/>
    <cellStyle name="RISKbottomEdge 2 3 5 3 2 5" xfId="41134"/>
    <cellStyle name="RISKbottomEdge 2 3 5 3 3" xfId="11256"/>
    <cellStyle name="RISKbottomEdge 2 3 5 3 3 2" xfId="28920"/>
    <cellStyle name="RISKbottomEdge 2 3 5 3 3 3" xfId="46159"/>
    <cellStyle name="RISKbottomEdge 2 3 5 3 4" xfId="7972"/>
    <cellStyle name="RISKbottomEdge 2 3 5 3 4 2" xfId="25637"/>
    <cellStyle name="RISKbottomEdge 2 3 5 3 4 3" xfId="42902"/>
    <cellStyle name="RISKbottomEdge 2 3 5 3 5" xfId="21997"/>
    <cellStyle name="RISKbottomEdge 2 3 5 3 6" xfId="39291"/>
    <cellStyle name="RISKbottomEdge 2 3 5 4" xfId="20322"/>
    <cellStyle name="RISKbottomEdge 2 3 5 5" xfId="20098"/>
    <cellStyle name="RISKbottomEdge 2 3 6" xfId="3301"/>
    <cellStyle name="RISKbottomEdge 2 3 6 2" xfId="5217"/>
    <cellStyle name="RISKbottomEdge 2 3 6 2 2" xfId="12137"/>
    <cellStyle name="RISKbottomEdge 2 3 6 2 2 2" xfId="29801"/>
    <cellStyle name="RISKbottomEdge 2 3 6 2 2 3" xfId="47034"/>
    <cellStyle name="RISKbottomEdge 2 3 6 2 3" xfId="8853"/>
    <cellStyle name="RISKbottomEdge 2 3 6 2 3 2" xfId="26518"/>
    <cellStyle name="RISKbottomEdge 2 3 6 2 3 3" xfId="43777"/>
    <cellStyle name="RISKbottomEdge 2 3 6 2 4" xfId="22882"/>
    <cellStyle name="RISKbottomEdge 2 3 6 2 5" xfId="40166"/>
    <cellStyle name="RISKbottomEdge 2 3 6 3" xfId="10761"/>
    <cellStyle name="RISKbottomEdge 2 3 6 3 2" xfId="28425"/>
    <cellStyle name="RISKbottomEdge 2 3 6 3 3" xfId="45670"/>
    <cellStyle name="RISKbottomEdge 2 3 6 4" xfId="7073"/>
    <cellStyle name="RISKbottomEdge 2 3 6 4 2" xfId="24738"/>
    <cellStyle name="RISKbottomEdge 2 3 6 4 3" xfId="42009"/>
    <cellStyle name="RISKbottomEdge 2 3 6 5" xfId="21020"/>
    <cellStyle name="RISKbottomEdge 2 3 6 6" xfId="38323"/>
    <cellStyle name="RISKbottomEdge 2 3 7" xfId="4294"/>
    <cellStyle name="RISKbottomEdge 2 3 7 2" xfId="6203"/>
    <cellStyle name="RISKbottomEdge 2 3 7 2 2" xfId="13122"/>
    <cellStyle name="RISKbottomEdge 2 3 7 2 2 2" xfId="30786"/>
    <cellStyle name="RISKbottomEdge 2 3 7 2 2 3" xfId="48013"/>
    <cellStyle name="RISKbottomEdge 2 3 7 2 3" xfId="9838"/>
    <cellStyle name="RISKbottomEdge 2 3 7 2 3 2" xfId="27503"/>
    <cellStyle name="RISKbottomEdge 2 3 7 2 3 3" xfId="44756"/>
    <cellStyle name="RISKbottomEdge 2 3 7 2 4" xfId="23868"/>
    <cellStyle name="RISKbottomEdge 2 3 7 2 5" xfId="41145"/>
    <cellStyle name="RISKbottomEdge 2 3 7 3" xfId="11267"/>
    <cellStyle name="RISKbottomEdge 2 3 7 3 2" xfId="28931"/>
    <cellStyle name="RISKbottomEdge 2 3 7 3 3" xfId="46170"/>
    <cellStyle name="RISKbottomEdge 2 3 7 4" xfId="7983"/>
    <cellStyle name="RISKbottomEdge 2 3 7 4 2" xfId="25648"/>
    <cellStyle name="RISKbottomEdge 2 3 7 4 3" xfId="42913"/>
    <cellStyle name="RISKbottomEdge 2 3 7 5" xfId="22008"/>
    <cellStyle name="RISKbottomEdge 2 3 7 6" xfId="39302"/>
    <cellStyle name="RISKbottomEdge 2 3 8" xfId="20311"/>
    <cellStyle name="RISKbottomEdge 2 3 9" xfId="20109"/>
    <cellStyle name="RISKbottomEdge 2 4" xfId="2143"/>
    <cellStyle name="RISKbottomEdge 2 4 2" xfId="2144"/>
    <cellStyle name="RISKbottomEdge 2 4 2 2" xfId="2145"/>
    <cellStyle name="RISKbottomEdge 2 4 2 2 2" xfId="3315"/>
    <cellStyle name="RISKbottomEdge 2 4 2 2 2 2" xfId="5231"/>
    <cellStyle name="RISKbottomEdge 2 4 2 2 2 2 2" xfId="12151"/>
    <cellStyle name="RISKbottomEdge 2 4 2 2 2 2 2 2" xfId="29815"/>
    <cellStyle name="RISKbottomEdge 2 4 2 2 2 2 2 3" xfId="47048"/>
    <cellStyle name="RISKbottomEdge 2 4 2 2 2 2 3" xfId="8867"/>
    <cellStyle name="RISKbottomEdge 2 4 2 2 2 2 3 2" xfId="26532"/>
    <cellStyle name="RISKbottomEdge 2 4 2 2 2 2 3 3" xfId="43791"/>
    <cellStyle name="RISKbottomEdge 2 4 2 2 2 2 4" xfId="22896"/>
    <cellStyle name="RISKbottomEdge 2 4 2 2 2 2 5" xfId="40180"/>
    <cellStyle name="RISKbottomEdge 2 4 2 2 2 3" xfId="10775"/>
    <cellStyle name="RISKbottomEdge 2 4 2 2 2 3 2" xfId="28439"/>
    <cellStyle name="RISKbottomEdge 2 4 2 2 2 3 3" xfId="45684"/>
    <cellStyle name="RISKbottomEdge 2 4 2 2 2 4" xfId="7087"/>
    <cellStyle name="RISKbottomEdge 2 4 2 2 2 4 2" xfId="24752"/>
    <cellStyle name="RISKbottomEdge 2 4 2 2 2 4 3" xfId="42023"/>
    <cellStyle name="RISKbottomEdge 2 4 2 2 2 5" xfId="21034"/>
    <cellStyle name="RISKbottomEdge 2 4 2 2 2 6" xfId="38337"/>
    <cellStyle name="RISKbottomEdge 2 4 2 2 3" xfId="4280"/>
    <cellStyle name="RISKbottomEdge 2 4 2 2 3 2" xfId="6189"/>
    <cellStyle name="RISKbottomEdge 2 4 2 2 3 2 2" xfId="13108"/>
    <cellStyle name="RISKbottomEdge 2 4 2 2 3 2 2 2" xfId="30772"/>
    <cellStyle name="RISKbottomEdge 2 4 2 2 3 2 2 3" xfId="47999"/>
    <cellStyle name="RISKbottomEdge 2 4 2 2 3 2 3" xfId="9824"/>
    <cellStyle name="RISKbottomEdge 2 4 2 2 3 2 3 2" xfId="27489"/>
    <cellStyle name="RISKbottomEdge 2 4 2 2 3 2 3 3" xfId="44742"/>
    <cellStyle name="RISKbottomEdge 2 4 2 2 3 2 4" xfId="23854"/>
    <cellStyle name="RISKbottomEdge 2 4 2 2 3 2 5" xfId="41131"/>
    <cellStyle name="RISKbottomEdge 2 4 2 2 3 3" xfId="11253"/>
    <cellStyle name="RISKbottomEdge 2 4 2 2 3 3 2" xfId="28917"/>
    <cellStyle name="RISKbottomEdge 2 4 2 2 3 3 3" xfId="46156"/>
    <cellStyle name="RISKbottomEdge 2 4 2 2 3 4" xfId="7969"/>
    <cellStyle name="RISKbottomEdge 2 4 2 2 3 4 2" xfId="25634"/>
    <cellStyle name="RISKbottomEdge 2 4 2 2 3 4 3" xfId="42899"/>
    <cellStyle name="RISKbottomEdge 2 4 2 2 3 5" xfId="21994"/>
    <cellStyle name="RISKbottomEdge 2 4 2 2 3 6" xfId="39288"/>
    <cellStyle name="RISKbottomEdge 2 4 2 2 4" xfId="20325"/>
    <cellStyle name="RISKbottomEdge 2 4 2 2 5" xfId="20095"/>
    <cellStyle name="RISKbottomEdge 2 4 2 3" xfId="3314"/>
    <cellStyle name="RISKbottomEdge 2 4 2 3 2" xfId="5230"/>
    <cellStyle name="RISKbottomEdge 2 4 2 3 2 2" xfId="12150"/>
    <cellStyle name="RISKbottomEdge 2 4 2 3 2 2 2" xfId="29814"/>
    <cellStyle name="RISKbottomEdge 2 4 2 3 2 2 3" xfId="47047"/>
    <cellStyle name="RISKbottomEdge 2 4 2 3 2 3" xfId="8866"/>
    <cellStyle name="RISKbottomEdge 2 4 2 3 2 3 2" xfId="26531"/>
    <cellStyle name="RISKbottomEdge 2 4 2 3 2 3 3" xfId="43790"/>
    <cellStyle name="RISKbottomEdge 2 4 2 3 2 4" xfId="22895"/>
    <cellStyle name="RISKbottomEdge 2 4 2 3 2 5" xfId="40179"/>
    <cellStyle name="RISKbottomEdge 2 4 2 3 3" xfId="10774"/>
    <cellStyle name="RISKbottomEdge 2 4 2 3 3 2" xfId="28438"/>
    <cellStyle name="RISKbottomEdge 2 4 2 3 3 3" xfId="45683"/>
    <cellStyle name="RISKbottomEdge 2 4 2 3 4" xfId="7086"/>
    <cellStyle name="RISKbottomEdge 2 4 2 3 4 2" xfId="24751"/>
    <cellStyle name="RISKbottomEdge 2 4 2 3 4 3" xfId="42022"/>
    <cellStyle name="RISKbottomEdge 2 4 2 3 5" xfId="21033"/>
    <cellStyle name="RISKbottomEdge 2 4 2 3 6" xfId="38336"/>
    <cellStyle name="RISKbottomEdge 2 4 2 4" xfId="4281"/>
    <cellStyle name="RISKbottomEdge 2 4 2 4 2" xfId="6190"/>
    <cellStyle name="RISKbottomEdge 2 4 2 4 2 2" xfId="13109"/>
    <cellStyle name="RISKbottomEdge 2 4 2 4 2 2 2" xfId="30773"/>
    <cellStyle name="RISKbottomEdge 2 4 2 4 2 2 3" xfId="48000"/>
    <cellStyle name="RISKbottomEdge 2 4 2 4 2 3" xfId="9825"/>
    <cellStyle name="RISKbottomEdge 2 4 2 4 2 3 2" xfId="27490"/>
    <cellStyle name="RISKbottomEdge 2 4 2 4 2 3 3" xfId="44743"/>
    <cellStyle name="RISKbottomEdge 2 4 2 4 2 4" xfId="23855"/>
    <cellStyle name="RISKbottomEdge 2 4 2 4 2 5" xfId="41132"/>
    <cellStyle name="RISKbottomEdge 2 4 2 4 3" xfId="11254"/>
    <cellStyle name="RISKbottomEdge 2 4 2 4 3 2" xfId="28918"/>
    <cellStyle name="RISKbottomEdge 2 4 2 4 3 3" xfId="46157"/>
    <cellStyle name="RISKbottomEdge 2 4 2 4 4" xfId="7970"/>
    <cellStyle name="RISKbottomEdge 2 4 2 4 4 2" xfId="25635"/>
    <cellStyle name="RISKbottomEdge 2 4 2 4 4 3" xfId="42900"/>
    <cellStyle name="RISKbottomEdge 2 4 2 4 5" xfId="21995"/>
    <cellStyle name="RISKbottomEdge 2 4 2 4 6" xfId="39289"/>
    <cellStyle name="RISKbottomEdge 2 4 2 5" xfId="20324"/>
    <cellStyle name="RISKbottomEdge 2 4 2 6" xfId="20096"/>
    <cellStyle name="RISKbottomEdge 2 4 3" xfId="2146"/>
    <cellStyle name="RISKbottomEdge 2 4 3 2" xfId="3316"/>
    <cellStyle name="RISKbottomEdge 2 4 3 2 2" xfId="5232"/>
    <cellStyle name="RISKbottomEdge 2 4 3 2 2 2" xfId="12152"/>
    <cellStyle name="RISKbottomEdge 2 4 3 2 2 2 2" xfId="29816"/>
    <cellStyle name="RISKbottomEdge 2 4 3 2 2 2 3" xfId="47049"/>
    <cellStyle name="RISKbottomEdge 2 4 3 2 2 3" xfId="8868"/>
    <cellStyle name="RISKbottomEdge 2 4 3 2 2 3 2" xfId="26533"/>
    <cellStyle name="RISKbottomEdge 2 4 3 2 2 3 3" xfId="43792"/>
    <cellStyle name="RISKbottomEdge 2 4 3 2 2 4" xfId="22897"/>
    <cellStyle name="RISKbottomEdge 2 4 3 2 2 5" xfId="40181"/>
    <cellStyle name="RISKbottomEdge 2 4 3 2 3" xfId="10776"/>
    <cellStyle name="RISKbottomEdge 2 4 3 2 3 2" xfId="28440"/>
    <cellStyle name="RISKbottomEdge 2 4 3 2 3 3" xfId="45685"/>
    <cellStyle name="RISKbottomEdge 2 4 3 2 4" xfId="7088"/>
    <cellStyle name="RISKbottomEdge 2 4 3 2 4 2" xfId="24753"/>
    <cellStyle name="RISKbottomEdge 2 4 3 2 4 3" xfId="42024"/>
    <cellStyle name="RISKbottomEdge 2 4 3 2 5" xfId="21035"/>
    <cellStyle name="RISKbottomEdge 2 4 3 2 6" xfId="38338"/>
    <cellStyle name="RISKbottomEdge 2 4 3 3" xfId="4279"/>
    <cellStyle name="RISKbottomEdge 2 4 3 3 2" xfId="6188"/>
    <cellStyle name="RISKbottomEdge 2 4 3 3 2 2" xfId="13107"/>
    <cellStyle name="RISKbottomEdge 2 4 3 3 2 2 2" xfId="30771"/>
    <cellStyle name="RISKbottomEdge 2 4 3 3 2 2 3" xfId="47998"/>
    <cellStyle name="RISKbottomEdge 2 4 3 3 2 3" xfId="9823"/>
    <cellStyle name="RISKbottomEdge 2 4 3 3 2 3 2" xfId="27488"/>
    <cellStyle name="RISKbottomEdge 2 4 3 3 2 3 3" xfId="44741"/>
    <cellStyle name="RISKbottomEdge 2 4 3 3 2 4" xfId="23853"/>
    <cellStyle name="RISKbottomEdge 2 4 3 3 2 5" xfId="41130"/>
    <cellStyle name="RISKbottomEdge 2 4 3 3 3" xfId="11252"/>
    <cellStyle name="RISKbottomEdge 2 4 3 3 3 2" xfId="28916"/>
    <cellStyle name="RISKbottomEdge 2 4 3 3 3 3" xfId="46155"/>
    <cellStyle name="RISKbottomEdge 2 4 3 3 4" xfId="7968"/>
    <cellStyle name="RISKbottomEdge 2 4 3 3 4 2" xfId="25633"/>
    <cellStyle name="RISKbottomEdge 2 4 3 3 4 3" xfId="42898"/>
    <cellStyle name="RISKbottomEdge 2 4 3 3 5" xfId="21993"/>
    <cellStyle name="RISKbottomEdge 2 4 3 3 6" xfId="39287"/>
    <cellStyle name="RISKbottomEdge 2 4 3 4" xfId="20326"/>
    <cellStyle name="RISKbottomEdge 2 4 3 5" xfId="20094"/>
    <cellStyle name="RISKbottomEdge 2 4 4" xfId="3313"/>
    <cellStyle name="RISKbottomEdge 2 4 4 2" xfId="5229"/>
    <cellStyle name="RISKbottomEdge 2 4 4 2 2" xfId="12149"/>
    <cellStyle name="RISKbottomEdge 2 4 4 2 2 2" xfId="29813"/>
    <cellStyle name="RISKbottomEdge 2 4 4 2 2 3" xfId="47046"/>
    <cellStyle name="RISKbottomEdge 2 4 4 2 3" xfId="8865"/>
    <cellStyle name="RISKbottomEdge 2 4 4 2 3 2" xfId="26530"/>
    <cellStyle name="RISKbottomEdge 2 4 4 2 3 3" xfId="43789"/>
    <cellStyle name="RISKbottomEdge 2 4 4 2 4" xfId="22894"/>
    <cellStyle name="RISKbottomEdge 2 4 4 2 5" xfId="40178"/>
    <cellStyle name="RISKbottomEdge 2 4 4 3" xfId="10773"/>
    <cellStyle name="RISKbottomEdge 2 4 4 3 2" xfId="28437"/>
    <cellStyle name="RISKbottomEdge 2 4 4 3 3" xfId="45682"/>
    <cellStyle name="RISKbottomEdge 2 4 4 4" xfId="7085"/>
    <cellStyle name="RISKbottomEdge 2 4 4 4 2" xfId="24750"/>
    <cellStyle name="RISKbottomEdge 2 4 4 4 3" xfId="42021"/>
    <cellStyle name="RISKbottomEdge 2 4 4 5" xfId="21032"/>
    <cellStyle name="RISKbottomEdge 2 4 4 6" xfId="38335"/>
    <cellStyle name="RISKbottomEdge 2 4 5" xfId="4282"/>
    <cellStyle name="RISKbottomEdge 2 4 5 2" xfId="6191"/>
    <cellStyle name="RISKbottomEdge 2 4 5 2 2" xfId="13110"/>
    <cellStyle name="RISKbottomEdge 2 4 5 2 2 2" xfId="30774"/>
    <cellStyle name="RISKbottomEdge 2 4 5 2 2 3" xfId="48001"/>
    <cellStyle name="RISKbottomEdge 2 4 5 2 3" xfId="9826"/>
    <cellStyle name="RISKbottomEdge 2 4 5 2 3 2" xfId="27491"/>
    <cellStyle name="RISKbottomEdge 2 4 5 2 3 3" xfId="44744"/>
    <cellStyle name="RISKbottomEdge 2 4 5 2 4" xfId="23856"/>
    <cellStyle name="RISKbottomEdge 2 4 5 2 5" xfId="41133"/>
    <cellStyle name="RISKbottomEdge 2 4 5 3" xfId="11255"/>
    <cellStyle name="RISKbottomEdge 2 4 5 3 2" xfId="28919"/>
    <cellStyle name="RISKbottomEdge 2 4 5 3 3" xfId="46158"/>
    <cellStyle name="RISKbottomEdge 2 4 5 4" xfId="7971"/>
    <cellStyle name="RISKbottomEdge 2 4 5 4 2" xfId="25636"/>
    <cellStyle name="RISKbottomEdge 2 4 5 4 3" xfId="42901"/>
    <cellStyle name="RISKbottomEdge 2 4 5 5" xfId="21996"/>
    <cellStyle name="RISKbottomEdge 2 4 5 6" xfId="39290"/>
    <cellStyle name="RISKbottomEdge 2 4 6" xfId="20323"/>
    <cellStyle name="RISKbottomEdge 2 4 7" xfId="20097"/>
    <cellStyle name="RISKbottomEdge 2 5" xfId="2147"/>
    <cellStyle name="RISKbottomEdge 2 5 2" xfId="2148"/>
    <cellStyle name="RISKbottomEdge 2 5 2 2" xfId="3318"/>
    <cellStyle name="RISKbottomEdge 2 5 2 2 2" xfId="5234"/>
    <cellStyle name="RISKbottomEdge 2 5 2 2 2 2" xfId="12154"/>
    <cellStyle name="RISKbottomEdge 2 5 2 2 2 2 2" xfId="29818"/>
    <cellStyle name="RISKbottomEdge 2 5 2 2 2 2 3" xfId="47051"/>
    <cellStyle name="RISKbottomEdge 2 5 2 2 2 3" xfId="8870"/>
    <cellStyle name="RISKbottomEdge 2 5 2 2 2 3 2" xfId="26535"/>
    <cellStyle name="RISKbottomEdge 2 5 2 2 2 3 3" xfId="43794"/>
    <cellStyle name="RISKbottomEdge 2 5 2 2 2 4" xfId="22899"/>
    <cellStyle name="RISKbottomEdge 2 5 2 2 2 5" xfId="40183"/>
    <cellStyle name="RISKbottomEdge 2 5 2 2 3" xfId="10778"/>
    <cellStyle name="RISKbottomEdge 2 5 2 2 3 2" xfId="28442"/>
    <cellStyle name="RISKbottomEdge 2 5 2 2 3 3" xfId="45687"/>
    <cellStyle name="RISKbottomEdge 2 5 2 2 4" xfId="7090"/>
    <cellStyle name="RISKbottomEdge 2 5 2 2 4 2" xfId="24755"/>
    <cellStyle name="RISKbottomEdge 2 5 2 2 4 3" xfId="42026"/>
    <cellStyle name="RISKbottomEdge 2 5 2 2 5" xfId="21037"/>
    <cellStyle name="RISKbottomEdge 2 5 2 2 6" xfId="38340"/>
    <cellStyle name="RISKbottomEdge 2 5 2 3" xfId="4277"/>
    <cellStyle name="RISKbottomEdge 2 5 2 3 2" xfId="6186"/>
    <cellStyle name="RISKbottomEdge 2 5 2 3 2 2" xfId="13105"/>
    <cellStyle name="RISKbottomEdge 2 5 2 3 2 2 2" xfId="30769"/>
    <cellStyle name="RISKbottomEdge 2 5 2 3 2 2 3" xfId="47996"/>
    <cellStyle name="RISKbottomEdge 2 5 2 3 2 3" xfId="9821"/>
    <cellStyle name="RISKbottomEdge 2 5 2 3 2 3 2" xfId="27486"/>
    <cellStyle name="RISKbottomEdge 2 5 2 3 2 3 3" xfId="44739"/>
    <cellStyle name="RISKbottomEdge 2 5 2 3 2 4" xfId="23851"/>
    <cellStyle name="RISKbottomEdge 2 5 2 3 2 5" xfId="41128"/>
    <cellStyle name="RISKbottomEdge 2 5 2 3 3" xfId="11250"/>
    <cellStyle name="RISKbottomEdge 2 5 2 3 3 2" xfId="28914"/>
    <cellStyle name="RISKbottomEdge 2 5 2 3 3 3" xfId="46153"/>
    <cellStyle name="RISKbottomEdge 2 5 2 3 4" xfId="7966"/>
    <cellStyle name="RISKbottomEdge 2 5 2 3 4 2" xfId="25631"/>
    <cellStyle name="RISKbottomEdge 2 5 2 3 4 3" xfId="42896"/>
    <cellStyle name="RISKbottomEdge 2 5 2 3 5" xfId="21991"/>
    <cellStyle name="RISKbottomEdge 2 5 2 3 6" xfId="39285"/>
    <cellStyle name="RISKbottomEdge 2 5 2 4" xfId="20328"/>
    <cellStyle name="RISKbottomEdge 2 5 2 5" xfId="20092"/>
    <cellStyle name="RISKbottomEdge 2 5 3" xfId="3317"/>
    <cellStyle name="RISKbottomEdge 2 5 3 2" xfId="5233"/>
    <cellStyle name="RISKbottomEdge 2 5 3 2 2" xfId="12153"/>
    <cellStyle name="RISKbottomEdge 2 5 3 2 2 2" xfId="29817"/>
    <cellStyle name="RISKbottomEdge 2 5 3 2 2 3" xfId="47050"/>
    <cellStyle name="RISKbottomEdge 2 5 3 2 3" xfId="8869"/>
    <cellStyle name="RISKbottomEdge 2 5 3 2 3 2" xfId="26534"/>
    <cellStyle name="RISKbottomEdge 2 5 3 2 3 3" xfId="43793"/>
    <cellStyle name="RISKbottomEdge 2 5 3 2 4" xfId="22898"/>
    <cellStyle name="RISKbottomEdge 2 5 3 2 5" xfId="40182"/>
    <cellStyle name="RISKbottomEdge 2 5 3 3" xfId="10777"/>
    <cellStyle name="RISKbottomEdge 2 5 3 3 2" xfId="28441"/>
    <cellStyle name="RISKbottomEdge 2 5 3 3 3" xfId="45686"/>
    <cellStyle name="RISKbottomEdge 2 5 3 4" xfId="7089"/>
    <cellStyle name="RISKbottomEdge 2 5 3 4 2" xfId="24754"/>
    <cellStyle name="RISKbottomEdge 2 5 3 4 3" xfId="42025"/>
    <cellStyle name="RISKbottomEdge 2 5 3 5" xfId="21036"/>
    <cellStyle name="RISKbottomEdge 2 5 3 6" xfId="38339"/>
    <cellStyle name="RISKbottomEdge 2 5 4" xfId="4278"/>
    <cellStyle name="RISKbottomEdge 2 5 4 2" xfId="6187"/>
    <cellStyle name="RISKbottomEdge 2 5 4 2 2" xfId="13106"/>
    <cellStyle name="RISKbottomEdge 2 5 4 2 2 2" xfId="30770"/>
    <cellStyle name="RISKbottomEdge 2 5 4 2 2 3" xfId="47997"/>
    <cellStyle name="RISKbottomEdge 2 5 4 2 3" xfId="9822"/>
    <cellStyle name="RISKbottomEdge 2 5 4 2 3 2" xfId="27487"/>
    <cellStyle name="RISKbottomEdge 2 5 4 2 3 3" xfId="44740"/>
    <cellStyle name="RISKbottomEdge 2 5 4 2 4" xfId="23852"/>
    <cellStyle name="RISKbottomEdge 2 5 4 2 5" xfId="41129"/>
    <cellStyle name="RISKbottomEdge 2 5 4 3" xfId="11251"/>
    <cellStyle name="RISKbottomEdge 2 5 4 3 2" xfId="28915"/>
    <cellStyle name="RISKbottomEdge 2 5 4 3 3" xfId="46154"/>
    <cellStyle name="RISKbottomEdge 2 5 4 4" xfId="7967"/>
    <cellStyle name="RISKbottomEdge 2 5 4 4 2" xfId="25632"/>
    <cellStyle name="RISKbottomEdge 2 5 4 4 3" xfId="42897"/>
    <cellStyle name="RISKbottomEdge 2 5 4 5" xfId="21992"/>
    <cellStyle name="RISKbottomEdge 2 5 4 6" xfId="39286"/>
    <cellStyle name="RISKbottomEdge 2 5 5" xfId="20327"/>
    <cellStyle name="RISKbottomEdge 2 5 6" xfId="20093"/>
    <cellStyle name="RISKbottomEdge 2 6" xfId="2149"/>
    <cellStyle name="RISKbottomEdge 2 6 2" xfId="2150"/>
    <cellStyle name="RISKbottomEdge 2 6 2 2" xfId="3320"/>
    <cellStyle name="RISKbottomEdge 2 6 2 2 2" xfId="5236"/>
    <cellStyle name="RISKbottomEdge 2 6 2 2 2 2" xfId="12156"/>
    <cellStyle name="RISKbottomEdge 2 6 2 2 2 2 2" xfId="29820"/>
    <cellStyle name="RISKbottomEdge 2 6 2 2 2 2 3" xfId="47053"/>
    <cellStyle name="RISKbottomEdge 2 6 2 2 2 3" xfId="8872"/>
    <cellStyle name="RISKbottomEdge 2 6 2 2 2 3 2" xfId="26537"/>
    <cellStyle name="RISKbottomEdge 2 6 2 2 2 3 3" xfId="43796"/>
    <cellStyle name="RISKbottomEdge 2 6 2 2 2 4" xfId="22901"/>
    <cellStyle name="RISKbottomEdge 2 6 2 2 2 5" xfId="40185"/>
    <cellStyle name="RISKbottomEdge 2 6 2 2 3" xfId="10780"/>
    <cellStyle name="RISKbottomEdge 2 6 2 2 3 2" xfId="28444"/>
    <cellStyle name="RISKbottomEdge 2 6 2 2 3 3" xfId="45689"/>
    <cellStyle name="RISKbottomEdge 2 6 2 2 4" xfId="7092"/>
    <cellStyle name="RISKbottomEdge 2 6 2 2 4 2" xfId="24757"/>
    <cellStyle name="RISKbottomEdge 2 6 2 2 4 3" xfId="42028"/>
    <cellStyle name="RISKbottomEdge 2 6 2 2 5" xfId="21039"/>
    <cellStyle name="RISKbottomEdge 2 6 2 2 6" xfId="38342"/>
    <cellStyle name="RISKbottomEdge 2 6 2 3" xfId="4275"/>
    <cellStyle name="RISKbottomEdge 2 6 2 3 2" xfId="6184"/>
    <cellStyle name="RISKbottomEdge 2 6 2 3 2 2" xfId="13103"/>
    <cellStyle name="RISKbottomEdge 2 6 2 3 2 2 2" xfId="30767"/>
    <cellStyle name="RISKbottomEdge 2 6 2 3 2 2 3" xfId="47994"/>
    <cellStyle name="RISKbottomEdge 2 6 2 3 2 3" xfId="9819"/>
    <cellStyle name="RISKbottomEdge 2 6 2 3 2 3 2" xfId="27484"/>
    <cellStyle name="RISKbottomEdge 2 6 2 3 2 3 3" xfId="44737"/>
    <cellStyle name="RISKbottomEdge 2 6 2 3 2 4" xfId="23849"/>
    <cellStyle name="RISKbottomEdge 2 6 2 3 2 5" xfId="41126"/>
    <cellStyle name="RISKbottomEdge 2 6 2 3 3" xfId="11248"/>
    <cellStyle name="RISKbottomEdge 2 6 2 3 3 2" xfId="28912"/>
    <cellStyle name="RISKbottomEdge 2 6 2 3 3 3" xfId="46151"/>
    <cellStyle name="RISKbottomEdge 2 6 2 3 4" xfId="7964"/>
    <cellStyle name="RISKbottomEdge 2 6 2 3 4 2" xfId="25629"/>
    <cellStyle name="RISKbottomEdge 2 6 2 3 4 3" xfId="42894"/>
    <cellStyle name="RISKbottomEdge 2 6 2 3 5" xfId="21989"/>
    <cellStyle name="RISKbottomEdge 2 6 2 3 6" xfId="39283"/>
    <cellStyle name="RISKbottomEdge 2 6 2 4" xfId="20330"/>
    <cellStyle name="RISKbottomEdge 2 6 2 5" xfId="20090"/>
    <cellStyle name="RISKbottomEdge 2 6 3" xfId="3319"/>
    <cellStyle name="RISKbottomEdge 2 6 3 2" xfId="5235"/>
    <cellStyle name="RISKbottomEdge 2 6 3 2 2" xfId="12155"/>
    <cellStyle name="RISKbottomEdge 2 6 3 2 2 2" xfId="29819"/>
    <cellStyle name="RISKbottomEdge 2 6 3 2 2 3" xfId="47052"/>
    <cellStyle name="RISKbottomEdge 2 6 3 2 3" xfId="8871"/>
    <cellStyle name="RISKbottomEdge 2 6 3 2 3 2" xfId="26536"/>
    <cellStyle name="RISKbottomEdge 2 6 3 2 3 3" xfId="43795"/>
    <cellStyle name="RISKbottomEdge 2 6 3 2 4" xfId="22900"/>
    <cellStyle name="RISKbottomEdge 2 6 3 2 5" xfId="40184"/>
    <cellStyle name="RISKbottomEdge 2 6 3 3" xfId="10779"/>
    <cellStyle name="RISKbottomEdge 2 6 3 3 2" xfId="28443"/>
    <cellStyle name="RISKbottomEdge 2 6 3 3 3" xfId="45688"/>
    <cellStyle name="RISKbottomEdge 2 6 3 4" xfId="7091"/>
    <cellStyle name="RISKbottomEdge 2 6 3 4 2" xfId="24756"/>
    <cellStyle name="RISKbottomEdge 2 6 3 4 3" xfId="42027"/>
    <cellStyle name="RISKbottomEdge 2 6 3 5" xfId="21038"/>
    <cellStyle name="RISKbottomEdge 2 6 3 6" xfId="38341"/>
    <cellStyle name="RISKbottomEdge 2 6 4" xfId="4276"/>
    <cellStyle name="RISKbottomEdge 2 6 4 2" xfId="6185"/>
    <cellStyle name="RISKbottomEdge 2 6 4 2 2" xfId="13104"/>
    <cellStyle name="RISKbottomEdge 2 6 4 2 2 2" xfId="30768"/>
    <cellStyle name="RISKbottomEdge 2 6 4 2 2 3" xfId="47995"/>
    <cellStyle name="RISKbottomEdge 2 6 4 2 3" xfId="9820"/>
    <cellStyle name="RISKbottomEdge 2 6 4 2 3 2" xfId="27485"/>
    <cellStyle name="RISKbottomEdge 2 6 4 2 3 3" xfId="44738"/>
    <cellStyle name="RISKbottomEdge 2 6 4 2 4" xfId="23850"/>
    <cellStyle name="RISKbottomEdge 2 6 4 2 5" xfId="41127"/>
    <cellStyle name="RISKbottomEdge 2 6 4 3" xfId="11249"/>
    <cellStyle name="RISKbottomEdge 2 6 4 3 2" xfId="28913"/>
    <cellStyle name="RISKbottomEdge 2 6 4 3 3" xfId="46152"/>
    <cellStyle name="RISKbottomEdge 2 6 4 4" xfId="7965"/>
    <cellStyle name="RISKbottomEdge 2 6 4 4 2" xfId="25630"/>
    <cellStyle name="RISKbottomEdge 2 6 4 4 3" xfId="42895"/>
    <cellStyle name="RISKbottomEdge 2 6 4 5" xfId="21990"/>
    <cellStyle name="RISKbottomEdge 2 6 4 6" xfId="39284"/>
    <cellStyle name="RISKbottomEdge 2 6 5" xfId="20329"/>
    <cellStyle name="RISKbottomEdge 2 6 6" xfId="20091"/>
    <cellStyle name="RISKbottomEdge 2 7" xfId="2151"/>
    <cellStyle name="RISKbottomEdge 2 7 2" xfId="3321"/>
    <cellStyle name="RISKbottomEdge 2 7 2 2" xfId="5237"/>
    <cellStyle name="RISKbottomEdge 2 7 2 2 2" xfId="12157"/>
    <cellStyle name="RISKbottomEdge 2 7 2 2 2 2" xfId="29821"/>
    <cellStyle name="RISKbottomEdge 2 7 2 2 2 3" xfId="47054"/>
    <cellStyle name="RISKbottomEdge 2 7 2 2 3" xfId="8873"/>
    <cellStyle name="RISKbottomEdge 2 7 2 2 3 2" xfId="26538"/>
    <cellStyle name="RISKbottomEdge 2 7 2 2 3 3" xfId="43797"/>
    <cellStyle name="RISKbottomEdge 2 7 2 2 4" xfId="22902"/>
    <cellStyle name="RISKbottomEdge 2 7 2 2 5" xfId="40186"/>
    <cellStyle name="RISKbottomEdge 2 7 2 3" xfId="10781"/>
    <cellStyle name="RISKbottomEdge 2 7 2 3 2" xfId="28445"/>
    <cellStyle name="RISKbottomEdge 2 7 2 3 3" xfId="45690"/>
    <cellStyle name="RISKbottomEdge 2 7 2 4" xfId="7093"/>
    <cellStyle name="RISKbottomEdge 2 7 2 4 2" xfId="24758"/>
    <cellStyle name="RISKbottomEdge 2 7 2 4 3" xfId="42029"/>
    <cellStyle name="RISKbottomEdge 2 7 2 5" xfId="21040"/>
    <cellStyle name="RISKbottomEdge 2 7 2 6" xfId="38343"/>
    <cellStyle name="RISKbottomEdge 2 7 3" xfId="4274"/>
    <cellStyle name="RISKbottomEdge 2 7 3 2" xfId="6183"/>
    <cellStyle name="RISKbottomEdge 2 7 3 2 2" xfId="13102"/>
    <cellStyle name="RISKbottomEdge 2 7 3 2 2 2" xfId="30766"/>
    <cellStyle name="RISKbottomEdge 2 7 3 2 2 3" xfId="47993"/>
    <cellStyle name="RISKbottomEdge 2 7 3 2 3" xfId="9818"/>
    <cellStyle name="RISKbottomEdge 2 7 3 2 3 2" xfId="27483"/>
    <cellStyle name="RISKbottomEdge 2 7 3 2 3 3" xfId="44736"/>
    <cellStyle name="RISKbottomEdge 2 7 3 2 4" xfId="23848"/>
    <cellStyle name="RISKbottomEdge 2 7 3 2 5" xfId="41125"/>
    <cellStyle name="RISKbottomEdge 2 7 3 3" xfId="11247"/>
    <cellStyle name="RISKbottomEdge 2 7 3 3 2" xfId="28911"/>
    <cellStyle name="RISKbottomEdge 2 7 3 3 3" xfId="46150"/>
    <cellStyle name="RISKbottomEdge 2 7 3 4" xfId="7963"/>
    <cellStyle name="RISKbottomEdge 2 7 3 4 2" xfId="25628"/>
    <cellStyle name="RISKbottomEdge 2 7 3 4 3" xfId="42893"/>
    <cellStyle name="RISKbottomEdge 2 7 3 5" xfId="21988"/>
    <cellStyle name="RISKbottomEdge 2 7 3 6" xfId="39282"/>
    <cellStyle name="RISKbottomEdge 2 7 4" xfId="20331"/>
    <cellStyle name="RISKbottomEdge 2 7 5" xfId="20089"/>
    <cellStyle name="RISKbottomEdge 2 8" xfId="3284"/>
    <cellStyle name="RISKbottomEdge 2 8 2" xfId="5200"/>
    <cellStyle name="RISKbottomEdge 2 8 2 2" xfId="12120"/>
    <cellStyle name="RISKbottomEdge 2 8 2 2 2" xfId="29784"/>
    <cellStyle name="RISKbottomEdge 2 8 2 2 3" xfId="47017"/>
    <cellStyle name="RISKbottomEdge 2 8 2 3" xfId="8836"/>
    <cellStyle name="RISKbottomEdge 2 8 2 3 2" xfId="26501"/>
    <cellStyle name="RISKbottomEdge 2 8 2 3 3" xfId="43760"/>
    <cellStyle name="RISKbottomEdge 2 8 2 4" xfId="22865"/>
    <cellStyle name="RISKbottomEdge 2 8 2 5" xfId="40149"/>
    <cellStyle name="RISKbottomEdge 2 8 3" xfId="10744"/>
    <cellStyle name="RISKbottomEdge 2 8 3 2" xfId="28408"/>
    <cellStyle name="RISKbottomEdge 2 8 3 3" xfId="45653"/>
    <cellStyle name="RISKbottomEdge 2 8 4" xfId="7056"/>
    <cellStyle name="RISKbottomEdge 2 8 4 2" xfId="24721"/>
    <cellStyle name="RISKbottomEdge 2 8 4 3" xfId="41992"/>
    <cellStyle name="RISKbottomEdge 2 8 5" xfId="21003"/>
    <cellStyle name="RISKbottomEdge 2 8 6" xfId="38306"/>
    <cellStyle name="RISKbottomEdge 2 9" xfId="4311"/>
    <cellStyle name="RISKbottomEdge 2 9 2" xfId="6220"/>
    <cellStyle name="RISKbottomEdge 2 9 2 2" xfId="13139"/>
    <cellStyle name="RISKbottomEdge 2 9 2 2 2" xfId="30803"/>
    <cellStyle name="RISKbottomEdge 2 9 2 2 3" xfId="48030"/>
    <cellStyle name="RISKbottomEdge 2 9 2 3" xfId="9855"/>
    <cellStyle name="RISKbottomEdge 2 9 2 3 2" xfId="27520"/>
    <cellStyle name="RISKbottomEdge 2 9 2 3 3" xfId="44773"/>
    <cellStyle name="RISKbottomEdge 2 9 2 4" xfId="23885"/>
    <cellStyle name="RISKbottomEdge 2 9 2 5" xfId="41162"/>
    <cellStyle name="RISKbottomEdge 2 9 3" xfId="11284"/>
    <cellStyle name="RISKbottomEdge 2 9 3 2" xfId="28948"/>
    <cellStyle name="RISKbottomEdge 2 9 3 3" xfId="46187"/>
    <cellStyle name="RISKbottomEdge 2 9 4" xfId="8000"/>
    <cellStyle name="RISKbottomEdge 2 9 4 2" xfId="25665"/>
    <cellStyle name="RISKbottomEdge 2 9 4 3" xfId="42930"/>
    <cellStyle name="RISKbottomEdge 2 9 5" xfId="22025"/>
    <cellStyle name="RISKbottomEdge 2 9 6" xfId="39319"/>
    <cellStyle name="RISKbottomEdge 3" xfId="2152"/>
    <cellStyle name="RISKbottomEdge 3 2" xfId="2153"/>
    <cellStyle name="RISKbottomEdge 3 2 2" xfId="2154"/>
    <cellStyle name="RISKbottomEdge 3 2 2 2" xfId="3324"/>
    <cellStyle name="RISKbottomEdge 3 2 2 2 2" xfId="5240"/>
    <cellStyle name="RISKbottomEdge 3 2 2 2 2 2" xfId="12160"/>
    <cellStyle name="RISKbottomEdge 3 2 2 2 2 2 2" xfId="29824"/>
    <cellStyle name="RISKbottomEdge 3 2 2 2 2 2 3" xfId="47057"/>
    <cellStyle name="RISKbottomEdge 3 2 2 2 2 3" xfId="8876"/>
    <cellStyle name="RISKbottomEdge 3 2 2 2 2 3 2" xfId="26541"/>
    <cellStyle name="RISKbottomEdge 3 2 2 2 2 3 3" xfId="43800"/>
    <cellStyle name="RISKbottomEdge 3 2 2 2 2 4" xfId="22905"/>
    <cellStyle name="RISKbottomEdge 3 2 2 2 2 5" xfId="40189"/>
    <cellStyle name="RISKbottomEdge 3 2 2 2 3" xfId="10784"/>
    <cellStyle name="RISKbottomEdge 3 2 2 2 3 2" xfId="28448"/>
    <cellStyle name="RISKbottomEdge 3 2 2 2 3 3" xfId="45693"/>
    <cellStyle name="RISKbottomEdge 3 2 2 2 4" xfId="7096"/>
    <cellStyle name="RISKbottomEdge 3 2 2 2 4 2" xfId="24761"/>
    <cellStyle name="RISKbottomEdge 3 2 2 2 4 3" xfId="42032"/>
    <cellStyle name="RISKbottomEdge 3 2 2 2 5" xfId="21043"/>
    <cellStyle name="RISKbottomEdge 3 2 2 2 6" xfId="38346"/>
    <cellStyle name="RISKbottomEdge 3 2 2 3" xfId="4271"/>
    <cellStyle name="RISKbottomEdge 3 2 2 3 2" xfId="6180"/>
    <cellStyle name="RISKbottomEdge 3 2 2 3 2 2" xfId="13099"/>
    <cellStyle name="RISKbottomEdge 3 2 2 3 2 2 2" xfId="30763"/>
    <cellStyle name="RISKbottomEdge 3 2 2 3 2 2 3" xfId="47990"/>
    <cellStyle name="RISKbottomEdge 3 2 2 3 2 3" xfId="9815"/>
    <cellStyle name="RISKbottomEdge 3 2 2 3 2 3 2" xfId="27480"/>
    <cellStyle name="RISKbottomEdge 3 2 2 3 2 3 3" xfId="44733"/>
    <cellStyle name="RISKbottomEdge 3 2 2 3 2 4" xfId="23845"/>
    <cellStyle name="RISKbottomEdge 3 2 2 3 2 5" xfId="41122"/>
    <cellStyle name="RISKbottomEdge 3 2 2 3 3" xfId="11244"/>
    <cellStyle name="RISKbottomEdge 3 2 2 3 3 2" xfId="28908"/>
    <cellStyle name="RISKbottomEdge 3 2 2 3 3 3" xfId="46147"/>
    <cellStyle name="RISKbottomEdge 3 2 2 3 4" xfId="7960"/>
    <cellStyle name="RISKbottomEdge 3 2 2 3 4 2" xfId="25625"/>
    <cellStyle name="RISKbottomEdge 3 2 2 3 4 3" xfId="42890"/>
    <cellStyle name="RISKbottomEdge 3 2 2 3 5" xfId="21985"/>
    <cellStyle name="RISKbottomEdge 3 2 2 3 6" xfId="39279"/>
    <cellStyle name="RISKbottomEdge 3 2 2 4" xfId="20334"/>
    <cellStyle name="RISKbottomEdge 3 2 2 5" xfId="20086"/>
    <cellStyle name="RISKbottomEdge 3 2 3" xfId="3323"/>
    <cellStyle name="RISKbottomEdge 3 2 3 2" xfId="5239"/>
    <cellStyle name="RISKbottomEdge 3 2 3 2 2" xfId="12159"/>
    <cellStyle name="RISKbottomEdge 3 2 3 2 2 2" xfId="29823"/>
    <cellStyle name="RISKbottomEdge 3 2 3 2 2 3" xfId="47056"/>
    <cellStyle name="RISKbottomEdge 3 2 3 2 3" xfId="8875"/>
    <cellStyle name="RISKbottomEdge 3 2 3 2 3 2" xfId="26540"/>
    <cellStyle name="RISKbottomEdge 3 2 3 2 3 3" xfId="43799"/>
    <cellStyle name="RISKbottomEdge 3 2 3 2 4" xfId="22904"/>
    <cellStyle name="RISKbottomEdge 3 2 3 2 5" xfId="40188"/>
    <cellStyle name="RISKbottomEdge 3 2 3 3" xfId="10783"/>
    <cellStyle name="RISKbottomEdge 3 2 3 3 2" xfId="28447"/>
    <cellStyle name="RISKbottomEdge 3 2 3 3 3" xfId="45692"/>
    <cellStyle name="RISKbottomEdge 3 2 3 4" xfId="7095"/>
    <cellStyle name="RISKbottomEdge 3 2 3 4 2" xfId="24760"/>
    <cellStyle name="RISKbottomEdge 3 2 3 4 3" xfId="42031"/>
    <cellStyle name="RISKbottomEdge 3 2 3 5" xfId="21042"/>
    <cellStyle name="RISKbottomEdge 3 2 3 6" xfId="38345"/>
    <cellStyle name="RISKbottomEdge 3 2 4" xfId="4272"/>
    <cellStyle name="RISKbottomEdge 3 2 4 2" xfId="6181"/>
    <cellStyle name="RISKbottomEdge 3 2 4 2 2" xfId="13100"/>
    <cellStyle name="RISKbottomEdge 3 2 4 2 2 2" xfId="30764"/>
    <cellStyle name="RISKbottomEdge 3 2 4 2 2 3" xfId="47991"/>
    <cellStyle name="RISKbottomEdge 3 2 4 2 3" xfId="9816"/>
    <cellStyle name="RISKbottomEdge 3 2 4 2 3 2" xfId="27481"/>
    <cellStyle name="RISKbottomEdge 3 2 4 2 3 3" xfId="44734"/>
    <cellStyle name="RISKbottomEdge 3 2 4 2 4" xfId="23846"/>
    <cellStyle name="RISKbottomEdge 3 2 4 2 5" xfId="41123"/>
    <cellStyle name="RISKbottomEdge 3 2 4 3" xfId="11245"/>
    <cellStyle name="RISKbottomEdge 3 2 4 3 2" xfId="28909"/>
    <cellStyle name="RISKbottomEdge 3 2 4 3 3" xfId="46148"/>
    <cellStyle name="RISKbottomEdge 3 2 4 4" xfId="7961"/>
    <cellStyle name="RISKbottomEdge 3 2 4 4 2" xfId="25626"/>
    <cellStyle name="RISKbottomEdge 3 2 4 4 3" xfId="42891"/>
    <cellStyle name="RISKbottomEdge 3 2 4 5" xfId="21986"/>
    <cellStyle name="RISKbottomEdge 3 2 4 6" xfId="39280"/>
    <cellStyle name="RISKbottomEdge 3 2 5" xfId="20333"/>
    <cellStyle name="RISKbottomEdge 3 2 6" xfId="20087"/>
    <cellStyle name="RISKbottomEdge 3 3" xfId="2155"/>
    <cellStyle name="RISKbottomEdge 3 3 2" xfId="3325"/>
    <cellStyle name="RISKbottomEdge 3 3 2 2" xfId="5241"/>
    <cellStyle name="RISKbottomEdge 3 3 2 2 2" xfId="12161"/>
    <cellStyle name="RISKbottomEdge 3 3 2 2 2 2" xfId="29825"/>
    <cellStyle name="RISKbottomEdge 3 3 2 2 2 3" xfId="47058"/>
    <cellStyle name="RISKbottomEdge 3 3 2 2 3" xfId="8877"/>
    <cellStyle name="RISKbottomEdge 3 3 2 2 3 2" xfId="26542"/>
    <cellStyle name="RISKbottomEdge 3 3 2 2 3 3" xfId="43801"/>
    <cellStyle name="RISKbottomEdge 3 3 2 2 4" xfId="22906"/>
    <cellStyle name="RISKbottomEdge 3 3 2 2 5" xfId="40190"/>
    <cellStyle name="RISKbottomEdge 3 3 2 3" xfId="10785"/>
    <cellStyle name="RISKbottomEdge 3 3 2 3 2" xfId="28449"/>
    <cellStyle name="RISKbottomEdge 3 3 2 3 3" xfId="45694"/>
    <cellStyle name="RISKbottomEdge 3 3 2 4" xfId="7097"/>
    <cellStyle name="RISKbottomEdge 3 3 2 4 2" xfId="24762"/>
    <cellStyle name="RISKbottomEdge 3 3 2 4 3" xfId="42033"/>
    <cellStyle name="RISKbottomEdge 3 3 2 5" xfId="21044"/>
    <cellStyle name="RISKbottomEdge 3 3 2 6" xfId="38347"/>
    <cellStyle name="RISKbottomEdge 3 3 3" xfId="4270"/>
    <cellStyle name="RISKbottomEdge 3 3 3 2" xfId="6179"/>
    <cellStyle name="RISKbottomEdge 3 3 3 2 2" xfId="13098"/>
    <cellStyle name="RISKbottomEdge 3 3 3 2 2 2" xfId="30762"/>
    <cellStyle name="RISKbottomEdge 3 3 3 2 2 3" xfId="47989"/>
    <cellStyle name="RISKbottomEdge 3 3 3 2 3" xfId="9814"/>
    <cellStyle name="RISKbottomEdge 3 3 3 2 3 2" xfId="27479"/>
    <cellStyle name="RISKbottomEdge 3 3 3 2 3 3" xfId="44732"/>
    <cellStyle name="RISKbottomEdge 3 3 3 2 4" xfId="23844"/>
    <cellStyle name="RISKbottomEdge 3 3 3 2 5" xfId="41121"/>
    <cellStyle name="RISKbottomEdge 3 3 3 3" xfId="11243"/>
    <cellStyle name="RISKbottomEdge 3 3 3 3 2" xfId="28907"/>
    <cellStyle name="RISKbottomEdge 3 3 3 3 3" xfId="46146"/>
    <cellStyle name="RISKbottomEdge 3 3 3 4" xfId="7959"/>
    <cellStyle name="RISKbottomEdge 3 3 3 4 2" xfId="25624"/>
    <cellStyle name="RISKbottomEdge 3 3 3 4 3" xfId="42889"/>
    <cellStyle name="RISKbottomEdge 3 3 3 5" xfId="21984"/>
    <cellStyle name="RISKbottomEdge 3 3 3 6" xfId="39278"/>
    <cellStyle name="RISKbottomEdge 3 3 4" xfId="20335"/>
    <cellStyle name="RISKbottomEdge 3 3 5" xfId="20085"/>
    <cellStyle name="RISKbottomEdge 3 4" xfId="3322"/>
    <cellStyle name="RISKbottomEdge 3 4 2" xfId="5238"/>
    <cellStyle name="RISKbottomEdge 3 4 2 2" xfId="12158"/>
    <cellStyle name="RISKbottomEdge 3 4 2 2 2" xfId="29822"/>
    <cellStyle name="RISKbottomEdge 3 4 2 2 3" xfId="47055"/>
    <cellStyle name="RISKbottomEdge 3 4 2 3" xfId="8874"/>
    <cellStyle name="RISKbottomEdge 3 4 2 3 2" xfId="26539"/>
    <cellStyle name="RISKbottomEdge 3 4 2 3 3" xfId="43798"/>
    <cellStyle name="RISKbottomEdge 3 4 2 4" xfId="22903"/>
    <cellStyle name="RISKbottomEdge 3 4 2 5" xfId="40187"/>
    <cellStyle name="RISKbottomEdge 3 4 3" xfId="10782"/>
    <cellStyle name="RISKbottomEdge 3 4 3 2" xfId="28446"/>
    <cellStyle name="RISKbottomEdge 3 4 3 3" xfId="45691"/>
    <cellStyle name="RISKbottomEdge 3 4 4" xfId="7094"/>
    <cellStyle name="RISKbottomEdge 3 4 4 2" xfId="24759"/>
    <cellStyle name="RISKbottomEdge 3 4 4 3" xfId="42030"/>
    <cellStyle name="RISKbottomEdge 3 4 5" xfId="21041"/>
    <cellStyle name="RISKbottomEdge 3 4 6" xfId="38344"/>
    <cellStyle name="RISKbottomEdge 3 5" xfId="4273"/>
    <cellStyle name="RISKbottomEdge 3 5 2" xfId="6182"/>
    <cellStyle name="RISKbottomEdge 3 5 2 2" xfId="13101"/>
    <cellStyle name="RISKbottomEdge 3 5 2 2 2" xfId="30765"/>
    <cellStyle name="RISKbottomEdge 3 5 2 2 3" xfId="47992"/>
    <cellStyle name="RISKbottomEdge 3 5 2 3" xfId="9817"/>
    <cellStyle name="RISKbottomEdge 3 5 2 3 2" xfId="27482"/>
    <cellStyle name="RISKbottomEdge 3 5 2 3 3" xfId="44735"/>
    <cellStyle name="RISKbottomEdge 3 5 2 4" xfId="23847"/>
    <cellStyle name="RISKbottomEdge 3 5 2 5" xfId="41124"/>
    <cellStyle name="RISKbottomEdge 3 5 3" xfId="11246"/>
    <cellStyle name="RISKbottomEdge 3 5 3 2" xfId="28910"/>
    <cellStyle name="RISKbottomEdge 3 5 3 3" xfId="46149"/>
    <cellStyle name="RISKbottomEdge 3 5 4" xfId="7962"/>
    <cellStyle name="RISKbottomEdge 3 5 4 2" xfId="25627"/>
    <cellStyle name="RISKbottomEdge 3 5 4 3" xfId="42892"/>
    <cellStyle name="RISKbottomEdge 3 5 5" xfId="21987"/>
    <cellStyle name="RISKbottomEdge 3 5 6" xfId="39281"/>
    <cellStyle name="RISKbottomEdge 3 6" xfId="20332"/>
    <cellStyle name="RISKbottomEdge 3 7" xfId="20088"/>
    <cellStyle name="RISKbottomEdge 4" xfId="2156"/>
    <cellStyle name="RISKbottomEdge 4 2" xfId="2157"/>
    <cellStyle name="RISKbottomEdge 4 2 2" xfId="2158"/>
    <cellStyle name="RISKbottomEdge 4 2 2 2" xfId="3328"/>
    <cellStyle name="RISKbottomEdge 4 2 2 2 2" xfId="5244"/>
    <cellStyle name="RISKbottomEdge 4 2 2 2 2 2" xfId="12164"/>
    <cellStyle name="RISKbottomEdge 4 2 2 2 2 2 2" xfId="29828"/>
    <cellStyle name="RISKbottomEdge 4 2 2 2 2 2 3" xfId="47061"/>
    <cellStyle name="RISKbottomEdge 4 2 2 2 2 3" xfId="8880"/>
    <cellStyle name="RISKbottomEdge 4 2 2 2 2 3 2" xfId="26545"/>
    <cellStyle name="RISKbottomEdge 4 2 2 2 2 3 3" xfId="43804"/>
    <cellStyle name="RISKbottomEdge 4 2 2 2 2 4" xfId="22909"/>
    <cellStyle name="RISKbottomEdge 4 2 2 2 2 5" xfId="40193"/>
    <cellStyle name="RISKbottomEdge 4 2 2 2 3" xfId="10788"/>
    <cellStyle name="RISKbottomEdge 4 2 2 2 3 2" xfId="28452"/>
    <cellStyle name="RISKbottomEdge 4 2 2 2 3 3" xfId="45697"/>
    <cellStyle name="RISKbottomEdge 4 2 2 2 4" xfId="7100"/>
    <cellStyle name="RISKbottomEdge 4 2 2 2 4 2" xfId="24765"/>
    <cellStyle name="RISKbottomEdge 4 2 2 2 4 3" xfId="42036"/>
    <cellStyle name="RISKbottomEdge 4 2 2 2 5" xfId="21047"/>
    <cellStyle name="RISKbottomEdge 4 2 2 2 6" xfId="38350"/>
    <cellStyle name="RISKbottomEdge 4 2 2 3" xfId="4267"/>
    <cellStyle name="RISKbottomEdge 4 2 2 3 2" xfId="6176"/>
    <cellStyle name="RISKbottomEdge 4 2 2 3 2 2" xfId="13095"/>
    <cellStyle name="RISKbottomEdge 4 2 2 3 2 2 2" xfId="30759"/>
    <cellStyle name="RISKbottomEdge 4 2 2 3 2 2 3" xfId="47986"/>
    <cellStyle name="RISKbottomEdge 4 2 2 3 2 3" xfId="9811"/>
    <cellStyle name="RISKbottomEdge 4 2 2 3 2 3 2" xfId="27476"/>
    <cellStyle name="RISKbottomEdge 4 2 2 3 2 3 3" xfId="44729"/>
    <cellStyle name="RISKbottomEdge 4 2 2 3 2 4" xfId="23841"/>
    <cellStyle name="RISKbottomEdge 4 2 2 3 2 5" xfId="41118"/>
    <cellStyle name="RISKbottomEdge 4 2 2 3 3" xfId="11240"/>
    <cellStyle name="RISKbottomEdge 4 2 2 3 3 2" xfId="28904"/>
    <cellStyle name="RISKbottomEdge 4 2 2 3 3 3" xfId="46143"/>
    <cellStyle name="RISKbottomEdge 4 2 2 3 4" xfId="7956"/>
    <cellStyle name="RISKbottomEdge 4 2 2 3 4 2" xfId="25621"/>
    <cellStyle name="RISKbottomEdge 4 2 2 3 4 3" xfId="42886"/>
    <cellStyle name="RISKbottomEdge 4 2 2 3 5" xfId="21981"/>
    <cellStyle name="RISKbottomEdge 4 2 2 3 6" xfId="39275"/>
    <cellStyle name="RISKbottomEdge 4 2 2 4" xfId="20338"/>
    <cellStyle name="RISKbottomEdge 4 2 2 5" xfId="20082"/>
    <cellStyle name="RISKbottomEdge 4 2 3" xfId="3327"/>
    <cellStyle name="RISKbottomEdge 4 2 3 2" xfId="5243"/>
    <cellStyle name="RISKbottomEdge 4 2 3 2 2" xfId="12163"/>
    <cellStyle name="RISKbottomEdge 4 2 3 2 2 2" xfId="29827"/>
    <cellStyle name="RISKbottomEdge 4 2 3 2 2 3" xfId="47060"/>
    <cellStyle name="RISKbottomEdge 4 2 3 2 3" xfId="8879"/>
    <cellStyle name="RISKbottomEdge 4 2 3 2 3 2" xfId="26544"/>
    <cellStyle name="RISKbottomEdge 4 2 3 2 3 3" xfId="43803"/>
    <cellStyle name="RISKbottomEdge 4 2 3 2 4" xfId="22908"/>
    <cellStyle name="RISKbottomEdge 4 2 3 2 5" xfId="40192"/>
    <cellStyle name="RISKbottomEdge 4 2 3 3" xfId="10787"/>
    <cellStyle name="RISKbottomEdge 4 2 3 3 2" xfId="28451"/>
    <cellStyle name="RISKbottomEdge 4 2 3 3 3" xfId="45696"/>
    <cellStyle name="RISKbottomEdge 4 2 3 4" xfId="7099"/>
    <cellStyle name="RISKbottomEdge 4 2 3 4 2" xfId="24764"/>
    <cellStyle name="RISKbottomEdge 4 2 3 4 3" xfId="42035"/>
    <cellStyle name="RISKbottomEdge 4 2 3 5" xfId="21046"/>
    <cellStyle name="RISKbottomEdge 4 2 3 6" xfId="38349"/>
    <cellStyle name="RISKbottomEdge 4 2 4" xfId="4268"/>
    <cellStyle name="RISKbottomEdge 4 2 4 2" xfId="6177"/>
    <cellStyle name="RISKbottomEdge 4 2 4 2 2" xfId="13096"/>
    <cellStyle name="RISKbottomEdge 4 2 4 2 2 2" xfId="30760"/>
    <cellStyle name="RISKbottomEdge 4 2 4 2 2 3" xfId="47987"/>
    <cellStyle name="RISKbottomEdge 4 2 4 2 3" xfId="9812"/>
    <cellStyle name="RISKbottomEdge 4 2 4 2 3 2" xfId="27477"/>
    <cellStyle name="RISKbottomEdge 4 2 4 2 3 3" xfId="44730"/>
    <cellStyle name="RISKbottomEdge 4 2 4 2 4" xfId="23842"/>
    <cellStyle name="RISKbottomEdge 4 2 4 2 5" xfId="41119"/>
    <cellStyle name="RISKbottomEdge 4 2 4 3" xfId="11241"/>
    <cellStyle name="RISKbottomEdge 4 2 4 3 2" xfId="28905"/>
    <cellStyle name="RISKbottomEdge 4 2 4 3 3" xfId="46144"/>
    <cellStyle name="RISKbottomEdge 4 2 4 4" xfId="7957"/>
    <cellStyle name="RISKbottomEdge 4 2 4 4 2" xfId="25622"/>
    <cellStyle name="RISKbottomEdge 4 2 4 4 3" xfId="42887"/>
    <cellStyle name="RISKbottomEdge 4 2 4 5" xfId="21982"/>
    <cellStyle name="RISKbottomEdge 4 2 4 6" xfId="39276"/>
    <cellStyle name="RISKbottomEdge 4 2 5" xfId="20337"/>
    <cellStyle name="RISKbottomEdge 4 2 6" xfId="20083"/>
    <cellStyle name="RISKbottomEdge 4 3" xfId="2159"/>
    <cellStyle name="RISKbottomEdge 4 3 2" xfId="3329"/>
    <cellStyle name="RISKbottomEdge 4 3 2 2" xfId="5245"/>
    <cellStyle name="RISKbottomEdge 4 3 2 2 2" xfId="12165"/>
    <cellStyle name="RISKbottomEdge 4 3 2 2 2 2" xfId="29829"/>
    <cellStyle name="RISKbottomEdge 4 3 2 2 2 3" xfId="47062"/>
    <cellStyle name="RISKbottomEdge 4 3 2 2 3" xfId="8881"/>
    <cellStyle name="RISKbottomEdge 4 3 2 2 3 2" xfId="26546"/>
    <cellStyle name="RISKbottomEdge 4 3 2 2 3 3" xfId="43805"/>
    <cellStyle name="RISKbottomEdge 4 3 2 2 4" xfId="22910"/>
    <cellStyle name="RISKbottomEdge 4 3 2 2 5" xfId="40194"/>
    <cellStyle name="RISKbottomEdge 4 3 2 3" xfId="10789"/>
    <cellStyle name="RISKbottomEdge 4 3 2 3 2" xfId="28453"/>
    <cellStyle name="RISKbottomEdge 4 3 2 3 3" xfId="45698"/>
    <cellStyle name="RISKbottomEdge 4 3 2 4" xfId="7101"/>
    <cellStyle name="RISKbottomEdge 4 3 2 4 2" xfId="24766"/>
    <cellStyle name="RISKbottomEdge 4 3 2 4 3" xfId="42037"/>
    <cellStyle name="RISKbottomEdge 4 3 2 5" xfId="21048"/>
    <cellStyle name="RISKbottomEdge 4 3 2 6" xfId="38351"/>
    <cellStyle name="RISKbottomEdge 4 3 3" xfId="4266"/>
    <cellStyle name="RISKbottomEdge 4 3 3 2" xfId="6175"/>
    <cellStyle name="RISKbottomEdge 4 3 3 2 2" xfId="13094"/>
    <cellStyle name="RISKbottomEdge 4 3 3 2 2 2" xfId="30758"/>
    <cellStyle name="RISKbottomEdge 4 3 3 2 2 3" xfId="47985"/>
    <cellStyle name="RISKbottomEdge 4 3 3 2 3" xfId="9810"/>
    <cellStyle name="RISKbottomEdge 4 3 3 2 3 2" xfId="27475"/>
    <cellStyle name="RISKbottomEdge 4 3 3 2 3 3" xfId="44728"/>
    <cellStyle name="RISKbottomEdge 4 3 3 2 4" xfId="23840"/>
    <cellStyle name="RISKbottomEdge 4 3 3 2 5" xfId="41117"/>
    <cellStyle name="RISKbottomEdge 4 3 3 3" xfId="11239"/>
    <cellStyle name="RISKbottomEdge 4 3 3 3 2" xfId="28903"/>
    <cellStyle name="RISKbottomEdge 4 3 3 3 3" xfId="46142"/>
    <cellStyle name="RISKbottomEdge 4 3 3 4" xfId="7955"/>
    <cellStyle name="RISKbottomEdge 4 3 3 4 2" xfId="25620"/>
    <cellStyle name="RISKbottomEdge 4 3 3 4 3" xfId="42885"/>
    <cellStyle name="RISKbottomEdge 4 3 3 5" xfId="21980"/>
    <cellStyle name="RISKbottomEdge 4 3 3 6" xfId="39274"/>
    <cellStyle name="RISKbottomEdge 4 3 4" xfId="20339"/>
    <cellStyle name="RISKbottomEdge 4 3 5" xfId="20081"/>
    <cellStyle name="RISKbottomEdge 4 4" xfId="3326"/>
    <cellStyle name="RISKbottomEdge 4 4 2" xfId="5242"/>
    <cellStyle name="RISKbottomEdge 4 4 2 2" xfId="12162"/>
    <cellStyle name="RISKbottomEdge 4 4 2 2 2" xfId="29826"/>
    <cellStyle name="RISKbottomEdge 4 4 2 2 3" xfId="47059"/>
    <cellStyle name="RISKbottomEdge 4 4 2 3" xfId="8878"/>
    <cellStyle name="RISKbottomEdge 4 4 2 3 2" xfId="26543"/>
    <cellStyle name="RISKbottomEdge 4 4 2 3 3" xfId="43802"/>
    <cellStyle name="RISKbottomEdge 4 4 2 4" xfId="22907"/>
    <cellStyle name="RISKbottomEdge 4 4 2 5" xfId="40191"/>
    <cellStyle name="RISKbottomEdge 4 4 3" xfId="10786"/>
    <cellStyle name="RISKbottomEdge 4 4 3 2" xfId="28450"/>
    <cellStyle name="RISKbottomEdge 4 4 3 3" xfId="45695"/>
    <cellStyle name="RISKbottomEdge 4 4 4" xfId="7098"/>
    <cellStyle name="RISKbottomEdge 4 4 4 2" xfId="24763"/>
    <cellStyle name="RISKbottomEdge 4 4 4 3" xfId="42034"/>
    <cellStyle name="RISKbottomEdge 4 4 5" xfId="21045"/>
    <cellStyle name="RISKbottomEdge 4 4 6" xfId="38348"/>
    <cellStyle name="RISKbottomEdge 4 5" xfId="4269"/>
    <cellStyle name="RISKbottomEdge 4 5 2" xfId="6178"/>
    <cellStyle name="RISKbottomEdge 4 5 2 2" xfId="13097"/>
    <cellStyle name="RISKbottomEdge 4 5 2 2 2" xfId="30761"/>
    <cellStyle name="RISKbottomEdge 4 5 2 2 3" xfId="47988"/>
    <cellStyle name="RISKbottomEdge 4 5 2 3" xfId="9813"/>
    <cellStyle name="RISKbottomEdge 4 5 2 3 2" xfId="27478"/>
    <cellStyle name="RISKbottomEdge 4 5 2 3 3" xfId="44731"/>
    <cellStyle name="RISKbottomEdge 4 5 2 4" xfId="23843"/>
    <cellStyle name="RISKbottomEdge 4 5 2 5" xfId="41120"/>
    <cellStyle name="RISKbottomEdge 4 5 3" xfId="11242"/>
    <cellStyle name="RISKbottomEdge 4 5 3 2" xfId="28906"/>
    <cellStyle name="RISKbottomEdge 4 5 3 3" xfId="46145"/>
    <cellStyle name="RISKbottomEdge 4 5 4" xfId="7958"/>
    <cellStyle name="RISKbottomEdge 4 5 4 2" xfId="25623"/>
    <cellStyle name="RISKbottomEdge 4 5 4 3" xfId="42888"/>
    <cellStyle name="RISKbottomEdge 4 5 5" xfId="21983"/>
    <cellStyle name="RISKbottomEdge 4 5 6" xfId="39277"/>
    <cellStyle name="RISKbottomEdge 4 6" xfId="20336"/>
    <cellStyle name="RISKbottomEdge 4 7" xfId="20084"/>
    <cellStyle name="RISKbottomEdge 5" xfId="2160"/>
    <cellStyle name="RISKbottomEdge 5 2" xfId="2161"/>
    <cellStyle name="RISKbottomEdge 5 2 2" xfId="2162"/>
    <cellStyle name="RISKbottomEdge 5 2 2 2" xfId="3332"/>
    <cellStyle name="RISKbottomEdge 5 2 2 2 2" xfId="5248"/>
    <cellStyle name="RISKbottomEdge 5 2 2 2 2 2" xfId="12168"/>
    <cellStyle name="RISKbottomEdge 5 2 2 2 2 2 2" xfId="29832"/>
    <cellStyle name="RISKbottomEdge 5 2 2 2 2 2 3" xfId="47065"/>
    <cellStyle name="RISKbottomEdge 5 2 2 2 2 3" xfId="8884"/>
    <cellStyle name="RISKbottomEdge 5 2 2 2 2 3 2" xfId="26549"/>
    <cellStyle name="RISKbottomEdge 5 2 2 2 2 3 3" xfId="43808"/>
    <cellStyle name="RISKbottomEdge 5 2 2 2 2 4" xfId="22913"/>
    <cellStyle name="RISKbottomEdge 5 2 2 2 2 5" xfId="40197"/>
    <cellStyle name="RISKbottomEdge 5 2 2 2 3" xfId="10792"/>
    <cellStyle name="RISKbottomEdge 5 2 2 2 3 2" xfId="28456"/>
    <cellStyle name="RISKbottomEdge 5 2 2 2 3 3" xfId="45701"/>
    <cellStyle name="RISKbottomEdge 5 2 2 2 4" xfId="7104"/>
    <cellStyle name="RISKbottomEdge 5 2 2 2 4 2" xfId="24769"/>
    <cellStyle name="RISKbottomEdge 5 2 2 2 4 3" xfId="42040"/>
    <cellStyle name="RISKbottomEdge 5 2 2 2 5" xfId="21051"/>
    <cellStyle name="RISKbottomEdge 5 2 2 2 6" xfId="38354"/>
    <cellStyle name="RISKbottomEdge 5 2 2 3" xfId="4263"/>
    <cellStyle name="RISKbottomEdge 5 2 2 3 2" xfId="6172"/>
    <cellStyle name="RISKbottomEdge 5 2 2 3 2 2" xfId="13091"/>
    <cellStyle name="RISKbottomEdge 5 2 2 3 2 2 2" xfId="30755"/>
    <cellStyle name="RISKbottomEdge 5 2 2 3 2 2 3" xfId="47982"/>
    <cellStyle name="RISKbottomEdge 5 2 2 3 2 3" xfId="9807"/>
    <cellStyle name="RISKbottomEdge 5 2 2 3 2 3 2" xfId="27472"/>
    <cellStyle name="RISKbottomEdge 5 2 2 3 2 3 3" xfId="44725"/>
    <cellStyle name="RISKbottomEdge 5 2 2 3 2 4" xfId="23837"/>
    <cellStyle name="RISKbottomEdge 5 2 2 3 2 5" xfId="41114"/>
    <cellStyle name="RISKbottomEdge 5 2 2 3 3" xfId="11236"/>
    <cellStyle name="RISKbottomEdge 5 2 2 3 3 2" xfId="28900"/>
    <cellStyle name="RISKbottomEdge 5 2 2 3 3 3" xfId="46139"/>
    <cellStyle name="RISKbottomEdge 5 2 2 3 4" xfId="7952"/>
    <cellStyle name="RISKbottomEdge 5 2 2 3 4 2" xfId="25617"/>
    <cellStyle name="RISKbottomEdge 5 2 2 3 4 3" xfId="42882"/>
    <cellStyle name="RISKbottomEdge 5 2 2 3 5" xfId="21977"/>
    <cellStyle name="RISKbottomEdge 5 2 2 3 6" xfId="39271"/>
    <cellStyle name="RISKbottomEdge 5 2 2 4" xfId="20342"/>
    <cellStyle name="RISKbottomEdge 5 2 2 5" xfId="20078"/>
    <cellStyle name="RISKbottomEdge 5 2 3" xfId="3331"/>
    <cellStyle name="RISKbottomEdge 5 2 3 2" xfId="5247"/>
    <cellStyle name="RISKbottomEdge 5 2 3 2 2" xfId="12167"/>
    <cellStyle name="RISKbottomEdge 5 2 3 2 2 2" xfId="29831"/>
    <cellStyle name="RISKbottomEdge 5 2 3 2 2 3" xfId="47064"/>
    <cellStyle name="RISKbottomEdge 5 2 3 2 3" xfId="8883"/>
    <cellStyle name="RISKbottomEdge 5 2 3 2 3 2" xfId="26548"/>
    <cellStyle name="RISKbottomEdge 5 2 3 2 3 3" xfId="43807"/>
    <cellStyle name="RISKbottomEdge 5 2 3 2 4" xfId="22912"/>
    <cellStyle name="RISKbottomEdge 5 2 3 2 5" xfId="40196"/>
    <cellStyle name="RISKbottomEdge 5 2 3 3" xfId="10791"/>
    <cellStyle name="RISKbottomEdge 5 2 3 3 2" xfId="28455"/>
    <cellStyle name="RISKbottomEdge 5 2 3 3 3" xfId="45700"/>
    <cellStyle name="RISKbottomEdge 5 2 3 4" xfId="7103"/>
    <cellStyle name="RISKbottomEdge 5 2 3 4 2" xfId="24768"/>
    <cellStyle name="RISKbottomEdge 5 2 3 4 3" xfId="42039"/>
    <cellStyle name="RISKbottomEdge 5 2 3 5" xfId="21050"/>
    <cellStyle name="RISKbottomEdge 5 2 3 6" xfId="38353"/>
    <cellStyle name="RISKbottomEdge 5 2 4" xfId="4264"/>
    <cellStyle name="RISKbottomEdge 5 2 4 2" xfId="6173"/>
    <cellStyle name="RISKbottomEdge 5 2 4 2 2" xfId="13092"/>
    <cellStyle name="RISKbottomEdge 5 2 4 2 2 2" xfId="30756"/>
    <cellStyle name="RISKbottomEdge 5 2 4 2 2 3" xfId="47983"/>
    <cellStyle name="RISKbottomEdge 5 2 4 2 3" xfId="9808"/>
    <cellStyle name="RISKbottomEdge 5 2 4 2 3 2" xfId="27473"/>
    <cellStyle name="RISKbottomEdge 5 2 4 2 3 3" xfId="44726"/>
    <cellStyle name="RISKbottomEdge 5 2 4 2 4" xfId="23838"/>
    <cellStyle name="RISKbottomEdge 5 2 4 2 5" xfId="41115"/>
    <cellStyle name="RISKbottomEdge 5 2 4 3" xfId="11237"/>
    <cellStyle name="RISKbottomEdge 5 2 4 3 2" xfId="28901"/>
    <cellStyle name="RISKbottomEdge 5 2 4 3 3" xfId="46140"/>
    <cellStyle name="RISKbottomEdge 5 2 4 4" xfId="7953"/>
    <cellStyle name="RISKbottomEdge 5 2 4 4 2" xfId="25618"/>
    <cellStyle name="RISKbottomEdge 5 2 4 4 3" xfId="42883"/>
    <cellStyle name="RISKbottomEdge 5 2 4 5" xfId="21978"/>
    <cellStyle name="RISKbottomEdge 5 2 4 6" xfId="39272"/>
    <cellStyle name="RISKbottomEdge 5 2 5" xfId="20341"/>
    <cellStyle name="RISKbottomEdge 5 2 6" xfId="20079"/>
    <cellStyle name="RISKbottomEdge 5 3" xfId="2163"/>
    <cellStyle name="RISKbottomEdge 5 3 2" xfId="3333"/>
    <cellStyle name="RISKbottomEdge 5 3 2 2" xfId="5249"/>
    <cellStyle name="RISKbottomEdge 5 3 2 2 2" xfId="12169"/>
    <cellStyle name="RISKbottomEdge 5 3 2 2 2 2" xfId="29833"/>
    <cellStyle name="RISKbottomEdge 5 3 2 2 2 3" xfId="47066"/>
    <cellStyle name="RISKbottomEdge 5 3 2 2 3" xfId="8885"/>
    <cellStyle name="RISKbottomEdge 5 3 2 2 3 2" xfId="26550"/>
    <cellStyle name="RISKbottomEdge 5 3 2 2 3 3" xfId="43809"/>
    <cellStyle name="RISKbottomEdge 5 3 2 2 4" xfId="22914"/>
    <cellStyle name="RISKbottomEdge 5 3 2 2 5" xfId="40198"/>
    <cellStyle name="RISKbottomEdge 5 3 2 3" xfId="10793"/>
    <cellStyle name="RISKbottomEdge 5 3 2 3 2" xfId="28457"/>
    <cellStyle name="RISKbottomEdge 5 3 2 3 3" xfId="45702"/>
    <cellStyle name="RISKbottomEdge 5 3 2 4" xfId="7105"/>
    <cellStyle name="RISKbottomEdge 5 3 2 4 2" xfId="24770"/>
    <cellStyle name="RISKbottomEdge 5 3 2 4 3" xfId="42041"/>
    <cellStyle name="RISKbottomEdge 5 3 2 5" xfId="21052"/>
    <cellStyle name="RISKbottomEdge 5 3 2 6" xfId="38355"/>
    <cellStyle name="RISKbottomEdge 5 3 3" xfId="4262"/>
    <cellStyle name="RISKbottomEdge 5 3 3 2" xfId="6171"/>
    <cellStyle name="RISKbottomEdge 5 3 3 2 2" xfId="13090"/>
    <cellStyle name="RISKbottomEdge 5 3 3 2 2 2" xfId="30754"/>
    <cellStyle name="RISKbottomEdge 5 3 3 2 2 3" xfId="47981"/>
    <cellStyle name="RISKbottomEdge 5 3 3 2 3" xfId="9806"/>
    <cellStyle name="RISKbottomEdge 5 3 3 2 3 2" xfId="27471"/>
    <cellStyle name="RISKbottomEdge 5 3 3 2 3 3" xfId="44724"/>
    <cellStyle name="RISKbottomEdge 5 3 3 2 4" xfId="23836"/>
    <cellStyle name="RISKbottomEdge 5 3 3 2 5" xfId="41113"/>
    <cellStyle name="RISKbottomEdge 5 3 3 3" xfId="11235"/>
    <cellStyle name="RISKbottomEdge 5 3 3 3 2" xfId="28899"/>
    <cellStyle name="RISKbottomEdge 5 3 3 3 3" xfId="46138"/>
    <cellStyle name="RISKbottomEdge 5 3 3 4" xfId="7951"/>
    <cellStyle name="RISKbottomEdge 5 3 3 4 2" xfId="25616"/>
    <cellStyle name="RISKbottomEdge 5 3 3 4 3" xfId="42881"/>
    <cellStyle name="RISKbottomEdge 5 3 3 5" xfId="21976"/>
    <cellStyle name="RISKbottomEdge 5 3 3 6" xfId="39270"/>
    <cellStyle name="RISKbottomEdge 5 3 4" xfId="20343"/>
    <cellStyle name="RISKbottomEdge 5 3 5" xfId="20077"/>
    <cellStyle name="RISKbottomEdge 5 4" xfId="3330"/>
    <cellStyle name="RISKbottomEdge 5 4 2" xfId="5246"/>
    <cellStyle name="RISKbottomEdge 5 4 2 2" xfId="12166"/>
    <cellStyle name="RISKbottomEdge 5 4 2 2 2" xfId="29830"/>
    <cellStyle name="RISKbottomEdge 5 4 2 2 3" xfId="47063"/>
    <cellStyle name="RISKbottomEdge 5 4 2 3" xfId="8882"/>
    <cellStyle name="RISKbottomEdge 5 4 2 3 2" xfId="26547"/>
    <cellStyle name="RISKbottomEdge 5 4 2 3 3" xfId="43806"/>
    <cellStyle name="RISKbottomEdge 5 4 2 4" xfId="22911"/>
    <cellStyle name="RISKbottomEdge 5 4 2 5" xfId="40195"/>
    <cellStyle name="RISKbottomEdge 5 4 3" xfId="10790"/>
    <cellStyle name="RISKbottomEdge 5 4 3 2" xfId="28454"/>
    <cellStyle name="RISKbottomEdge 5 4 3 3" xfId="45699"/>
    <cellStyle name="RISKbottomEdge 5 4 4" xfId="7102"/>
    <cellStyle name="RISKbottomEdge 5 4 4 2" xfId="24767"/>
    <cellStyle name="RISKbottomEdge 5 4 4 3" xfId="42038"/>
    <cellStyle name="RISKbottomEdge 5 4 5" xfId="21049"/>
    <cellStyle name="RISKbottomEdge 5 4 6" xfId="38352"/>
    <cellStyle name="RISKbottomEdge 5 5" xfId="4265"/>
    <cellStyle name="RISKbottomEdge 5 5 2" xfId="6174"/>
    <cellStyle name="RISKbottomEdge 5 5 2 2" xfId="13093"/>
    <cellStyle name="RISKbottomEdge 5 5 2 2 2" xfId="30757"/>
    <cellStyle name="RISKbottomEdge 5 5 2 2 3" xfId="47984"/>
    <cellStyle name="RISKbottomEdge 5 5 2 3" xfId="9809"/>
    <cellStyle name="RISKbottomEdge 5 5 2 3 2" xfId="27474"/>
    <cellStyle name="RISKbottomEdge 5 5 2 3 3" xfId="44727"/>
    <cellStyle name="RISKbottomEdge 5 5 2 4" xfId="23839"/>
    <cellStyle name="RISKbottomEdge 5 5 2 5" xfId="41116"/>
    <cellStyle name="RISKbottomEdge 5 5 3" xfId="11238"/>
    <cellStyle name="RISKbottomEdge 5 5 3 2" xfId="28902"/>
    <cellStyle name="RISKbottomEdge 5 5 3 3" xfId="46141"/>
    <cellStyle name="RISKbottomEdge 5 5 4" xfId="7954"/>
    <cellStyle name="RISKbottomEdge 5 5 4 2" xfId="25619"/>
    <cellStyle name="RISKbottomEdge 5 5 4 3" xfId="42884"/>
    <cellStyle name="RISKbottomEdge 5 5 5" xfId="21979"/>
    <cellStyle name="RISKbottomEdge 5 5 6" xfId="39273"/>
    <cellStyle name="RISKbottomEdge 5 6" xfId="20340"/>
    <cellStyle name="RISKbottomEdge 5 7" xfId="20080"/>
    <cellStyle name="RISKbottomEdge 6" xfId="2164"/>
    <cellStyle name="RISKbottomEdge 6 2" xfId="2165"/>
    <cellStyle name="RISKbottomEdge 6 2 2" xfId="3335"/>
    <cellStyle name="RISKbottomEdge 6 2 2 2" xfId="5251"/>
    <cellStyle name="RISKbottomEdge 6 2 2 2 2" xfId="12171"/>
    <cellStyle name="RISKbottomEdge 6 2 2 2 2 2" xfId="29835"/>
    <cellStyle name="RISKbottomEdge 6 2 2 2 2 3" xfId="47068"/>
    <cellStyle name="RISKbottomEdge 6 2 2 2 3" xfId="8887"/>
    <cellStyle name="RISKbottomEdge 6 2 2 2 3 2" xfId="26552"/>
    <cellStyle name="RISKbottomEdge 6 2 2 2 3 3" xfId="43811"/>
    <cellStyle name="RISKbottomEdge 6 2 2 2 4" xfId="22916"/>
    <cellStyle name="RISKbottomEdge 6 2 2 2 5" xfId="40200"/>
    <cellStyle name="RISKbottomEdge 6 2 2 3" xfId="10795"/>
    <cellStyle name="RISKbottomEdge 6 2 2 3 2" xfId="28459"/>
    <cellStyle name="RISKbottomEdge 6 2 2 3 3" xfId="45704"/>
    <cellStyle name="RISKbottomEdge 6 2 2 4" xfId="7107"/>
    <cellStyle name="RISKbottomEdge 6 2 2 4 2" xfId="24772"/>
    <cellStyle name="RISKbottomEdge 6 2 2 4 3" xfId="42043"/>
    <cellStyle name="RISKbottomEdge 6 2 2 5" xfId="21054"/>
    <cellStyle name="RISKbottomEdge 6 2 2 6" xfId="38357"/>
    <cellStyle name="RISKbottomEdge 6 2 3" xfId="4260"/>
    <cellStyle name="RISKbottomEdge 6 2 3 2" xfId="6169"/>
    <cellStyle name="RISKbottomEdge 6 2 3 2 2" xfId="13088"/>
    <cellStyle name="RISKbottomEdge 6 2 3 2 2 2" xfId="30752"/>
    <cellStyle name="RISKbottomEdge 6 2 3 2 2 3" xfId="47979"/>
    <cellStyle name="RISKbottomEdge 6 2 3 2 3" xfId="9804"/>
    <cellStyle name="RISKbottomEdge 6 2 3 2 3 2" xfId="27469"/>
    <cellStyle name="RISKbottomEdge 6 2 3 2 3 3" xfId="44722"/>
    <cellStyle name="RISKbottomEdge 6 2 3 2 4" xfId="23834"/>
    <cellStyle name="RISKbottomEdge 6 2 3 2 5" xfId="41111"/>
    <cellStyle name="RISKbottomEdge 6 2 3 3" xfId="11233"/>
    <cellStyle name="RISKbottomEdge 6 2 3 3 2" xfId="28897"/>
    <cellStyle name="RISKbottomEdge 6 2 3 3 3" xfId="46136"/>
    <cellStyle name="RISKbottomEdge 6 2 3 4" xfId="7949"/>
    <cellStyle name="RISKbottomEdge 6 2 3 4 2" xfId="25614"/>
    <cellStyle name="RISKbottomEdge 6 2 3 4 3" xfId="42879"/>
    <cellStyle name="RISKbottomEdge 6 2 3 5" xfId="21974"/>
    <cellStyle name="RISKbottomEdge 6 2 3 6" xfId="39268"/>
    <cellStyle name="RISKbottomEdge 6 2 4" xfId="20345"/>
    <cellStyle name="RISKbottomEdge 6 2 5" xfId="20075"/>
    <cellStyle name="RISKbottomEdge 6 3" xfId="3334"/>
    <cellStyle name="RISKbottomEdge 6 3 2" xfId="5250"/>
    <cellStyle name="RISKbottomEdge 6 3 2 2" xfId="12170"/>
    <cellStyle name="RISKbottomEdge 6 3 2 2 2" xfId="29834"/>
    <cellStyle name="RISKbottomEdge 6 3 2 2 3" xfId="47067"/>
    <cellStyle name="RISKbottomEdge 6 3 2 3" xfId="8886"/>
    <cellStyle name="RISKbottomEdge 6 3 2 3 2" xfId="26551"/>
    <cellStyle name="RISKbottomEdge 6 3 2 3 3" xfId="43810"/>
    <cellStyle name="RISKbottomEdge 6 3 2 4" xfId="22915"/>
    <cellStyle name="RISKbottomEdge 6 3 2 5" xfId="40199"/>
    <cellStyle name="RISKbottomEdge 6 3 3" xfId="10794"/>
    <cellStyle name="RISKbottomEdge 6 3 3 2" xfId="28458"/>
    <cellStyle name="RISKbottomEdge 6 3 3 3" xfId="45703"/>
    <cellStyle name="RISKbottomEdge 6 3 4" xfId="7106"/>
    <cellStyle name="RISKbottomEdge 6 3 4 2" xfId="24771"/>
    <cellStyle name="RISKbottomEdge 6 3 4 3" xfId="42042"/>
    <cellStyle name="RISKbottomEdge 6 3 5" xfId="21053"/>
    <cellStyle name="RISKbottomEdge 6 3 6" xfId="38356"/>
    <cellStyle name="RISKbottomEdge 6 4" xfId="4261"/>
    <cellStyle name="RISKbottomEdge 6 4 2" xfId="6170"/>
    <cellStyle name="RISKbottomEdge 6 4 2 2" xfId="13089"/>
    <cellStyle name="RISKbottomEdge 6 4 2 2 2" xfId="30753"/>
    <cellStyle name="RISKbottomEdge 6 4 2 2 3" xfId="47980"/>
    <cellStyle name="RISKbottomEdge 6 4 2 3" xfId="9805"/>
    <cellStyle name="RISKbottomEdge 6 4 2 3 2" xfId="27470"/>
    <cellStyle name="RISKbottomEdge 6 4 2 3 3" xfId="44723"/>
    <cellStyle name="RISKbottomEdge 6 4 2 4" xfId="23835"/>
    <cellStyle name="RISKbottomEdge 6 4 2 5" xfId="41112"/>
    <cellStyle name="RISKbottomEdge 6 4 3" xfId="11234"/>
    <cellStyle name="RISKbottomEdge 6 4 3 2" xfId="28898"/>
    <cellStyle name="RISKbottomEdge 6 4 3 3" xfId="46137"/>
    <cellStyle name="RISKbottomEdge 6 4 4" xfId="7950"/>
    <cellStyle name="RISKbottomEdge 6 4 4 2" xfId="25615"/>
    <cellStyle name="RISKbottomEdge 6 4 4 3" xfId="42880"/>
    <cellStyle name="RISKbottomEdge 6 4 5" xfId="21975"/>
    <cellStyle name="RISKbottomEdge 6 4 6" xfId="39269"/>
    <cellStyle name="RISKbottomEdge 6 5" xfId="20344"/>
    <cellStyle name="RISKbottomEdge 6 6" xfId="20076"/>
    <cellStyle name="RISKbottomEdge 7" xfId="2166"/>
    <cellStyle name="RISKbottomEdge 7 2" xfId="3336"/>
    <cellStyle name="RISKbottomEdge 7 2 2" xfId="5252"/>
    <cellStyle name="RISKbottomEdge 7 2 2 2" xfId="12172"/>
    <cellStyle name="RISKbottomEdge 7 2 2 2 2" xfId="29836"/>
    <cellStyle name="RISKbottomEdge 7 2 2 2 3" xfId="47069"/>
    <cellStyle name="RISKbottomEdge 7 2 2 3" xfId="8888"/>
    <cellStyle name="RISKbottomEdge 7 2 2 3 2" xfId="26553"/>
    <cellStyle name="RISKbottomEdge 7 2 2 3 3" xfId="43812"/>
    <cellStyle name="RISKbottomEdge 7 2 2 4" xfId="22917"/>
    <cellStyle name="RISKbottomEdge 7 2 2 5" xfId="40201"/>
    <cellStyle name="RISKbottomEdge 7 2 3" xfId="10796"/>
    <cellStyle name="RISKbottomEdge 7 2 3 2" xfId="28460"/>
    <cellStyle name="RISKbottomEdge 7 2 3 3" xfId="45705"/>
    <cellStyle name="RISKbottomEdge 7 2 4" xfId="7108"/>
    <cellStyle name="RISKbottomEdge 7 2 4 2" xfId="24773"/>
    <cellStyle name="RISKbottomEdge 7 2 4 3" xfId="42044"/>
    <cellStyle name="RISKbottomEdge 7 2 5" xfId="21055"/>
    <cellStyle name="RISKbottomEdge 7 2 6" xfId="38358"/>
    <cellStyle name="RISKbottomEdge 7 3" xfId="4259"/>
    <cellStyle name="RISKbottomEdge 7 3 2" xfId="6168"/>
    <cellStyle name="RISKbottomEdge 7 3 2 2" xfId="13087"/>
    <cellStyle name="RISKbottomEdge 7 3 2 2 2" xfId="30751"/>
    <cellStyle name="RISKbottomEdge 7 3 2 2 3" xfId="47978"/>
    <cellStyle name="RISKbottomEdge 7 3 2 3" xfId="9803"/>
    <cellStyle name="RISKbottomEdge 7 3 2 3 2" xfId="27468"/>
    <cellStyle name="RISKbottomEdge 7 3 2 3 3" xfId="44721"/>
    <cellStyle name="RISKbottomEdge 7 3 2 4" xfId="23833"/>
    <cellStyle name="RISKbottomEdge 7 3 2 5" xfId="41110"/>
    <cellStyle name="RISKbottomEdge 7 3 3" xfId="11232"/>
    <cellStyle name="RISKbottomEdge 7 3 3 2" xfId="28896"/>
    <cellStyle name="RISKbottomEdge 7 3 3 3" xfId="46135"/>
    <cellStyle name="RISKbottomEdge 7 3 4" xfId="7948"/>
    <cellStyle name="RISKbottomEdge 7 3 4 2" xfId="25613"/>
    <cellStyle name="RISKbottomEdge 7 3 4 3" xfId="42878"/>
    <cellStyle name="RISKbottomEdge 7 3 5" xfId="21973"/>
    <cellStyle name="RISKbottomEdge 7 3 6" xfId="39267"/>
    <cellStyle name="RISKbottomEdge 7 4" xfId="20346"/>
    <cellStyle name="RISKbottomEdge 7 5" xfId="20074"/>
    <cellStyle name="RISKbottomEdge 8" xfId="3283"/>
    <cellStyle name="RISKbottomEdge 8 2" xfId="5199"/>
    <cellStyle name="RISKbottomEdge 8 2 2" xfId="12119"/>
    <cellStyle name="RISKbottomEdge 8 2 2 2" xfId="29783"/>
    <cellStyle name="RISKbottomEdge 8 2 2 3" xfId="47016"/>
    <cellStyle name="RISKbottomEdge 8 2 3" xfId="8835"/>
    <cellStyle name="RISKbottomEdge 8 2 3 2" xfId="26500"/>
    <cellStyle name="RISKbottomEdge 8 2 3 3" xfId="43759"/>
    <cellStyle name="RISKbottomEdge 8 2 4" xfId="22864"/>
    <cellStyle name="RISKbottomEdge 8 2 5" xfId="40148"/>
    <cellStyle name="RISKbottomEdge 8 3" xfId="10743"/>
    <cellStyle name="RISKbottomEdge 8 3 2" xfId="28407"/>
    <cellStyle name="RISKbottomEdge 8 3 3" xfId="45652"/>
    <cellStyle name="RISKbottomEdge 8 4" xfId="7055"/>
    <cellStyle name="RISKbottomEdge 8 4 2" xfId="24720"/>
    <cellStyle name="RISKbottomEdge 8 4 3" xfId="41991"/>
    <cellStyle name="RISKbottomEdge 8 5" xfId="21002"/>
    <cellStyle name="RISKbottomEdge 8 6" xfId="38305"/>
    <cellStyle name="RISKbottomEdge 9" xfId="4312"/>
    <cellStyle name="RISKbottomEdge 9 2" xfId="6221"/>
    <cellStyle name="RISKbottomEdge 9 2 2" xfId="13140"/>
    <cellStyle name="RISKbottomEdge 9 2 2 2" xfId="30804"/>
    <cellStyle name="RISKbottomEdge 9 2 2 3" xfId="48031"/>
    <cellStyle name="RISKbottomEdge 9 2 3" xfId="9856"/>
    <cellStyle name="RISKbottomEdge 9 2 3 2" xfId="27521"/>
    <cellStyle name="RISKbottomEdge 9 2 3 3" xfId="44774"/>
    <cellStyle name="RISKbottomEdge 9 2 4" xfId="23886"/>
    <cellStyle name="RISKbottomEdge 9 2 5" xfId="41163"/>
    <cellStyle name="RISKbottomEdge 9 3" xfId="11285"/>
    <cellStyle name="RISKbottomEdge 9 3 2" xfId="28949"/>
    <cellStyle name="RISKbottomEdge 9 3 3" xfId="46188"/>
    <cellStyle name="RISKbottomEdge 9 4" xfId="8001"/>
    <cellStyle name="RISKbottomEdge 9 4 2" xfId="25666"/>
    <cellStyle name="RISKbottomEdge 9 4 3" xfId="42931"/>
    <cellStyle name="RISKbottomEdge 9 5" xfId="22026"/>
    <cellStyle name="RISKbottomEdge 9 6" xfId="39320"/>
    <cellStyle name="RISKnormLabel" xfId="2167"/>
    <cellStyle name="Save" xfId="2168"/>
    <cellStyle name="Style 31" xfId="2169"/>
    <cellStyle name="Text_Bold" xfId="2170"/>
    <cellStyle name="Title 2" xfId="2171"/>
    <cellStyle name="Title 2 2" xfId="2172"/>
    <cellStyle name="Title 2 2 2" xfId="2173"/>
    <cellStyle name="Title 2 3" xfId="2174"/>
    <cellStyle name="Title 2 3 2" xfId="2175"/>
    <cellStyle name="Title 2 4" xfId="2176"/>
    <cellStyle name="Title 2 4 2" xfId="2177"/>
    <cellStyle name="Title 2 5" xfId="2178"/>
    <cellStyle name="Title 2 5 2" xfId="2179"/>
    <cellStyle name="Title 2 5 3" xfId="2180"/>
    <cellStyle name="Title 2 6" xfId="2181"/>
    <cellStyle name="Title 2 7" xfId="2182"/>
    <cellStyle name="Title 2 8" xfId="2183"/>
    <cellStyle name="Title 2 9" xfId="55198"/>
    <cellStyle name="Title 3" xfId="2184"/>
    <cellStyle name="Title 3 2" xfId="2185"/>
    <cellStyle name="Title12" xfId="2186"/>
    <cellStyle name="Title3" xfId="2187"/>
    <cellStyle name="Total 2" xfId="2188"/>
    <cellStyle name="Total 2 2" xfId="2189"/>
    <cellStyle name="Total 2 2 10" xfId="10186"/>
    <cellStyle name="Total 2 2 10 2" xfId="17075"/>
    <cellStyle name="Total 2 2 10 2 2" xfId="34739"/>
    <cellStyle name="Total 2 2 10 2 3" xfId="51940"/>
    <cellStyle name="Total 2 2 10 3" xfId="27850"/>
    <cellStyle name="Total 2 2 10 4" xfId="45101"/>
    <cellStyle name="Total 2 2 11" xfId="13467"/>
    <cellStyle name="Total 2 2 11 2" xfId="31131"/>
    <cellStyle name="Total 2 2 11 3" xfId="48358"/>
    <cellStyle name="Total 2 2 12" xfId="20347"/>
    <cellStyle name="Total 2 2 13" xfId="20073"/>
    <cellStyle name="Total 2 2 2" xfId="2190"/>
    <cellStyle name="Total 2 2 2 2" xfId="2191"/>
    <cellStyle name="Total 2 2 3" xfId="2192"/>
    <cellStyle name="Total 2 2 3 2" xfId="2193"/>
    <cellStyle name="Total 2 2 4" xfId="2194"/>
    <cellStyle name="Total 2 2 4 2" xfId="2195"/>
    <cellStyle name="Total 2 2 5" xfId="2196"/>
    <cellStyle name="Total 2 2 6" xfId="2683"/>
    <cellStyle name="Total 2 2 6 10" xfId="20404"/>
    <cellStyle name="Total 2 2 6 11" xfId="37713"/>
    <cellStyle name="Total 2 2 6 2" xfId="2912"/>
    <cellStyle name="Total 2 2 6 2 2" xfId="3575"/>
    <cellStyle name="Total 2 2 6 2 2 2" xfId="5491"/>
    <cellStyle name="Total 2 2 6 2 2 2 2" xfId="12411"/>
    <cellStyle name="Total 2 2 6 2 2 2 2 2" xfId="19138"/>
    <cellStyle name="Total 2 2 6 2 2 2 2 2 2" xfId="36802"/>
    <cellStyle name="Total 2 2 6 2 2 2 2 2 3" xfId="53982"/>
    <cellStyle name="Total 2 2 6 2 2 2 2 3" xfId="30075"/>
    <cellStyle name="Total 2 2 6 2 2 2 2 4" xfId="47305"/>
    <cellStyle name="Total 2 2 6 2 2 2 3" xfId="9127"/>
    <cellStyle name="Total 2 2 6 2 2 2 3 2" xfId="26792"/>
    <cellStyle name="Total 2 2 6 2 2 2 3 3" xfId="44048"/>
    <cellStyle name="Total 2 2 6 2 2 2 4" xfId="16071"/>
    <cellStyle name="Total 2 2 6 2 2 2 4 2" xfId="33735"/>
    <cellStyle name="Total 2 2 6 2 2 2 4 3" xfId="50941"/>
    <cellStyle name="Total 2 2 6 2 2 2 5" xfId="23156"/>
    <cellStyle name="Total 2 2 6 2 2 2 6" xfId="40437"/>
    <cellStyle name="Total 2 2 6 2 2 3" xfId="11035"/>
    <cellStyle name="Total 2 2 6 2 2 3 2" xfId="17870"/>
    <cellStyle name="Total 2 2 6 2 2 3 2 2" xfId="35534"/>
    <cellStyle name="Total 2 2 6 2 2 3 2 3" xfId="52726"/>
    <cellStyle name="Total 2 2 6 2 2 3 3" xfId="28699"/>
    <cellStyle name="Total 2 2 6 2 2 3 4" xfId="45941"/>
    <cellStyle name="Total 2 2 6 2 2 4" xfId="7272"/>
    <cellStyle name="Total 2 2 6 2 2 4 2" xfId="24937"/>
    <cellStyle name="Total 2 2 6 2 2 4 3" xfId="42205"/>
    <cellStyle name="Total 2 2 6 2 2 5" xfId="14324"/>
    <cellStyle name="Total 2 2 6 2 2 5 2" xfId="31988"/>
    <cellStyle name="Total 2 2 6 2 2 5 3" xfId="49206"/>
    <cellStyle name="Total 2 2 6 2 2 6" xfId="21294"/>
    <cellStyle name="Total 2 2 6 2 2 7" xfId="38594"/>
    <cellStyle name="Total 2 2 6 2 3" xfId="3945"/>
    <cellStyle name="Total 2 2 6 2 3 2" xfId="5861"/>
    <cellStyle name="Total 2 2 6 2 3 2 2" xfId="12781"/>
    <cellStyle name="Total 2 2 6 2 3 2 2 2" xfId="19508"/>
    <cellStyle name="Total 2 2 6 2 3 2 2 2 2" xfId="37172"/>
    <cellStyle name="Total 2 2 6 2 3 2 2 2 3" xfId="54349"/>
    <cellStyle name="Total 2 2 6 2 3 2 2 3" xfId="30445"/>
    <cellStyle name="Total 2 2 6 2 3 2 2 4" xfId="47672"/>
    <cellStyle name="Total 2 2 6 2 3 2 3" xfId="9497"/>
    <cellStyle name="Total 2 2 6 2 3 2 3 2" xfId="27162"/>
    <cellStyle name="Total 2 2 6 2 3 2 3 3" xfId="44415"/>
    <cellStyle name="Total 2 2 6 2 3 2 4" xfId="16441"/>
    <cellStyle name="Total 2 2 6 2 3 2 4 2" xfId="34105"/>
    <cellStyle name="Total 2 2 6 2 3 2 4 3" xfId="51308"/>
    <cellStyle name="Total 2 2 6 2 3 2 5" xfId="23526"/>
    <cellStyle name="Total 2 2 6 2 3 2 6" xfId="40804"/>
    <cellStyle name="Total 2 2 6 2 3 3" xfId="7642"/>
    <cellStyle name="Total 2 2 6 2 3 3 2" xfId="25307"/>
    <cellStyle name="Total 2 2 6 2 3 3 3" xfId="42572"/>
    <cellStyle name="Total 2 2 6 2 3 4" xfId="14694"/>
    <cellStyle name="Total 2 2 6 2 3 4 2" xfId="32358"/>
    <cellStyle name="Total 2 2 6 2 3 4 3" xfId="49573"/>
    <cellStyle name="Total 2 2 6 2 3 5" xfId="21664"/>
    <cellStyle name="Total 2 2 6 2 3 6" xfId="38961"/>
    <cellStyle name="Total 2 2 6 2 4" xfId="4828"/>
    <cellStyle name="Total 2 2 6 2 4 2" xfId="11748"/>
    <cellStyle name="Total 2 2 6 2 4 2 2" xfId="18529"/>
    <cellStyle name="Total 2 2 6 2 4 2 2 2" xfId="36193"/>
    <cellStyle name="Total 2 2 6 2 4 2 2 3" xfId="53379"/>
    <cellStyle name="Total 2 2 6 2 4 2 3" xfId="29412"/>
    <cellStyle name="Total 2 2 6 2 4 2 4" xfId="46648"/>
    <cellStyle name="Total 2 2 6 2 4 3" xfId="8464"/>
    <cellStyle name="Total 2 2 6 2 4 3 2" xfId="26129"/>
    <cellStyle name="Total 2 2 6 2 4 3 3" xfId="43391"/>
    <cellStyle name="Total 2 2 6 2 4 4" xfId="15462"/>
    <cellStyle name="Total 2 2 6 2 4 4 2" xfId="33126"/>
    <cellStyle name="Total 2 2 6 2 4 4 3" xfId="50338"/>
    <cellStyle name="Total 2 2 6 2 4 5" xfId="22493"/>
    <cellStyle name="Total 2 2 6 2 4 6" xfId="39780"/>
    <cellStyle name="Total 2 2 6 2 5" xfId="10434"/>
    <cellStyle name="Total 2 2 6 2 5 2" xfId="17323"/>
    <cellStyle name="Total 2 2 6 2 5 2 2" xfId="34987"/>
    <cellStyle name="Total 2 2 6 2 5 2 3" xfId="52185"/>
    <cellStyle name="Total 2 2 6 2 5 3" xfId="28098"/>
    <cellStyle name="Total 2 2 6 2 5 4" xfId="45346"/>
    <cellStyle name="Total 2 2 6 2 6" xfId="6684"/>
    <cellStyle name="Total 2 2 6 2 6 2" xfId="24349"/>
    <cellStyle name="Total 2 2 6 2 6 3" xfId="41623"/>
    <cellStyle name="Total 2 2 6 2 7" xfId="13715"/>
    <cellStyle name="Total 2 2 6 2 7 2" xfId="31379"/>
    <cellStyle name="Total 2 2 6 2 7 3" xfId="48603"/>
    <cellStyle name="Total 2 2 6 2 8" xfId="20631"/>
    <cellStyle name="Total 2 2 6 2 9" xfId="37937"/>
    <cellStyle name="Total 2 2 6 3" xfId="3120"/>
    <cellStyle name="Total 2 2 6 3 2" xfId="4150"/>
    <cellStyle name="Total 2 2 6 3 2 2" xfId="6066"/>
    <cellStyle name="Total 2 2 6 3 2 2 2" xfId="12986"/>
    <cellStyle name="Total 2 2 6 3 2 2 2 2" xfId="19713"/>
    <cellStyle name="Total 2 2 6 3 2 2 2 2 2" xfId="37377"/>
    <cellStyle name="Total 2 2 6 3 2 2 2 2 3" xfId="54554"/>
    <cellStyle name="Total 2 2 6 3 2 2 2 3" xfId="30650"/>
    <cellStyle name="Total 2 2 6 3 2 2 2 4" xfId="47877"/>
    <cellStyle name="Total 2 2 6 3 2 2 3" xfId="9702"/>
    <cellStyle name="Total 2 2 6 3 2 2 3 2" xfId="27367"/>
    <cellStyle name="Total 2 2 6 3 2 2 3 3" xfId="44620"/>
    <cellStyle name="Total 2 2 6 3 2 2 4" xfId="16646"/>
    <cellStyle name="Total 2 2 6 3 2 2 4 2" xfId="34310"/>
    <cellStyle name="Total 2 2 6 3 2 2 4 3" xfId="51513"/>
    <cellStyle name="Total 2 2 6 3 2 2 5" xfId="23731"/>
    <cellStyle name="Total 2 2 6 3 2 2 6" xfId="41009"/>
    <cellStyle name="Total 2 2 6 3 2 3" xfId="7847"/>
    <cellStyle name="Total 2 2 6 3 2 3 2" xfId="25512"/>
    <cellStyle name="Total 2 2 6 3 2 3 3" xfId="42777"/>
    <cellStyle name="Total 2 2 6 3 2 4" xfId="14899"/>
    <cellStyle name="Total 2 2 6 3 2 4 2" xfId="32563"/>
    <cellStyle name="Total 2 2 6 3 2 4 3" xfId="49778"/>
    <cellStyle name="Total 2 2 6 3 2 5" xfId="21869"/>
    <cellStyle name="Total 2 2 6 3 2 6" xfId="39166"/>
    <cellStyle name="Total 2 2 6 3 3" xfId="5036"/>
    <cellStyle name="Total 2 2 6 3 3 2" xfId="11956"/>
    <cellStyle name="Total 2 2 6 3 3 2 2" xfId="18737"/>
    <cellStyle name="Total 2 2 6 3 3 2 2 2" xfId="36401"/>
    <cellStyle name="Total 2 2 6 3 3 2 2 3" xfId="53584"/>
    <cellStyle name="Total 2 2 6 3 3 2 3" xfId="29620"/>
    <cellStyle name="Total 2 2 6 3 3 2 4" xfId="46853"/>
    <cellStyle name="Total 2 2 6 3 3 3" xfId="8672"/>
    <cellStyle name="Total 2 2 6 3 3 3 2" xfId="26337"/>
    <cellStyle name="Total 2 2 6 3 3 3 3" xfId="43596"/>
    <cellStyle name="Total 2 2 6 3 3 4" xfId="15670"/>
    <cellStyle name="Total 2 2 6 3 3 4 2" xfId="33334"/>
    <cellStyle name="Total 2 2 6 3 3 4 3" xfId="50543"/>
    <cellStyle name="Total 2 2 6 3 3 5" xfId="22701"/>
    <cellStyle name="Total 2 2 6 3 3 6" xfId="39985"/>
    <cellStyle name="Total 2 2 6 3 4" xfId="10642"/>
    <cellStyle name="Total 2 2 6 3 4 2" xfId="17531"/>
    <cellStyle name="Total 2 2 6 3 4 2 2" xfId="35195"/>
    <cellStyle name="Total 2 2 6 3 4 2 3" xfId="52390"/>
    <cellStyle name="Total 2 2 6 3 4 3" xfId="28306"/>
    <cellStyle name="Total 2 2 6 3 4 4" xfId="45551"/>
    <cellStyle name="Total 2 2 6 3 5" xfId="6892"/>
    <cellStyle name="Total 2 2 6 3 5 2" xfId="24557"/>
    <cellStyle name="Total 2 2 6 3 5 3" xfId="41828"/>
    <cellStyle name="Total 2 2 6 3 6" xfId="13923"/>
    <cellStyle name="Total 2 2 6 3 6 2" xfId="31587"/>
    <cellStyle name="Total 2 2 6 3 6 3" xfId="48808"/>
    <cellStyle name="Total 2 2 6 3 7" xfId="20839"/>
    <cellStyle name="Total 2 2 6 3 8" xfId="38142"/>
    <cellStyle name="Total 2 2 6 4" xfId="3348"/>
    <cellStyle name="Total 2 2 6 4 2" xfId="5264"/>
    <cellStyle name="Total 2 2 6 4 2 2" xfId="12184"/>
    <cellStyle name="Total 2 2 6 4 2 2 2" xfId="18911"/>
    <cellStyle name="Total 2 2 6 4 2 2 2 2" xfId="36575"/>
    <cellStyle name="Total 2 2 6 4 2 2 2 3" xfId="53758"/>
    <cellStyle name="Total 2 2 6 4 2 2 3" xfId="29848"/>
    <cellStyle name="Total 2 2 6 4 2 2 4" xfId="47081"/>
    <cellStyle name="Total 2 2 6 4 2 3" xfId="8900"/>
    <cellStyle name="Total 2 2 6 4 2 3 2" xfId="26565"/>
    <cellStyle name="Total 2 2 6 4 2 3 3" xfId="43824"/>
    <cellStyle name="Total 2 2 6 4 2 4" xfId="15844"/>
    <cellStyle name="Total 2 2 6 4 2 4 2" xfId="33508"/>
    <cellStyle name="Total 2 2 6 4 2 4 3" xfId="50717"/>
    <cellStyle name="Total 2 2 6 4 2 5" xfId="22929"/>
    <cellStyle name="Total 2 2 6 4 2 6" xfId="40213"/>
    <cellStyle name="Total 2 2 6 4 3" xfId="10808"/>
    <cellStyle name="Total 2 2 6 4 3 2" xfId="17643"/>
    <cellStyle name="Total 2 2 6 4 3 2 2" xfId="35307"/>
    <cellStyle name="Total 2 2 6 4 3 2 3" xfId="52502"/>
    <cellStyle name="Total 2 2 6 4 3 3" xfId="28472"/>
    <cellStyle name="Total 2 2 6 4 3 4" xfId="45717"/>
    <cellStyle name="Total 2 2 6 4 4" xfId="7118"/>
    <cellStyle name="Total 2 2 6 4 4 2" xfId="24783"/>
    <cellStyle name="Total 2 2 6 4 4 3" xfId="42054"/>
    <cellStyle name="Total 2 2 6 4 5" xfId="14097"/>
    <cellStyle name="Total 2 2 6 4 5 2" xfId="31761"/>
    <cellStyle name="Total 2 2 6 4 5 3" xfId="48982"/>
    <cellStyle name="Total 2 2 6 4 6" xfId="21067"/>
    <cellStyle name="Total 2 2 6 4 7" xfId="38370"/>
    <cellStyle name="Total 2 2 6 5" xfId="3271"/>
    <cellStyle name="Total 2 2 6 5 2" xfId="5187"/>
    <cellStyle name="Total 2 2 6 5 2 2" xfId="12107"/>
    <cellStyle name="Total 2 2 6 5 2 2 2" xfId="18888"/>
    <cellStyle name="Total 2 2 6 5 2 2 2 2" xfId="36552"/>
    <cellStyle name="Total 2 2 6 5 2 2 2 3" xfId="53735"/>
    <cellStyle name="Total 2 2 6 5 2 2 3" xfId="29771"/>
    <cellStyle name="Total 2 2 6 5 2 2 4" xfId="47004"/>
    <cellStyle name="Total 2 2 6 5 2 3" xfId="8823"/>
    <cellStyle name="Total 2 2 6 5 2 3 2" xfId="26488"/>
    <cellStyle name="Total 2 2 6 5 2 3 3" xfId="43747"/>
    <cellStyle name="Total 2 2 6 5 2 4" xfId="15821"/>
    <cellStyle name="Total 2 2 6 5 2 4 2" xfId="33485"/>
    <cellStyle name="Total 2 2 6 5 2 4 3" xfId="50694"/>
    <cellStyle name="Total 2 2 6 5 2 5" xfId="22852"/>
    <cellStyle name="Total 2 2 6 5 2 6" xfId="40136"/>
    <cellStyle name="Total 2 2 6 5 3" xfId="7043"/>
    <cellStyle name="Total 2 2 6 5 3 2" xfId="24708"/>
    <cellStyle name="Total 2 2 6 5 3 3" xfId="41979"/>
    <cellStyle name="Total 2 2 6 5 4" xfId="14074"/>
    <cellStyle name="Total 2 2 6 5 4 2" xfId="31738"/>
    <cellStyle name="Total 2 2 6 5 4 3" xfId="48959"/>
    <cellStyle name="Total 2 2 6 5 5" xfId="20990"/>
    <cellStyle name="Total 2 2 6 5 6" xfId="38293"/>
    <cellStyle name="Total 2 2 6 6" xfId="4601"/>
    <cellStyle name="Total 2 2 6 6 2" xfId="11521"/>
    <cellStyle name="Total 2 2 6 6 2 2" xfId="18302"/>
    <cellStyle name="Total 2 2 6 6 2 2 2" xfId="35966"/>
    <cellStyle name="Total 2 2 6 6 2 2 3" xfId="53155"/>
    <cellStyle name="Total 2 2 6 6 2 3" xfId="29185"/>
    <cellStyle name="Total 2 2 6 6 2 4" xfId="46424"/>
    <cellStyle name="Total 2 2 6 6 3" xfId="8237"/>
    <cellStyle name="Total 2 2 6 6 3 2" xfId="25902"/>
    <cellStyle name="Total 2 2 6 6 3 3" xfId="43167"/>
    <cellStyle name="Total 2 2 6 6 4" xfId="15235"/>
    <cellStyle name="Total 2 2 6 6 4 2" xfId="32899"/>
    <cellStyle name="Total 2 2 6 6 4 3" xfId="50114"/>
    <cellStyle name="Total 2 2 6 6 5" xfId="22266"/>
    <cellStyle name="Total 2 2 6 6 6" xfId="39556"/>
    <cellStyle name="Total 2 2 6 7" xfId="10207"/>
    <cellStyle name="Total 2 2 6 7 2" xfId="17096"/>
    <cellStyle name="Total 2 2 6 7 2 2" xfId="34760"/>
    <cellStyle name="Total 2 2 6 7 2 3" xfId="51961"/>
    <cellStyle name="Total 2 2 6 7 3" xfId="27871"/>
    <cellStyle name="Total 2 2 6 7 4" xfId="45122"/>
    <cellStyle name="Total 2 2 6 8" xfId="6457"/>
    <cellStyle name="Total 2 2 6 8 2" xfId="24122"/>
    <cellStyle name="Total 2 2 6 8 3" xfId="41399"/>
    <cellStyle name="Total 2 2 6 9" xfId="13488"/>
    <cellStyle name="Total 2 2 6 9 2" xfId="31152"/>
    <cellStyle name="Total 2 2 6 9 3" xfId="48379"/>
    <cellStyle name="Total 2 2 7" xfId="2891"/>
    <cellStyle name="Total 2 2 7 2" xfId="3554"/>
    <cellStyle name="Total 2 2 7 2 2" xfId="5470"/>
    <cellStyle name="Total 2 2 7 2 2 2" xfId="12390"/>
    <cellStyle name="Total 2 2 7 2 2 2 2" xfId="19117"/>
    <cellStyle name="Total 2 2 7 2 2 2 2 2" xfId="36781"/>
    <cellStyle name="Total 2 2 7 2 2 2 2 3" xfId="53961"/>
    <cellStyle name="Total 2 2 7 2 2 2 3" xfId="30054"/>
    <cellStyle name="Total 2 2 7 2 2 2 4" xfId="47284"/>
    <cellStyle name="Total 2 2 7 2 2 3" xfId="9106"/>
    <cellStyle name="Total 2 2 7 2 2 3 2" xfId="26771"/>
    <cellStyle name="Total 2 2 7 2 2 3 3" xfId="44027"/>
    <cellStyle name="Total 2 2 7 2 2 4" xfId="16050"/>
    <cellStyle name="Total 2 2 7 2 2 4 2" xfId="33714"/>
    <cellStyle name="Total 2 2 7 2 2 4 3" xfId="50920"/>
    <cellStyle name="Total 2 2 7 2 2 5" xfId="23135"/>
    <cellStyle name="Total 2 2 7 2 2 6" xfId="40416"/>
    <cellStyle name="Total 2 2 7 2 3" xfId="11014"/>
    <cellStyle name="Total 2 2 7 2 3 2" xfId="17849"/>
    <cellStyle name="Total 2 2 7 2 3 2 2" xfId="35513"/>
    <cellStyle name="Total 2 2 7 2 3 2 3" xfId="52705"/>
    <cellStyle name="Total 2 2 7 2 3 3" xfId="28678"/>
    <cellStyle name="Total 2 2 7 2 3 4" xfId="45920"/>
    <cellStyle name="Total 2 2 7 2 4" xfId="7251"/>
    <cellStyle name="Total 2 2 7 2 4 2" xfId="24916"/>
    <cellStyle name="Total 2 2 7 2 4 3" xfId="42184"/>
    <cellStyle name="Total 2 2 7 2 5" xfId="14303"/>
    <cellStyle name="Total 2 2 7 2 5 2" xfId="31967"/>
    <cellStyle name="Total 2 2 7 2 5 3" xfId="49185"/>
    <cellStyle name="Total 2 2 7 2 6" xfId="21273"/>
    <cellStyle name="Total 2 2 7 2 7" xfId="38573"/>
    <cellStyle name="Total 2 2 7 3" xfId="3924"/>
    <cellStyle name="Total 2 2 7 3 2" xfId="5840"/>
    <cellStyle name="Total 2 2 7 3 2 2" xfId="12760"/>
    <cellStyle name="Total 2 2 7 3 2 2 2" xfId="19487"/>
    <cellStyle name="Total 2 2 7 3 2 2 2 2" xfId="37151"/>
    <cellStyle name="Total 2 2 7 3 2 2 2 3" xfId="54328"/>
    <cellStyle name="Total 2 2 7 3 2 2 3" xfId="30424"/>
    <cellStyle name="Total 2 2 7 3 2 2 4" xfId="47651"/>
    <cellStyle name="Total 2 2 7 3 2 3" xfId="9476"/>
    <cellStyle name="Total 2 2 7 3 2 3 2" xfId="27141"/>
    <cellStyle name="Total 2 2 7 3 2 3 3" xfId="44394"/>
    <cellStyle name="Total 2 2 7 3 2 4" xfId="16420"/>
    <cellStyle name="Total 2 2 7 3 2 4 2" xfId="34084"/>
    <cellStyle name="Total 2 2 7 3 2 4 3" xfId="51287"/>
    <cellStyle name="Total 2 2 7 3 2 5" xfId="23505"/>
    <cellStyle name="Total 2 2 7 3 2 6" xfId="40783"/>
    <cellStyle name="Total 2 2 7 3 3" xfId="7621"/>
    <cellStyle name="Total 2 2 7 3 3 2" xfId="25286"/>
    <cellStyle name="Total 2 2 7 3 3 3" xfId="42551"/>
    <cellStyle name="Total 2 2 7 3 4" xfId="14673"/>
    <cellStyle name="Total 2 2 7 3 4 2" xfId="32337"/>
    <cellStyle name="Total 2 2 7 3 4 3" xfId="49552"/>
    <cellStyle name="Total 2 2 7 3 5" xfId="21643"/>
    <cellStyle name="Total 2 2 7 3 6" xfId="38940"/>
    <cellStyle name="Total 2 2 7 4" xfId="4807"/>
    <cellStyle name="Total 2 2 7 4 2" xfId="11727"/>
    <cellStyle name="Total 2 2 7 4 2 2" xfId="18508"/>
    <cellStyle name="Total 2 2 7 4 2 2 2" xfId="36172"/>
    <cellStyle name="Total 2 2 7 4 2 2 3" xfId="53358"/>
    <cellStyle name="Total 2 2 7 4 2 3" xfId="29391"/>
    <cellStyle name="Total 2 2 7 4 2 4" xfId="46627"/>
    <cellStyle name="Total 2 2 7 4 3" xfId="8443"/>
    <cellStyle name="Total 2 2 7 4 3 2" xfId="26108"/>
    <cellStyle name="Total 2 2 7 4 3 3" xfId="43370"/>
    <cellStyle name="Total 2 2 7 4 4" xfId="15441"/>
    <cellStyle name="Total 2 2 7 4 4 2" xfId="33105"/>
    <cellStyle name="Total 2 2 7 4 4 3" xfId="50317"/>
    <cellStyle name="Total 2 2 7 4 5" xfId="22472"/>
    <cellStyle name="Total 2 2 7 4 6" xfId="39759"/>
    <cellStyle name="Total 2 2 7 5" xfId="10413"/>
    <cellStyle name="Total 2 2 7 5 2" xfId="17302"/>
    <cellStyle name="Total 2 2 7 5 2 2" xfId="34966"/>
    <cellStyle name="Total 2 2 7 5 2 3" xfId="52164"/>
    <cellStyle name="Total 2 2 7 5 3" xfId="28077"/>
    <cellStyle name="Total 2 2 7 5 4" xfId="45325"/>
    <cellStyle name="Total 2 2 7 6" xfId="6663"/>
    <cellStyle name="Total 2 2 7 6 2" xfId="24328"/>
    <cellStyle name="Total 2 2 7 6 3" xfId="41602"/>
    <cellStyle name="Total 2 2 7 7" xfId="13694"/>
    <cellStyle name="Total 2 2 7 7 2" xfId="31358"/>
    <cellStyle name="Total 2 2 7 7 3" xfId="48582"/>
    <cellStyle name="Total 2 2 7 8" xfId="20610"/>
    <cellStyle name="Total 2 2 7 9" xfId="37916"/>
    <cellStyle name="Total 2 2 8" xfId="4550"/>
    <cellStyle name="Total 2 2 8 2" xfId="6414"/>
    <cellStyle name="Total 2 2 8 2 2" xfId="13333"/>
    <cellStyle name="Total 2 2 8 2 2 2" xfId="20006"/>
    <cellStyle name="Total 2 2 8 2 2 2 2" xfId="37670"/>
    <cellStyle name="Total 2 2 8 2 2 2 3" xfId="54847"/>
    <cellStyle name="Total 2 2 8 2 2 3" xfId="30997"/>
    <cellStyle name="Total 2 2 8 2 2 4" xfId="48224"/>
    <cellStyle name="Total 2 2 8 2 3" xfId="10049"/>
    <cellStyle name="Total 2 2 8 2 3 2" xfId="27714"/>
    <cellStyle name="Total 2 2 8 2 3 3" xfId="44967"/>
    <cellStyle name="Total 2 2 8 2 4" xfId="16939"/>
    <cellStyle name="Total 2 2 8 2 4 2" xfId="34603"/>
    <cellStyle name="Total 2 2 8 2 4 3" xfId="51806"/>
    <cellStyle name="Total 2 2 8 2 5" xfId="24079"/>
    <cellStyle name="Total 2 2 8 2 6" xfId="41356"/>
    <cellStyle name="Total 2 2 8 3" xfId="11478"/>
    <cellStyle name="Total 2 2 8 3 2" xfId="18259"/>
    <cellStyle name="Total 2 2 8 3 2 2" xfId="35923"/>
    <cellStyle name="Total 2 2 8 3 2 3" xfId="53112"/>
    <cellStyle name="Total 2 2 8 3 3" xfId="29142"/>
    <cellStyle name="Total 2 2 8 3 4" xfId="46381"/>
    <cellStyle name="Total 2 2 8 4" xfId="8194"/>
    <cellStyle name="Total 2 2 8 4 2" xfId="25859"/>
    <cellStyle name="Total 2 2 8 4 3" xfId="43124"/>
    <cellStyle name="Total 2 2 8 5" xfId="15192"/>
    <cellStyle name="Total 2 2 8 5 2" xfId="32856"/>
    <cellStyle name="Total 2 2 8 5 3" xfId="50071"/>
    <cellStyle name="Total 2 2 8 6" xfId="22223"/>
    <cellStyle name="Total 2 2 8 7" xfId="39513"/>
    <cellStyle name="Total 2 2 9" xfId="4580"/>
    <cellStyle name="Total 2 2 9 2" xfId="6440"/>
    <cellStyle name="Total 2 2 9 2 2" xfId="13359"/>
    <cellStyle name="Total 2 2 9 2 2 2" xfId="20032"/>
    <cellStyle name="Total 2 2 9 2 2 2 2" xfId="37696"/>
    <cellStyle name="Total 2 2 9 2 2 2 3" xfId="54873"/>
    <cellStyle name="Total 2 2 9 2 2 3" xfId="31023"/>
    <cellStyle name="Total 2 2 9 2 2 4" xfId="48250"/>
    <cellStyle name="Total 2 2 9 2 3" xfId="10075"/>
    <cellStyle name="Total 2 2 9 2 3 2" xfId="27740"/>
    <cellStyle name="Total 2 2 9 2 3 3" xfId="44993"/>
    <cellStyle name="Total 2 2 9 2 4" xfId="16965"/>
    <cellStyle name="Total 2 2 9 2 4 2" xfId="34629"/>
    <cellStyle name="Total 2 2 9 2 4 3" xfId="51832"/>
    <cellStyle name="Total 2 2 9 2 5" xfId="24105"/>
    <cellStyle name="Total 2 2 9 2 6" xfId="41382"/>
    <cellStyle name="Total 2 2 9 3" xfId="11504"/>
    <cellStyle name="Total 2 2 9 3 2" xfId="18285"/>
    <cellStyle name="Total 2 2 9 3 2 2" xfId="35949"/>
    <cellStyle name="Total 2 2 9 3 2 3" xfId="53138"/>
    <cellStyle name="Total 2 2 9 3 3" xfId="29168"/>
    <cellStyle name="Total 2 2 9 3 4" xfId="46407"/>
    <cellStyle name="Total 2 2 9 4" xfId="8220"/>
    <cellStyle name="Total 2 2 9 4 2" xfId="25885"/>
    <cellStyle name="Total 2 2 9 4 3" xfId="43150"/>
    <cellStyle name="Total 2 2 9 5" xfId="15218"/>
    <cellStyle name="Total 2 2 9 5 2" xfId="32882"/>
    <cellStyle name="Total 2 2 9 5 3" xfId="50097"/>
    <cellStyle name="Total 2 2 9 6" xfId="22249"/>
    <cellStyle name="Total 2 2 9 7" xfId="39539"/>
    <cellStyle name="Total 2 3" xfId="2197"/>
    <cellStyle name="Total 2 3 10" xfId="13468"/>
    <cellStyle name="Total 2 3 10 2" xfId="31132"/>
    <cellStyle name="Total 2 3 10 3" xfId="48359"/>
    <cellStyle name="Total 2 3 11" xfId="20348"/>
    <cellStyle name="Total 2 3 12" xfId="20072"/>
    <cellStyle name="Total 2 3 2" xfId="2198"/>
    <cellStyle name="Total 2 3 2 2" xfId="2199"/>
    <cellStyle name="Total 2 3 3" xfId="2200"/>
    <cellStyle name="Total 2 3 3 2" xfId="2201"/>
    <cellStyle name="Total 2 3 4" xfId="2202"/>
    <cellStyle name="Total 2 3 5" xfId="2682"/>
    <cellStyle name="Total 2 3 5 10" xfId="20403"/>
    <cellStyle name="Total 2 3 5 11" xfId="37712"/>
    <cellStyle name="Total 2 3 5 2" xfId="2911"/>
    <cellStyle name="Total 2 3 5 2 2" xfId="3574"/>
    <cellStyle name="Total 2 3 5 2 2 2" xfId="5490"/>
    <cellStyle name="Total 2 3 5 2 2 2 2" xfId="12410"/>
    <cellStyle name="Total 2 3 5 2 2 2 2 2" xfId="19137"/>
    <cellStyle name="Total 2 3 5 2 2 2 2 2 2" xfId="36801"/>
    <cellStyle name="Total 2 3 5 2 2 2 2 2 3" xfId="53981"/>
    <cellStyle name="Total 2 3 5 2 2 2 2 3" xfId="30074"/>
    <cellStyle name="Total 2 3 5 2 2 2 2 4" xfId="47304"/>
    <cellStyle name="Total 2 3 5 2 2 2 3" xfId="9126"/>
    <cellStyle name="Total 2 3 5 2 2 2 3 2" xfId="26791"/>
    <cellStyle name="Total 2 3 5 2 2 2 3 3" xfId="44047"/>
    <cellStyle name="Total 2 3 5 2 2 2 4" xfId="16070"/>
    <cellStyle name="Total 2 3 5 2 2 2 4 2" xfId="33734"/>
    <cellStyle name="Total 2 3 5 2 2 2 4 3" xfId="50940"/>
    <cellStyle name="Total 2 3 5 2 2 2 5" xfId="23155"/>
    <cellStyle name="Total 2 3 5 2 2 2 6" xfId="40436"/>
    <cellStyle name="Total 2 3 5 2 2 3" xfId="11034"/>
    <cellStyle name="Total 2 3 5 2 2 3 2" xfId="17869"/>
    <cellStyle name="Total 2 3 5 2 2 3 2 2" xfId="35533"/>
    <cellStyle name="Total 2 3 5 2 2 3 2 3" xfId="52725"/>
    <cellStyle name="Total 2 3 5 2 2 3 3" xfId="28698"/>
    <cellStyle name="Total 2 3 5 2 2 3 4" xfId="45940"/>
    <cellStyle name="Total 2 3 5 2 2 4" xfId="7271"/>
    <cellStyle name="Total 2 3 5 2 2 4 2" xfId="24936"/>
    <cellStyle name="Total 2 3 5 2 2 4 3" xfId="42204"/>
    <cellStyle name="Total 2 3 5 2 2 5" xfId="14323"/>
    <cellStyle name="Total 2 3 5 2 2 5 2" xfId="31987"/>
    <cellStyle name="Total 2 3 5 2 2 5 3" xfId="49205"/>
    <cellStyle name="Total 2 3 5 2 2 6" xfId="21293"/>
    <cellStyle name="Total 2 3 5 2 2 7" xfId="38593"/>
    <cellStyle name="Total 2 3 5 2 3" xfId="3944"/>
    <cellStyle name="Total 2 3 5 2 3 2" xfId="5860"/>
    <cellStyle name="Total 2 3 5 2 3 2 2" xfId="12780"/>
    <cellStyle name="Total 2 3 5 2 3 2 2 2" xfId="19507"/>
    <cellStyle name="Total 2 3 5 2 3 2 2 2 2" xfId="37171"/>
    <cellStyle name="Total 2 3 5 2 3 2 2 2 3" xfId="54348"/>
    <cellStyle name="Total 2 3 5 2 3 2 2 3" xfId="30444"/>
    <cellStyle name="Total 2 3 5 2 3 2 2 4" xfId="47671"/>
    <cellStyle name="Total 2 3 5 2 3 2 3" xfId="9496"/>
    <cellStyle name="Total 2 3 5 2 3 2 3 2" xfId="27161"/>
    <cellStyle name="Total 2 3 5 2 3 2 3 3" xfId="44414"/>
    <cellStyle name="Total 2 3 5 2 3 2 4" xfId="16440"/>
    <cellStyle name="Total 2 3 5 2 3 2 4 2" xfId="34104"/>
    <cellStyle name="Total 2 3 5 2 3 2 4 3" xfId="51307"/>
    <cellStyle name="Total 2 3 5 2 3 2 5" xfId="23525"/>
    <cellStyle name="Total 2 3 5 2 3 2 6" xfId="40803"/>
    <cellStyle name="Total 2 3 5 2 3 3" xfId="7641"/>
    <cellStyle name="Total 2 3 5 2 3 3 2" xfId="25306"/>
    <cellStyle name="Total 2 3 5 2 3 3 3" xfId="42571"/>
    <cellStyle name="Total 2 3 5 2 3 4" xfId="14693"/>
    <cellStyle name="Total 2 3 5 2 3 4 2" xfId="32357"/>
    <cellStyle name="Total 2 3 5 2 3 4 3" xfId="49572"/>
    <cellStyle name="Total 2 3 5 2 3 5" xfId="21663"/>
    <cellStyle name="Total 2 3 5 2 3 6" xfId="38960"/>
    <cellStyle name="Total 2 3 5 2 4" xfId="4827"/>
    <cellStyle name="Total 2 3 5 2 4 2" xfId="11747"/>
    <cellStyle name="Total 2 3 5 2 4 2 2" xfId="18528"/>
    <cellStyle name="Total 2 3 5 2 4 2 2 2" xfId="36192"/>
    <cellStyle name="Total 2 3 5 2 4 2 2 3" xfId="53378"/>
    <cellStyle name="Total 2 3 5 2 4 2 3" xfId="29411"/>
    <cellStyle name="Total 2 3 5 2 4 2 4" xfId="46647"/>
    <cellStyle name="Total 2 3 5 2 4 3" xfId="8463"/>
    <cellStyle name="Total 2 3 5 2 4 3 2" xfId="26128"/>
    <cellStyle name="Total 2 3 5 2 4 3 3" xfId="43390"/>
    <cellStyle name="Total 2 3 5 2 4 4" xfId="15461"/>
    <cellStyle name="Total 2 3 5 2 4 4 2" xfId="33125"/>
    <cellStyle name="Total 2 3 5 2 4 4 3" xfId="50337"/>
    <cellStyle name="Total 2 3 5 2 4 5" xfId="22492"/>
    <cellStyle name="Total 2 3 5 2 4 6" xfId="39779"/>
    <cellStyle name="Total 2 3 5 2 5" xfId="10433"/>
    <cellStyle name="Total 2 3 5 2 5 2" xfId="17322"/>
    <cellStyle name="Total 2 3 5 2 5 2 2" xfId="34986"/>
    <cellStyle name="Total 2 3 5 2 5 2 3" xfId="52184"/>
    <cellStyle name="Total 2 3 5 2 5 3" xfId="28097"/>
    <cellStyle name="Total 2 3 5 2 5 4" xfId="45345"/>
    <cellStyle name="Total 2 3 5 2 6" xfId="6683"/>
    <cellStyle name="Total 2 3 5 2 6 2" xfId="24348"/>
    <cellStyle name="Total 2 3 5 2 6 3" xfId="41622"/>
    <cellStyle name="Total 2 3 5 2 7" xfId="13714"/>
    <cellStyle name="Total 2 3 5 2 7 2" xfId="31378"/>
    <cellStyle name="Total 2 3 5 2 7 3" xfId="48602"/>
    <cellStyle name="Total 2 3 5 2 8" xfId="20630"/>
    <cellStyle name="Total 2 3 5 2 9" xfId="37936"/>
    <cellStyle name="Total 2 3 5 3" xfId="3119"/>
    <cellStyle name="Total 2 3 5 3 2" xfId="4149"/>
    <cellStyle name="Total 2 3 5 3 2 2" xfId="6065"/>
    <cellStyle name="Total 2 3 5 3 2 2 2" xfId="12985"/>
    <cellStyle name="Total 2 3 5 3 2 2 2 2" xfId="19712"/>
    <cellStyle name="Total 2 3 5 3 2 2 2 2 2" xfId="37376"/>
    <cellStyle name="Total 2 3 5 3 2 2 2 2 3" xfId="54553"/>
    <cellStyle name="Total 2 3 5 3 2 2 2 3" xfId="30649"/>
    <cellStyle name="Total 2 3 5 3 2 2 2 4" xfId="47876"/>
    <cellStyle name="Total 2 3 5 3 2 2 3" xfId="9701"/>
    <cellStyle name="Total 2 3 5 3 2 2 3 2" xfId="27366"/>
    <cellStyle name="Total 2 3 5 3 2 2 3 3" xfId="44619"/>
    <cellStyle name="Total 2 3 5 3 2 2 4" xfId="16645"/>
    <cellStyle name="Total 2 3 5 3 2 2 4 2" xfId="34309"/>
    <cellStyle name="Total 2 3 5 3 2 2 4 3" xfId="51512"/>
    <cellStyle name="Total 2 3 5 3 2 2 5" xfId="23730"/>
    <cellStyle name="Total 2 3 5 3 2 2 6" xfId="41008"/>
    <cellStyle name="Total 2 3 5 3 2 3" xfId="7846"/>
    <cellStyle name="Total 2 3 5 3 2 3 2" xfId="25511"/>
    <cellStyle name="Total 2 3 5 3 2 3 3" xfId="42776"/>
    <cellStyle name="Total 2 3 5 3 2 4" xfId="14898"/>
    <cellStyle name="Total 2 3 5 3 2 4 2" xfId="32562"/>
    <cellStyle name="Total 2 3 5 3 2 4 3" xfId="49777"/>
    <cellStyle name="Total 2 3 5 3 2 5" xfId="21868"/>
    <cellStyle name="Total 2 3 5 3 2 6" xfId="39165"/>
    <cellStyle name="Total 2 3 5 3 3" xfId="5035"/>
    <cellStyle name="Total 2 3 5 3 3 2" xfId="11955"/>
    <cellStyle name="Total 2 3 5 3 3 2 2" xfId="18736"/>
    <cellStyle name="Total 2 3 5 3 3 2 2 2" xfId="36400"/>
    <cellStyle name="Total 2 3 5 3 3 2 2 3" xfId="53583"/>
    <cellStyle name="Total 2 3 5 3 3 2 3" xfId="29619"/>
    <cellStyle name="Total 2 3 5 3 3 2 4" xfId="46852"/>
    <cellStyle name="Total 2 3 5 3 3 3" xfId="8671"/>
    <cellStyle name="Total 2 3 5 3 3 3 2" xfId="26336"/>
    <cellStyle name="Total 2 3 5 3 3 3 3" xfId="43595"/>
    <cellStyle name="Total 2 3 5 3 3 4" xfId="15669"/>
    <cellStyle name="Total 2 3 5 3 3 4 2" xfId="33333"/>
    <cellStyle name="Total 2 3 5 3 3 4 3" xfId="50542"/>
    <cellStyle name="Total 2 3 5 3 3 5" xfId="22700"/>
    <cellStyle name="Total 2 3 5 3 3 6" xfId="39984"/>
    <cellStyle name="Total 2 3 5 3 4" xfId="10641"/>
    <cellStyle name="Total 2 3 5 3 4 2" xfId="17530"/>
    <cellStyle name="Total 2 3 5 3 4 2 2" xfId="35194"/>
    <cellStyle name="Total 2 3 5 3 4 2 3" xfId="52389"/>
    <cellStyle name="Total 2 3 5 3 4 3" xfId="28305"/>
    <cellStyle name="Total 2 3 5 3 4 4" xfId="45550"/>
    <cellStyle name="Total 2 3 5 3 5" xfId="6891"/>
    <cellStyle name="Total 2 3 5 3 5 2" xfId="24556"/>
    <cellStyle name="Total 2 3 5 3 5 3" xfId="41827"/>
    <cellStyle name="Total 2 3 5 3 6" xfId="13922"/>
    <cellStyle name="Total 2 3 5 3 6 2" xfId="31586"/>
    <cellStyle name="Total 2 3 5 3 6 3" xfId="48807"/>
    <cellStyle name="Total 2 3 5 3 7" xfId="20838"/>
    <cellStyle name="Total 2 3 5 3 8" xfId="38141"/>
    <cellStyle name="Total 2 3 5 4" xfId="3347"/>
    <cellStyle name="Total 2 3 5 4 2" xfId="5263"/>
    <cellStyle name="Total 2 3 5 4 2 2" xfId="12183"/>
    <cellStyle name="Total 2 3 5 4 2 2 2" xfId="18910"/>
    <cellStyle name="Total 2 3 5 4 2 2 2 2" xfId="36574"/>
    <cellStyle name="Total 2 3 5 4 2 2 2 3" xfId="53757"/>
    <cellStyle name="Total 2 3 5 4 2 2 3" xfId="29847"/>
    <cellStyle name="Total 2 3 5 4 2 2 4" xfId="47080"/>
    <cellStyle name="Total 2 3 5 4 2 3" xfId="8899"/>
    <cellStyle name="Total 2 3 5 4 2 3 2" xfId="26564"/>
    <cellStyle name="Total 2 3 5 4 2 3 3" xfId="43823"/>
    <cellStyle name="Total 2 3 5 4 2 4" xfId="15843"/>
    <cellStyle name="Total 2 3 5 4 2 4 2" xfId="33507"/>
    <cellStyle name="Total 2 3 5 4 2 4 3" xfId="50716"/>
    <cellStyle name="Total 2 3 5 4 2 5" xfId="22928"/>
    <cellStyle name="Total 2 3 5 4 2 6" xfId="40212"/>
    <cellStyle name="Total 2 3 5 4 3" xfId="10807"/>
    <cellStyle name="Total 2 3 5 4 3 2" xfId="17642"/>
    <cellStyle name="Total 2 3 5 4 3 2 2" xfId="35306"/>
    <cellStyle name="Total 2 3 5 4 3 2 3" xfId="52501"/>
    <cellStyle name="Total 2 3 5 4 3 3" xfId="28471"/>
    <cellStyle name="Total 2 3 5 4 3 4" xfId="45716"/>
    <cellStyle name="Total 2 3 5 4 4" xfId="7117"/>
    <cellStyle name="Total 2 3 5 4 4 2" xfId="24782"/>
    <cellStyle name="Total 2 3 5 4 4 3" xfId="42053"/>
    <cellStyle name="Total 2 3 5 4 5" xfId="14096"/>
    <cellStyle name="Total 2 3 5 4 5 2" xfId="31760"/>
    <cellStyle name="Total 2 3 5 4 5 3" xfId="48981"/>
    <cellStyle name="Total 2 3 5 4 6" xfId="21066"/>
    <cellStyle name="Total 2 3 5 4 7" xfId="38369"/>
    <cellStyle name="Total 2 3 5 5" xfId="3272"/>
    <cellStyle name="Total 2 3 5 5 2" xfId="5188"/>
    <cellStyle name="Total 2 3 5 5 2 2" xfId="12108"/>
    <cellStyle name="Total 2 3 5 5 2 2 2" xfId="18889"/>
    <cellStyle name="Total 2 3 5 5 2 2 2 2" xfId="36553"/>
    <cellStyle name="Total 2 3 5 5 2 2 2 3" xfId="53736"/>
    <cellStyle name="Total 2 3 5 5 2 2 3" xfId="29772"/>
    <cellStyle name="Total 2 3 5 5 2 2 4" xfId="47005"/>
    <cellStyle name="Total 2 3 5 5 2 3" xfId="8824"/>
    <cellStyle name="Total 2 3 5 5 2 3 2" xfId="26489"/>
    <cellStyle name="Total 2 3 5 5 2 3 3" xfId="43748"/>
    <cellStyle name="Total 2 3 5 5 2 4" xfId="15822"/>
    <cellStyle name="Total 2 3 5 5 2 4 2" xfId="33486"/>
    <cellStyle name="Total 2 3 5 5 2 4 3" xfId="50695"/>
    <cellStyle name="Total 2 3 5 5 2 5" xfId="22853"/>
    <cellStyle name="Total 2 3 5 5 2 6" xfId="40137"/>
    <cellStyle name="Total 2 3 5 5 3" xfId="7044"/>
    <cellStyle name="Total 2 3 5 5 3 2" xfId="24709"/>
    <cellStyle name="Total 2 3 5 5 3 3" xfId="41980"/>
    <cellStyle name="Total 2 3 5 5 4" xfId="14075"/>
    <cellStyle name="Total 2 3 5 5 4 2" xfId="31739"/>
    <cellStyle name="Total 2 3 5 5 4 3" xfId="48960"/>
    <cellStyle name="Total 2 3 5 5 5" xfId="20991"/>
    <cellStyle name="Total 2 3 5 5 6" xfId="38294"/>
    <cellStyle name="Total 2 3 5 6" xfId="4600"/>
    <cellStyle name="Total 2 3 5 6 2" xfId="11520"/>
    <cellStyle name="Total 2 3 5 6 2 2" xfId="18301"/>
    <cellStyle name="Total 2 3 5 6 2 2 2" xfId="35965"/>
    <cellStyle name="Total 2 3 5 6 2 2 3" xfId="53154"/>
    <cellStyle name="Total 2 3 5 6 2 3" xfId="29184"/>
    <cellStyle name="Total 2 3 5 6 2 4" xfId="46423"/>
    <cellStyle name="Total 2 3 5 6 3" xfId="8236"/>
    <cellStyle name="Total 2 3 5 6 3 2" xfId="25901"/>
    <cellStyle name="Total 2 3 5 6 3 3" xfId="43166"/>
    <cellStyle name="Total 2 3 5 6 4" xfId="15234"/>
    <cellStyle name="Total 2 3 5 6 4 2" xfId="32898"/>
    <cellStyle name="Total 2 3 5 6 4 3" xfId="50113"/>
    <cellStyle name="Total 2 3 5 6 5" xfId="22265"/>
    <cellStyle name="Total 2 3 5 6 6" xfId="39555"/>
    <cellStyle name="Total 2 3 5 7" xfId="10206"/>
    <cellStyle name="Total 2 3 5 7 2" xfId="17095"/>
    <cellStyle name="Total 2 3 5 7 2 2" xfId="34759"/>
    <cellStyle name="Total 2 3 5 7 2 3" xfId="51960"/>
    <cellStyle name="Total 2 3 5 7 3" xfId="27870"/>
    <cellStyle name="Total 2 3 5 7 4" xfId="45121"/>
    <cellStyle name="Total 2 3 5 8" xfId="6456"/>
    <cellStyle name="Total 2 3 5 8 2" xfId="24121"/>
    <cellStyle name="Total 2 3 5 8 3" xfId="41398"/>
    <cellStyle name="Total 2 3 5 9" xfId="13487"/>
    <cellStyle name="Total 2 3 5 9 2" xfId="31151"/>
    <cellStyle name="Total 2 3 5 9 3" xfId="48378"/>
    <cellStyle name="Total 2 3 6" xfId="2892"/>
    <cellStyle name="Total 2 3 6 2" xfId="3555"/>
    <cellStyle name="Total 2 3 6 2 2" xfId="5471"/>
    <cellStyle name="Total 2 3 6 2 2 2" xfId="12391"/>
    <cellStyle name="Total 2 3 6 2 2 2 2" xfId="19118"/>
    <cellStyle name="Total 2 3 6 2 2 2 2 2" xfId="36782"/>
    <cellStyle name="Total 2 3 6 2 2 2 2 3" xfId="53962"/>
    <cellStyle name="Total 2 3 6 2 2 2 3" xfId="30055"/>
    <cellStyle name="Total 2 3 6 2 2 2 4" xfId="47285"/>
    <cellStyle name="Total 2 3 6 2 2 3" xfId="9107"/>
    <cellStyle name="Total 2 3 6 2 2 3 2" xfId="26772"/>
    <cellStyle name="Total 2 3 6 2 2 3 3" xfId="44028"/>
    <cellStyle name="Total 2 3 6 2 2 4" xfId="16051"/>
    <cellStyle name="Total 2 3 6 2 2 4 2" xfId="33715"/>
    <cellStyle name="Total 2 3 6 2 2 4 3" xfId="50921"/>
    <cellStyle name="Total 2 3 6 2 2 5" xfId="23136"/>
    <cellStyle name="Total 2 3 6 2 2 6" xfId="40417"/>
    <cellStyle name="Total 2 3 6 2 3" xfId="11015"/>
    <cellStyle name="Total 2 3 6 2 3 2" xfId="17850"/>
    <cellStyle name="Total 2 3 6 2 3 2 2" xfId="35514"/>
    <cellStyle name="Total 2 3 6 2 3 2 3" xfId="52706"/>
    <cellStyle name="Total 2 3 6 2 3 3" xfId="28679"/>
    <cellStyle name="Total 2 3 6 2 3 4" xfId="45921"/>
    <cellStyle name="Total 2 3 6 2 4" xfId="7252"/>
    <cellStyle name="Total 2 3 6 2 4 2" xfId="24917"/>
    <cellStyle name="Total 2 3 6 2 4 3" xfId="42185"/>
    <cellStyle name="Total 2 3 6 2 5" xfId="14304"/>
    <cellStyle name="Total 2 3 6 2 5 2" xfId="31968"/>
    <cellStyle name="Total 2 3 6 2 5 3" xfId="49186"/>
    <cellStyle name="Total 2 3 6 2 6" xfId="21274"/>
    <cellStyle name="Total 2 3 6 2 7" xfId="38574"/>
    <cellStyle name="Total 2 3 6 3" xfId="3925"/>
    <cellStyle name="Total 2 3 6 3 2" xfId="5841"/>
    <cellStyle name="Total 2 3 6 3 2 2" xfId="12761"/>
    <cellStyle name="Total 2 3 6 3 2 2 2" xfId="19488"/>
    <cellStyle name="Total 2 3 6 3 2 2 2 2" xfId="37152"/>
    <cellStyle name="Total 2 3 6 3 2 2 2 3" xfId="54329"/>
    <cellStyle name="Total 2 3 6 3 2 2 3" xfId="30425"/>
    <cellStyle name="Total 2 3 6 3 2 2 4" xfId="47652"/>
    <cellStyle name="Total 2 3 6 3 2 3" xfId="9477"/>
    <cellStyle name="Total 2 3 6 3 2 3 2" xfId="27142"/>
    <cellStyle name="Total 2 3 6 3 2 3 3" xfId="44395"/>
    <cellStyle name="Total 2 3 6 3 2 4" xfId="16421"/>
    <cellStyle name="Total 2 3 6 3 2 4 2" xfId="34085"/>
    <cellStyle name="Total 2 3 6 3 2 4 3" xfId="51288"/>
    <cellStyle name="Total 2 3 6 3 2 5" xfId="23506"/>
    <cellStyle name="Total 2 3 6 3 2 6" xfId="40784"/>
    <cellStyle name="Total 2 3 6 3 3" xfId="7622"/>
    <cellStyle name="Total 2 3 6 3 3 2" xfId="25287"/>
    <cellStyle name="Total 2 3 6 3 3 3" xfId="42552"/>
    <cellStyle name="Total 2 3 6 3 4" xfId="14674"/>
    <cellStyle name="Total 2 3 6 3 4 2" xfId="32338"/>
    <cellStyle name="Total 2 3 6 3 4 3" xfId="49553"/>
    <cellStyle name="Total 2 3 6 3 5" xfId="21644"/>
    <cellStyle name="Total 2 3 6 3 6" xfId="38941"/>
    <cellStyle name="Total 2 3 6 4" xfId="4808"/>
    <cellStyle name="Total 2 3 6 4 2" xfId="11728"/>
    <cellStyle name="Total 2 3 6 4 2 2" xfId="18509"/>
    <cellStyle name="Total 2 3 6 4 2 2 2" xfId="36173"/>
    <cellStyle name="Total 2 3 6 4 2 2 3" xfId="53359"/>
    <cellStyle name="Total 2 3 6 4 2 3" xfId="29392"/>
    <cellStyle name="Total 2 3 6 4 2 4" xfId="46628"/>
    <cellStyle name="Total 2 3 6 4 3" xfId="8444"/>
    <cellStyle name="Total 2 3 6 4 3 2" xfId="26109"/>
    <cellStyle name="Total 2 3 6 4 3 3" xfId="43371"/>
    <cellStyle name="Total 2 3 6 4 4" xfId="15442"/>
    <cellStyle name="Total 2 3 6 4 4 2" xfId="33106"/>
    <cellStyle name="Total 2 3 6 4 4 3" xfId="50318"/>
    <cellStyle name="Total 2 3 6 4 5" xfId="22473"/>
    <cellStyle name="Total 2 3 6 4 6" xfId="39760"/>
    <cellStyle name="Total 2 3 6 5" xfId="10414"/>
    <cellStyle name="Total 2 3 6 5 2" xfId="17303"/>
    <cellStyle name="Total 2 3 6 5 2 2" xfId="34967"/>
    <cellStyle name="Total 2 3 6 5 2 3" xfId="52165"/>
    <cellStyle name="Total 2 3 6 5 3" xfId="28078"/>
    <cellStyle name="Total 2 3 6 5 4" xfId="45326"/>
    <cellStyle name="Total 2 3 6 6" xfId="6664"/>
    <cellStyle name="Total 2 3 6 6 2" xfId="24329"/>
    <cellStyle name="Total 2 3 6 6 3" xfId="41603"/>
    <cellStyle name="Total 2 3 6 7" xfId="13695"/>
    <cellStyle name="Total 2 3 6 7 2" xfId="31359"/>
    <cellStyle name="Total 2 3 6 7 3" xfId="48583"/>
    <cellStyle name="Total 2 3 6 8" xfId="20611"/>
    <cellStyle name="Total 2 3 6 9" xfId="37917"/>
    <cellStyle name="Total 2 3 7" xfId="4551"/>
    <cellStyle name="Total 2 3 7 2" xfId="6415"/>
    <cellStyle name="Total 2 3 7 2 2" xfId="13334"/>
    <cellStyle name="Total 2 3 7 2 2 2" xfId="20007"/>
    <cellStyle name="Total 2 3 7 2 2 2 2" xfId="37671"/>
    <cellStyle name="Total 2 3 7 2 2 2 3" xfId="54848"/>
    <cellStyle name="Total 2 3 7 2 2 3" xfId="30998"/>
    <cellStyle name="Total 2 3 7 2 2 4" xfId="48225"/>
    <cellStyle name="Total 2 3 7 2 3" xfId="10050"/>
    <cellStyle name="Total 2 3 7 2 3 2" xfId="27715"/>
    <cellStyle name="Total 2 3 7 2 3 3" xfId="44968"/>
    <cellStyle name="Total 2 3 7 2 4" xfId="16940"/>
    <cellStyle name="Total 2 3 7 2 4 2" xfId="34604"/>
    <cellStyle name="Total 2 3 7 2 4 3" xfId="51807"/>
    <cellStyle name="Total 2 3 7 2 5" xfId="24080"/>
    <cellStyle name="Total 2 3 7 2 6" xfId="41357"/>
    <cellStyle name="Total 2 3 7 3" xfId="11479"/>
    <cellStyle name="Total 2 3 7 3 2" xfId="18260"/>
    <cellStyle name="Total 2 3 7 3 2 2" xfId="35924"/>
    <cellStyle name="Total 2 3 7 3 2 3" xfId="53113"/>
    <cellStyle name="Total 2 3 7 3 3" xfId="29143"/>
    <cellStyle name="Total 2 3 7 3 4" xfId="46382"/>
    <cellStyle name="Total 2 3 7 4" xfId="8195"/>
    <cellStyle name="Total 2 3 7 4 2" xfId="25860"/>
    <cellStyle name="Total 2 3 7 4 3" xfId="43125"/>
    <cellStyle name="Total 2 3 7 5" xfId="15193"/>
    <cellStyle name="Total 2 3 7 5 2" xfId="32857"/>
    <cellStyle name="Total 2 3 7 5 3" xfId="50072"/>
    <cellStyle name="Total 2 3 7 6" xfId="22224"/>
    <cellStyle name="Total 2 3 7 7" xfId="39514"/>
    <cellStyle name="Total 2 3 8" xfId="4457"/>
    <cellStyle name="Total 2 3 8 2" xfId="6321"/>
    <cellStyle name="Total 2 3 8 2 2" xfId="13240"/>
    <cellStyle name="Total 2 3 8 2 2 2" xfId="19913"/>
    <cellStyle name="Total 2 3 8 2 2 2 2" xfId="37577"/>
    <cellStyle name="Total 2 3 8 2 2 2 3" xfId="54754"/>
    <cellStyle name="Total 2 3 8 2 2 3" xfId="30904"/>
    <cellStyle name="Total 2 3 8 2 2 4" xfId="48131"/>
    <cellStyle name="Total 2 3 8 2 3" xfId="9956"/>
    <cellStyle name="Total 2 3 8 2 3 2" xfId="27621"/>
    <cellStyle name="Total 2 3 8 2 3 3" xfId="44874"/>
    <cellStyle name="Total 2 3 8 2 4" xfId="16846"/>
    <cellStyle name="Total 2 3 8 2 4 2" xfId="34510"/>
    <cellStyle name="Total 2 3 8 2 4 3" xfId="51713"/>
    <cellStyle name="Total 2 3 8 2 5" xfId="23986"/>
    <cellStyle name="Total 2 3 8 2 6" xfId="41263"/>
    <cellStyle name="Total 2 3 8 3" xfId="11385"/>
    <cellStyle name="Total 2 3 8 3 2" xfId="18166"/>
    <cellStyle name="Total 2 3 8 3 2 2" xfId="35830"/>
    <cellStyle name="Total 2 3 8 3 2 3" xfId="53019"/>
    <cellStyle name="Total 2 3 8 3 3" xfId="29049"/>
    <cellStyle name="Total 2 3 8 3 4" xfId="46288"/>
    <cellStyle name="Total 2 3 8 4" xfId="8101"/>
    <cellStyle name="Total 2 3 8 4 2" xfId="25766"/>
    <cellStyle name="Total 2 3 8 4 3" xfId="43031"/>
    <cellStyle name="Total 2 3 8 5" xfId="15099"/>
    <cellStyle name="Total 2 3 8 5 2" xfId="32763"/>
    <cellStyle name="Total 2 3 8 5 3" xfId="49978"/>
    <cellStyle name="Total 2 3 8 6" xfId="22130"/>
    <cellStyle name="Total 2 3 8 7" xfId="39420"/>
    <cellStyle name="Total 2 3 9" xfId="10187"/>
    <cellStyle name="Total 2 3 9 2" xfId="17076"/>
    <cellStyle name="Total 2 3 9 2 2" xfId="34740"/>
    <cellStyle name="Total 2 3 9 2 3" xfId="51941"/>
    <cellStyle name="Total 2 3 9 3" xfId="27851"/>
    <cellStyle name="Total 2 3 9 4" xfId="45102"/>
    <cellStyle name="Total 2 4" xfId="2203"/>
    <cellStyle name="Total 2 4 10" xfId="20349"/>
    <cellStyle name="Total 2 4 11" xfId="20071"/>
    <cellStyle name="Total 2 4 2" xfId="2204"/>
    <cellStyle name="Total 2 4 3" xfId="2205"/>
    <cellStyle name="Total 2 4 4" xfId="2681"/>
    <cellStyle name="Total 2 4 4 10" xfId="20402"/>
    <cellStyle name="Total 2 4 4 11" xfId="37711"/>
    <cellStyle name="Total 2 4 4 2" xfId="2910"/>
    <cellStyle name="Total 2 4 4 2 2" xfId="3573"/>
    <cellStyle name="Total 2 4 4 2 2 2" xfId="5489"/>
    <cellStyle name="Total 2 4 4 2 2 2 2" xfId="12409"/>
    <cellStyle name="Total 2 4 4 2 2 2 2 2" xfId="19136"/>
    <cellStyle name="Total 2 4 4 2 2 2 2 2 2" xfId="36800"/>
    <cellStyle name="Total 2 4 4 2 2 2 2 2 3" xfId="53980"/>
    <cellStyle name="Total 2 4 4 2 2 2 2 3" xfId="30073"/>
    <cellStyle name="Total 2 4 4 2 2 2 2 4" xfId="47303"/>
    <cellStyle name="Total 2 4 4 2 2 2 3" xfId="9125"/>
    <cellStyle name="Total 2 4 4 2 2 2 3 2" xfId="26790"/>
    <cellStyle name="Total 2 4 4 2 2 2 3 3" xfId="44046"/>
    <cellStyle name="Total 2 4 4 2 2 2 4" xfId="16069"/>
    <cellStyle name="Total 2 4 4 2 2 2 4 2" xfId="33733"/>
    <cellStyle name="Total 2 4 4 2 2 2 4 3" xfId="50939"/>
    <cellStyle name="Total 2 4 4 2 2 2 5" xfId="23154"/>
    <cellStyle name="Total 2 4 4 2 2 2 6" xfId="40435"/>
    <cellStyle name="Total 2 4 4 2 2 3" xfId="11033"/>
    <cellStyle name="Total 2 4 4 2 2 3 2" xfId="17868"/>
    <cellStyle name="Total 2 4 4 2 2 3 2 2" xfId="35532"/>
    <cellStyle name="Total 2 4 4 2 2 3 2 3" xfId="52724"/>
    <cellStyle name="Total 2 4 4 2 2 3 3" xfId="28697"/>
    <cellStyle name="Total 2 4 4 2 2 3 4" xfId="45939"/>
    <cellStyle name="Total 2 4 4 2 2 4" xfId="7270"/>
    <cellStyle name="Total 2 4 4 2 2 4 2" xfId="24935"/>
    <cellStyle name="Total 2 4 4 2 2 4 3" xfId="42203"/>
    <cellStyle name="Total 2 4 4 2 2 5" xfId="14322"/>
    <cellStyle name="Total 2 4 4 2 2 5 2" xfId="31986"/>
    <cellStyle name="Total 2 4 4 2 2 5 3" xfId="49204"/>
    <cellStyle name="Total 2 4 4 2 2 6" xfId="21292"/>
    <cellStyle name="Total 2 4 4 2 2 7" xfId="38592"/>
    <cellStyle name="Total 2 4 4 2 3" xfId="3943"/>
    <cellStyle name="Total 2 4 4 2 3 2" xfId="5859"/>
    <cellStyle name="Total 2 4 4 2 3 2 2" xfId="12779"/>
    <cellStyle name="Total 2 4 4 2 3 2 2 2" xfId="19506"/>
    <cellStyle name="Total 2 4 4 2 3 2 2 2 2" xfId="37170"/>
    <cellStyle name="Total 2 4 4 2 3 2 2 2 3" xfId="54347"/>
    <cellStyle name="Total 2 4 4 2 3 2 2 3" xfId="30443"/>
    <cellStyle name="Total 2 4 4 2 3 2 2 4" xfId="47670"/>
    <cellStyle name="Total 2 4 4 2 3 2 3" xfId="9495"/>
    <cellStyle name="Total 2 4 4 2 3 2 3 2" xfId="27160"/>
    <cellStyle name="Total 2 4 4 2 3 2 3 3" xfId="44413"/>
    <cellStyle name="Total 2 4 4 2 3 2 4" xfId="16439"/>
    <cellStyle name="Total 2 4 4 2 3 2 4 2" xfId="34103"/>
    <cellStyle name="Total 2 4 4 2 3 2 4 3" xfId="51306"/>
    <cellStyle name="Total 2 4 4 2 3 2 5" xfId="23524"/>
    <cellStyle name="Total 2 4 4 2 3 2 6" xfId="40802"/>
    <cellStyle name="Total 2 4 4 2 3 3" xfId="7640"/>
    <cellStyle name="Total 2 4 4 2 3 3 2" xfId="25305"/>
    <cellStyle name="Total 2 4 4 2 3 3 3" xfId="42570"/>
    <cellStyle name="Total 2 4 4 2 3 4" xfId="14692"/>
    <cellStyle name="Total 2 4 4 2 3 4 2" xfId="32356"/>
    <cellStyle name="Total 2 4 4 2 3 4 3" xfId="49571"/>
    <cellStyle name="Total 2 4 4 2 3 5" xfId="21662"/>
    <cellStyle name="Total 2 4 4 2 3 6" xfId="38959"/>
    <cellStyle name="Total 2 4 4 2 4" xfId="4826"/>
    <cellStyle name="Total 2 4 4 2 4 2" xfId="11746"/>
    <cellStyle name="Total 2 4 4 2 4 2 2" xfId="18527"/>
    <cellStyle name="Total 2 4 4 2 4 2 2 2" xfId="36191"/>
    <cellStyle name="Total 2 4 4 2 4 2 2 3" xfId="53377"/>
    <cellStyle name="Total 2 4 4 2 4 2 3" xfId="29410"/>
    <cellStyle name="Total 2 4 4 2 4 2 4" xfId="46646"/>
    <cellStyle name="Total 2 4 4 2 4 3" xfId="8462"/>
    <cellStyle name="Total 2 4 4 2 4 3 2" xfId="26127"/>
    <cellStyle name="Total 2 4 4 2 4 3 3" xfId="43389"/>
    <cellStyle name="Total 2 4 4 2 4 4" xfId="15460"/>
    <cellStyle name="Total 2 4 4 2 4 4 2" xfId="33124"/>
    <cellStyle name="Total 2 4 4 2 4 4 3" xfId="50336"/>
    <cellStyle name="Total 2 4 4 2 4 5" xfId="22491"/>
    <cellStyle name="Total 2 4 4 2 4 6" xfId="39778"/>
    <cellStyle name="Total 2 4 4 2 5" xfId="10432"/>
    <cellStyle name="Total 2 4 4 2 5 2" xfId="17321"/>
    <cellStyle name="Total 2 4 4 2 5 2 2" xfId="34985"/>
    <cellStyle name="Total 2 4 4 2 5 2 3" xfId="52183"/>
    <cellStyle name="Total 2 4 4 2 5 3" xfId="28096"/>
    <cellStyle name="Total 2 4 4 2 5 4" xfId="45344"/>
    <cellStyle name="Total 2 4 4 2 6" xfId="6682"/>
    <cellStyle name="Total 2 4 4 2 6 2" xfId="24347"/>
    <cellStyle name="Total 2 4 4 2 6 3" xfId="41621"/>
    <cellStyle name="Total 2 4 4 2 7" xfId="13713"/>
    <cellStyle name="Total 2 4 4 2 7 2" xfId="31377"/>
    <cellStyle name="Total 2 4 4 2 7 3" xfId="48601"/>
    <cellStyle name="Total 2 4 4 2 8" xfId="20629"/>
    <cellStyle name="Total 2 4 4 2 9" xfId="37935"/>
    <cellStyle name="Total 2 4 4 3" xfId="3118"/>
    <cellStyle name="Total 2 4 4 3 2" xfId="4148"/>
    <cellStyle name="Total 2 4 4 3 2 2" xfId="6064"/>
    <cellStyle name="Total 2 4 4 3 2 2 2" xfId="12984"/>
    <cellStyle name="Total 2 4 4 3 2 2 2 2" xfId="19711"/>
    <cellStyle name="Total 2 4 4 3 2 2 2 2 2" xfId="37375"/>
    <cellStyle name="Total 2 4 4 3 2 2 2 2 3" xfId="54552"/>
    <cellStyle name="Total 2 4 4 3 2 2 2 3" xfId="30648"/>
    <cellStyle name="Total 2 4 4 3 2 2 2 4" xfId="47875"/>
    <cellStyle name="Total 2 4 4 3 2 2 3" xfId="9700"/>
    <cellStyle name="Total 2 4 4 3 2 2 3 2" xfId="27365"/>
    <cellStyle name="Total 2 4 4 3 2 2 3 3" xfId="44618"/>
    <cellStyle name="Total 2 4 4 3 2 2 4" xfId="16644"/>
    <cellStyle name="Total 2 4 4 3 2 2 4 2" xfId="34308"/>
    <cellStyle name="Total 2 4 4 3 2 2 4 3" xfId="51511"/>
    <cellStyle name="Total 2 4 4 3 2 2 5" xfId="23729"/>
    <cellStyle name="Total 2 4 4 3 2 2 6" xfId="41007"/>
    <cellStyle name="Total 2 4 4 3 2 3" xfId="7845"/>
    <cellStyle name="Total 2 4 4 3 2 3 2" xfId="25510"/>
    <cellStyle name="Total 2 4 4 3 2 3 3" xfId="42775"/>
    <cellStyle name="Total 2 4 4 3 2 4" xfId="14897"/>
    <cellStyle name="Total 2 4 4 3 2 4 2" xfId="32561"/>
    <cellStyle name="Total 2 4 4 3 2 4 3" xfId="49776"/>
    <cellStyle name="Total 2 4 4 3 2 5" xfId="21867"/>
    <cellStyle name="Total 2 4 4 3 2 6" xfId="39164"/>
    <cellStyle name="Total 2 4 4 3 3" xfId="5034"/>
    <cellStyle name="Total 2 4 4 3 3 2" xfId="11954"/>
    <cellStyle name="Total 2 4 4 3 3 2 2" xfId="18735"/>
    <cellStyle name="Total 2 4 4 3 3 2 2 2" xfId="36399"/>
    <cellStyle name="Total 2 4 4 3 3 2 2 3" xfId="53582"/>
    <cellStyle name="Total 2 4 4 3 3 2 3" xfId="29618"/>
    <cellStyle name="Total 2 4 4 3 3 2 4" xfId="46851"/>
    <cellStyle name="Total 2 4 4 3 3 3" xfId="8670"/>
    <cellStyle name="Total 2 4 4 3 3 3 2" xfId="26335"/>
    <cellStyle name="Total 2 4 4 3 3 3 3" xfId="43594"/>
    <cellStyle name="Total 2 4 4 3 3 4" xfId="15668"/>
    <cellStyle name="Total 2 4 4 3 3 4 2" xfId="33332"/>
    <cellStyle name="Total 2 4 4 3 3 4 3" xfId="50541"/>
    <cellStyle name="Total 2 4 4 3 3 5" xfId="22699"/>
    <cellStyle name="Total 2 4 4 3 3 6" xfId="39983"/>
    <cellStyle name="Total 2 4 4 3 4" xfId="10640"/>
    <cellStyle name="Total 2 4 4 3 4 2" xfId="17529"/>
    <cellStyle name="Total 2 4 4 3 4 2 2" xfId="35193"/>
    <cellStyle name="Total 2 4 4 3 4 2 3" xfId="52388"/>
    <cellStyle name="Total 2 4 4 3 4 3" xfId="28304"/>
    <cellStyle name="Total 2 4 4 3 4 4" xfId="45549"/>
    <cellStyle name="Total 2 4 4 3 5" xfId="6890"/>
    <cellStyle name="Total 2 4 4 3 5 2" xfId="24555"/>
    <cellStyle name="Total 2 4 4 3 5 3" xfId="41826"/>
    <cellStyle name="Total 2 4 4 3 6" xfId="13921"/>
    <cellStyle name="Total 2 4 4 3 6 2" xfId="31585"/>
    <cellStyle name="Total 2 4 4 3 6 3" xfId="48806"/>
    <cellStyle name="Total 2 4 4 3 7" xfId="20837"/>
    <cellStyle name="Total 2 4 4 3 8" xfId="38140"/>
    <cellStyle name="Total 2 4 4 4" xfId="3346"/>
    <cellStyle name="Total 2 4 4 4 2" xfId="5262"/>
    <cellStyle name="Total 2 4 4 4 2 2" xfId="12182"/>
    <cellStyle name="Total 2 4 4 4 2 2 2" xfId="18909"/>
    <cellStyle name="Total 2 4 4 4 2 2 2 2" xfId="36573"/>
    <cellStyle name="Total 2 4 4 4 2 2 2 3" xfId="53756"/>
    <cellStyle name="Total 2 4 4 4 2 2 3" xfId="29846"/>
    <cellStyle name="Total 2 4 4 4 2 2 4" xfId="47079"/>
    <cellStyle name="Total 2 4 4 4 2 3" xfId="8898"/>
    <cellStyle name="Total 2 4 4 4 2 3 2" xfId="26563"/>
    <cellStyle name="Total 2 4 4 4 2 3 3" xfId="43822"/>
    <cellStyle name="Total 2 4 4 4 2 4" xfId="15842"/>
    <cellStyle name="Total 2 4 4 4 2 4 2" xfId="33506"/>
    <cellStyle name="Total 2 4 4 4 2 4 3" xfId="50715"/>
    <cellStyle name="Total 2 4 4 4 2 5" xfId="22927"/>
    <cellStyle name="Total 2 4 4 4 2 6" xfId="40211"/>
    <cellStyle name="Total 2 4 4 4 3" xfId="10806"/>
    <cellStyle name="Total 2 4 4 4 3 2" xfId="17641"/>
    <cellStyle name="Total 2 4 4 4 3 2 2" xfId="35305"/>
    <cellStyle name="Total 2 4 4 4 3 2 3" xfId="52500"/>
    <cellStyle name="Total 2 4 4 4 3 3" xfId="28470"/>
    <cellStyle name="Total 2 4 4 4 3 4" xfId="45715"/>
    <cellStyle name="Total 2 4 4 4 4" xfId="7116"/>
    <cellStyle name="Total 2 4 4 4 4 2" xfId="24781"/>
    <cellStyle name="Total 2 4 4 4 4 3" xfId="42052"/>
    <cellStyle name="Total 2 4 4 4 5" xfId="14095"/>
    <cellStyle name="Total 2 4 4 4 5 2" xfId="31759"/>
    <cellStyle name="Total 2 4 4 4 5 3" xfId="48980"/>
    <cellStyle name="Total 2 4 4 4 6" xfId="21065"/>
    <cellStyle name="Total 2 4 4 4 7" xfId="38368"/>
    <cellStyle name="Total 2 4 4 5" xfId="3273"/>
    <cellStyle name="Total 2 4 4 5 2" xfId="5189"/>
    <cellStyle name="Total 2 4 4 5 2 2" xfId="12109"/>
    <cellStyle name="Total 2 4 4 5 2 2 2" xfId="18890"/>
    <cellStyle name="Total 2 4 4 5 2 2 2 2" xfId="36554"/>
    <cellStyle name="Total 2 4 4 5 2 2 2 3" xfId="53737"/>
    <cellStyle name="Total 2 4 4 5 2 2 3" xfId="29773"/>
    <cellStyle name="Total 2 4 4 5 2 2 4" xfId="47006"/>
    <cellStyle name="Total 2 4 4 5 2 3" xfId="8825"/>
    <cellStyle name="Total 2 4 4 5 2 3 2" xfId="26490"/>
    <cellStyle name="Total 2 4 4 5 2 3 3" xfId="43749"/>
    <cellStyle name="Total 2 4 4 5 2 4" xfId="15823"/>
    <cellStyle name="Total 2 4 4 5 2 4 2" xfId="33487"/>
    <cellStyle name="Total 2 4 4 5 2 4 3" xfId="50696"/>
    <cellStyle name="Total 2 4 4 5 2 5" xfId="22854"/>
    <cellStyle name="Total 2 4 4 5 2 6" xfId="40138"/>
    <cellStyle name="Total 2 4 4 5 3" xfId="7045"/>
    <cellStyle name="Total 2 4 4 5 3 2" xfId="24710"/>
    <cellStyle name="Total 2 4 4 5 3 3" xfId="41981"/>
    <cellStyle name="Total 2 4 4 5 4" xfId="14076"/>
    <cellStyle name="Total 2 4 4 5 4 2" xfId="31740"/>
    <cellStyle name="Total 2 4 4 5 4 3" xfId="48961"/>
    <cellStyle name="Total 2 4 4 5 5" xfId="20992"/>
    <cellStyle name="Total 2 4 4 5 6" xfId="38295"/>
    <cellStyle name="Total 2 4 4 6" xfId="4599"/>
    <cellStyle name="Total 2 4 4 6 2" xfId="11519"/>
    <cellStyle name="Total 2 4 4 6 2 2" xfId="18300"/>
    <cellStyle name="Total 2 4 4 6 2 2 2" xfId="35964"/>
    <cellStyle name="Total 2 4 4 6 2 2 3" xfId="53153"/>
    <cellStyle name="Total 2 4 4 6 2 3" xfId="29183"/>
    <cellStyle name="Total 2 4 4 6 2 4" xfId="46422"/>
    <cellStyle name="Total 2 4 4 6 3" xfId="8235"/>
    <cellStyle name="Total 2 4 4 6 3 2" xfId="25900"/>
    <cellStyle name="Total 2 4 4 6 3 3" xfId="43165"/>
    <cellStyle name="Total 2 4 4 6 4" xfId="15233"/>
    <cellStyle name="Total 2 4 4 6 4 2" xfId="32897"/>
    <cellStyle name="Total 2 4 4 6 4 3" xfId="50112"/>
    <cellStyle name="Total 2 4 4 6 5" xfId="22264"/>
    <cellStyle name="Total 2 4 4 6 6" xfId="39554"/>
    <cellStyle name="Total 2 4 4 7" xfId="10205"/>
    <cellStyle name="Total 2 4 4 7 2" xfId="17094"/>
    <cellStyle name="Total 2 4 4 7 2 2" xfId="34758"/>
    <cellStyle name="Total 2 4 4 7 2 3" xfId="51959"/>
    <cellStyle name="Total 2 4 4 7 3" xfId="27869"/>
    <cellStyle name="Total 2 4 4 7 4" xfId="45120"/>
    <cellStyle name="Total 2 4 4 8" xfId="6455"/>
    <cellStyle name="Total 2 4 4 8 2" xfId="24120"/>
    <cellStyle name="Total 2 4 4 8 3" xfId="41397"/>
    <cellStyle name="Total 2 4 4 9" xfId="13486"/>
    <cellStyle name="Total 2 4 4 9 2" xfId="31150"/>
    <cellStyle name="Total 2 4 4 9 3" xfId="48377"/>
    <cellStyle name="Total 2 4 5" xfId="2893"/>
    <cellStyle name="Total 2 4 5 2" xfId="3556"/>
    <cellStyle name="Total 2 4 5 2 2" xfId="5472"/>
    <cellStyle name="Total 2 4 5 2 2 2" xfId="12392"/>
    <cellStyle name="Total 2 4 5 2 2 2 2" xfId="19119"/>
    <cellStyle name="Total 2 4 5 2 2 2 2 2" xfId="36783"/>
    <cellStyle name="Total 2 4 5 2 2 2 2 3" xfId="53963"/>
    <cellStyle name="Total 2 4 5 2 2 2 3" xfId="30056"/>
    <cellStyle name="Total 2 4 5 2 2 2 4" xfId="47286"/>
    <cellStyle name="Total 2 4 5 2 2 3" xfId="9108"/>
    <cellStyle name="Total 2 4 5 2 2 3 2" xfId="26773"/>
    <cellStyle name="Total 2 4 5 2 2 3 3" xfId="44029"/>
    <cellStyle name="Total 2 4 5 2 2 4" xfId="16052"/>
    <cellStyle name="Total 2 4 5 2 2 4 2" xfId="33716"/>
    <cellStyle name="Total 2 4 5 2 2 4 3" xfId="50922"/>
    <cellStyle name="Total 2 4 5 2 2 5" xfId="23137"/>
    <cellStyle name="Total 2 4 5 2 2 6" xfId="40418"/>
    <cellStyle name="Total 2 4 5 2 3" xfId="11016"/>
    <cellStyle name="Total 2 4 5 2 3 2" xfId="17851"/>
    <cellStyle name="Total 2 4 5 2 3 2 2" xfId="35515"/>
    <cellStyle name="Total 2 4 5 2 3 2 3" xfId="52707"/>
    <cellStyle name="Total 2 4 5 2 3 3" xfId="28680"/>
    <cellStyle name="Total 2 4 5 2 3 4" xfId="45922"/>
    <cellStyle name="Total 2 4 5 2 4" xfId="7253"/>
    <cellStyle name="Total 2 4 5 2 4 2" xfId="24918"/>
    <cellStyle name="Total 2 4 5 2 4 3" xfId="42186"/>
    <cellStyle name="Total 2 4 5 2 5" xfId="14305"/>
    <cellStyle name="Total 2 4 5 2 5 2" xfId="31969"/>
    <cellStyle name="Total 2 4 5 2 5 3" xfId="49187"/>
    <cellStyle name="Total 2 4 5 2 6" xfId="21275"/>
    <cellStyle name="Total 2 4 5 2 7" xfId="38575"/>
    <cellStyle name="Total 2 4 5 3" xfId="3926"/>
    <cellStyle name="Total 2 4 5 3 2" xfId="5842"/>
    <cellStyle name="Total 2 4 5 3 2 2" xfId="12762"/>
    <cellStyle name="Total 2 4 5 3 2 2 2" xfId="19489"/>
    <cellStyle name="Total 2 4 5 3 2 2 2 2" xfId="37153"/>
    <cellStyle name="Total 2 4 5 3 2 2 2 3" xfId="54330"/>
    <cellStyle name="Total 2 4 5 3 2 2 3" xfId="30426"/>
    <cellStyle name="Total 2 4 5 3 2 2 4" xfId="47653"/>
    <cellStyle name="Total 2 4 5 3 2 3" xfId="9478"/>
    <cellStyle name="Total 2 4 5 3 2 3 2" xfId="27143"/>
    <cellStyle name="Total 2 4 5 3 2 3 3" xfId="44396"/>
    <cellStyle name="Total 2 4 5 3 2 4" xfId="16422"/>
    <cellStyle name="Total 2 4 5 3 2 4 2" xfId="34086"/>
    <cellStyle name="Total 2 4 5 3 2 4 3" xfId="51289"/>
    <cellStyle name="Total 2 4 5 3 2 5" xfId="23507"/>
    <cellStyle name="Total 2 4 5 3 2 6" xfId="40785"/>
    <cellStyle name="Total 2 4 5 3 3" xfId="7623"/>
    <cellStyle name="Total 2 4 5 3 3 2" xfId="25288"/>
    <cellStyle name="Total 2 4 5 3 3 3" xfId="42553"/>
    <cellStyle name="Total 2 4 5 3 4" xfId="14675"/>
    <cellStyle name="Total 2 4 5 3 4 2" xfId="32339"/>
    <cellStyle name="Total 2 4 5 3 4 3" xfId="49554"/>
    <cellStyle name="Total 2 4 5 3 5" xfId="21645"/>
    <cellStyle name="Total 2 4 5 3 6" xfId="38942"/>
    <cellStyle name="Total 2 4 5 4" xfId="4809"/>
    <cellStyle name="Total 2 4 5 4 2" xfId="11729"/>
    <cellStyle name="Total 2 4 5 4 2 2" xfId="18510"/>
    <cellStyle name="Total 2 4 5 4 2 2 2" xfId="36174"/>
    <cellStyle name="Total 2 4 5 4 2 2 3" xfId="53360"/>
    <cellStyle name="Total 2 4 5 4 2 3" xfId="29393"/>
    <cellStyle name="Total 2 4 5 4 2 4" xfId="46629"/>
    <cellStyle name="Total 2 4 5 4 3" xfId="8445"/>
    <cellStyle name="Total 2 4 5 4 3 2" xfId="26110"/>
    <cellStyle name="Total 2 4 5 4 3 3" xfId="43372"/>
    <cellStyle name="Total 2 4 5 4 4" xfId="15443"/>
    <cellStyle name="Total 2 4 5 4 4 2" xfId="33107"/>
    <cellStyle name="Total 2 4 5 4 4 3" xfId="50319"/>
    <cellStyle name="Total 2 4 5 4 5" xfId="22474"/>
    <cellStyle name="Total 2 4 5 4 6" xfId="39761"/>
    <cellStyle name="Total 2 4 5 5" xfId="10415"/>
    <cellStyle name="Total 2 4 5 5 2" xfId="17304"/>
    <cellStyle name="Total 2 4 5 5 2 2" xfId="34968"/>
    <cellStyle name="Total 2 4 5 5 2 3" xfId="52166"/>
    <cellStyle name="Total 2 4 5 5 3" xfId="28079"/>
    <cellStyle name="Total 2 4 5 5 4" xfId="45327"/>
    <cellStyle name="Total 2 4 5 6" xfId="6665"/>
    <cellStyle name="Total 2 4 5 6 2" xfId="24330"/>
    <cellStyle name="Total 2 4 5 6 3" xfId="41604"/>
    <cellStyle name="Total 2 4 5 7" xfId="13696"/>
    <cellStyle name="Total 2 4 5 7 2" xfId="31360"/>
    <cellStyle name="Total 2 4 5 7 3" xfId="48584"/>
    <cellStyle name="Total 2 4 5 8" xfId="20612"/>
    <cellStyle name="Total 2 4 5 9" xfId="37918"/>
    <cellStyle name="Total 2 4 6" xfId="4555"/>
    <cellStyle name="Total 2 4 6 2" xfId="6419"/>
    <cellStyle name="Total 2 4 6 2 2" xfId="13338"/>
    <cellStyle name="Total 2 4 6 2 2 2" xfId="20011"/>
    <cellStyle name="Total 2 4 6 2 2 2 2" xfId="37675"/>
    <cellStyle name="Total 2 4 6 2 2 2 3" xfId="54852"/>
    <cellStyle name="Total 2 4 6 2 2 3" xfId="31002"/>
    <cellStyle name="Total 2 4 6 2 2 4" xfId="48229"/>
    <cellStyle name="Total 2 4 6 2 3" xfId="10054"/>
    <cellStyle name="Total 2 4 6 2 3 2" xfId="27719"/>
    <cellStyle name="Total 2 4 6 2 3 3" xfId="44972"/>
    <cellStyle name="Total 2 4 6 2 4" xfId="16944"/>
    <cellStyle name="Total 2 4 6 2 4 2" xfId="34608"/>
    <cellStyle name="Total 2 4 6 2 4 3" xfId="51811"/>
    <cellStyle name="Total 2 4 6 2 5" xfId="24084"/>
    <cellStyle name="Total 2 4 6 2 6" xfId="41361"/>
    <cellStyle name="Total 2 4 6 3" xfId="11483"/>
    <cellStyle name="Total 2 4 6 3 2" xfId="18264"/>
    <cellStyle name="Total 2 4 6 3 2 2" xfId="35928"/>
    <cellStyle name="Total 2 4 6 3 2 3" xfId="53117"/>
    <cellStyle name="Total 2 4 6 3 3" xfId="29147"/>
    <cellStyle name="Total 2 4 6 3 4" xfId="46386"/>
    <cellStyle name="Total 2 4 6 4" xfId="8199"/>
    <cellStyle name="Total 2 4 6 4 2" xfId="25864"/>
    <cellStyle name="Total 2 4 6 4 3" xfId="43129"/>
    <cellStyle name="Total 2 4 6 5" xfId="15197"/>
    <cellStyle name="Total 2 4 6 5 2" xfId="32861"/>
    <cellStyle name="Total 2 4 6 5 3" xfId="50076"/>
    <cellStyle name="Total 2 4 6 6" xfId="22228"/>
    <cellStyle name="Total 2 4 6 7" xfId="39518"/>
    <cellStyle name="Total 2 4 7" xfId="4581"/>
    <cellStyle name="Total 2 4 7 2" xfId="6441"/>
    <cellStyle name="Total 2 4 7 2 2" xfId="13360"/>
    <cellStyle name="Total 2 4 7 2 2 2" xfId="20033"/>
    <cellStyle name="Total 2 4 7 2 2 2 2" xfId="37697"/>
    <cellStyle name="Total 2 4 7 2 2 2 3" xfId="54874"/>
    <cellStyle name="Total 2 4 7 2 2 3" xfId="31024"/>
    <cellStyle name="Total 2 4 7 2 2 4" xfId="48251"/>
    <cellStyle name="Total 2 4 7 2 3" xfId="10076"/>
    <cellStyle name="Total 2 4 7 2 3 2" xfId="27741"/>
    <cellStyle name="Total 2 4 7 2 3 3" xfId="44994"/>
    <cellStyle name="Total 2 4 7 2 4" xfId="16966"/>
    <cellStyle name="Total 2 4 7 2 4 2" xfId="34630"/>
    <cellStyle name="Total 2 4 7 2 4 3" xfId="51833"/>
    <cellStyle name="Total 2 4 7 2 5" xfId="24106"/>
    <cellStyle name="Total 2 4 7 2 6" xfId="41383"/>
    <cellStyle name="Total 2 4 7 3" xfId="11505"/>
    <cellStyle name="Total 2 4 7 3 2" xfId="18286"/>
    <cellStyle name="Total 2 4 7 3 2 2" xfId="35950"/>
    <cellStyle name="Total 2 4 7 3 2 3" xfId="53139"/>
    <cellStyle name="Total 2 4 7 3 3" xfId="29169"/>
    <cellStyle name="Total 2 4 7 3 4" xfId="46408"/>
    <cellStyle name="Total 2 4 7 4" xfId="8221"/>
    <cellStyle name="Total 2 4 7 4 2" xfId="25886"/>
    <cellStyle name="Total 2 4 7 4 3" xfId="43151"/>
    <cellStyle name="Total 2 4 7 5" xfId="15219"/>
    <cellStyle name="Total 2 4 7 5 2" xfId="32883"/>
    <cellStyle name="Total 2 4 7 5 3" xfId="50098"/>
    <cellStyle name="Total 2 4 7 6" xfId="22250"/>
    <cellStyle name="Total 2 4 7 7" xfId="39540"/>
    <cellStyle name="Total 2 4 8" xfId="10188"/>
    <cellStyle name="Total 2 4 8 2" xfId="17077"/>
    <cellStyle name="Total 2 4 8 2 2" xfId="34741"/>
    <cellStyle name="Total 2 4 8 2 3" xfId="51942"/>
    <cellStyle name="Total 2 4 8 3" xfId="27852"/>
    <cellStyle name="Total 2 4 8 4" xfId="45103"/>
    <cellStyle name="Total 2 4 9" xfId="13469"/>
    <cellStyle name="Total 2 4 9 2" xfId="31133"/>
    <cellStyle name="Total 2 4 9 3" xfId="48360"/>
    <cellStyle name="Total 2 5" xfId="2206"/>
    <cellStyle name="Total 2 5 10" xfId="20070"/>
    <cellStyle name="Total 2 5 2" xfId="2207"/>
    <cellStyle name="Total 2 5 3" xfId="2680"/>
    <cellStyle name="Total 2 5 3 10" xfId="20401"/>
    <cellStyle name="Total 2 5 3 11" xfId="37710"/>
    <cellStyle name="Total 2 5 3 2" xfId="2909"/>
    <cellStyle name="Total 2 5 3 2 2" xfId="3572"/>
    <cellStyle name="Total 2 5 3 2 2 2" xfId="5488"/>
    <cellStyle name="Total 2 5 3 2 2 2 2" xfId="12408"/>
    <cellStyle name="Total 2 5 3 2 2 2 2 2" xfId="19135"/>
    <cellStyle name="Total 2 5 3 2 2 2 2 2 2" xfId="36799"/>
    <cellStyle name="Total 2 5 3 2 2 2 2 2 3" xfId="53979"/>
    <cellStyle name="Total 2 5 3 2 2 2 2 3" xfId="30072"/>
    <cellStyle name="Total 2 5 3 2 2 2 2 4" xfId="47302"/>
    <cellStyle name="Total 2 5 3 2 2 2 3" xfId="9124"/>
    <cellStyle name="Total 2 5 3 2 2 2 3 2" xfId="26789"/>
    <cellStyle name="Total 2 5 3 2 2 2 3 3" xfId="44045"/>
    <cellStyle name="Total 2 5 3 2 2 2 4" xfId="16068"/>
    <cellStyle name="Total 2 5 3 2 2 2 4 2" xfId="33732"/>
    <cellStyle name="Total 2 5 3 2 2 2 4 3" xfId="50938"/>
    <cellStyle name="Total 2 5 3 2 2 2 5" xfId="23153"/>
    <cellStyle name="Total 2 5 3 2 2 2 6" xfId="40434"/>
    <cellStyle name="Total 2 5 3 2 2 3" xfId="11032"/>
    <cellStyle name="Total 2 5 3 2 2 3 2" xfId="17867"/>
    <cellStyle name="Total 2 5 3 2 2 3 2 2" xfId="35531"/>
    <cellStyle name="Total 2 5 3 2 2 3 2 3" xfId="52723"/>
    <cellStyle name="Total 2 5 3 2 2 3 3" xfId="28696"/>
    <cellStyle name="Total 2 5 3 2 2 3 4" xfId="45938"/>
    <cellStyle name="Total 2 5 3 2 2 4" xfId="7269"/>
    <cellStyle name="Total 2 5 3 2 2 4 2" xfId="24934"/>
    <cellStyle name="Total 2 5 3 2 2 4 3" xfId="42202"/>
    <cellStyle name="Total 2 5 3 2 2 5" xfId="14321"/>
    <cellStyle name="Total 2 5 3 2 2 5 2" xfId="31985"/>
    <cellStyle name="Total 2 5 3 2 2 5 3" xfId="49203"/>
    <cellStyle name="Total 2 5 3 2 2 6" xfId="21291"/>
    <cellStyle name="Total 2 5 3 2 2 7" xfId="38591"/>
    <cellStyle name="Total 2 5 3 2 3" xfId="3942"/>
    <cellStyle name="Total 2 5 3 2 3 2" xfId="5858"/>
    <cellStyle name="Total 2 5 3 2 3 2 2" xfId="12778"/>
    <cellStyle name="Total 2 5 3 2 3 2 2 2" xfId="19505"/>
    <cellStyle name="Total 2 5 3 2 3 2 2 2 2" xfId="37169"/>
    <cellStyle name="Total 2 5 3 2 3 2 2 2 3" xfId="54346"/>
    <cellStyle name="Total 2 5 3 2 3 2 2 3" xfId="30442"/>
    <cellStyle name="Total 2 5 3 2 3 2 2 4" xfId="47669"/>
    <cellStyle name="Total 2 5 3 2 3 2 3" xfId="9494"/>
    <cellStyle name="Total 2 5 3 2 3 2 3 2" xfId="27159"/>
    <cellStyle name="Total 2 5 3 2 3 2 3 3" xfId="44412"/>
    <cellStyle name="Total 2 5 3 2 3 2 4" xfId="16438"/>
    <cellStyle name="Total 2 5 3 2 3 2 4 2" xfId="34102"/>
    <cellStyle name="Total 2 5 3 2 3 2 4 3" xfId="51305"/>
    <cellStyle name="Total 2 5 3 2 3 2 5" xfId="23523"/>
    <cellStyle name="Total 2 5 3 2 3 2 6" xfId="40801"/>
    <cellStyle name="Total 2 5 3 2 3 3" xfId="7639"/>
    <cellStyle name="Total 2 5 3 2 3 3 2" xfId="25304"/>
    <cellStyle name="Total 2 5 3 2 3 3 3" xfId="42569"/>
    <cellStyle name="Total 2 5 3 2 3 4" xfId="14691"/>
    <cellStyle name="Total 2 5 3 2 3 4 2" xfId="32355"/>
    <cellStyle name="Total 2 5 3 2 3 4 3" xfId="49570"/>
    <cellStyle name="Total 2 5 3 2 3 5" xfId="21661"/>
    <cellStyle name="Total 2 5 3 2 3 6" xfId="38958"/>
    <cellStyle name="Total 2 5 3 2 4" xfId="4825"/>
    <cellStyle name="Total 2 5 3 2 4 2" xfId="11745"/>
    <cellStyle name="Total 2 5 3 2 4 2 2" xfId="18526"/>
    <cellStyle name="Total 2 5 3 2 4 2 2 2" xfId="36190"/>
    <cellStyle name="Total 2 5 3 2 4 2 2 3" xfId="53376"/>
    <cellStyle name="Total 2 5 3 2 4 2 3" xfId="29409"/>
    <cellStyle name="Total 2 5 3 2 4 2 4" xfId="46645"/>
    <cellStyle name="Total 2 5 3 2 4 3" xfId="8461"/>
    <cellStyle name="Total 2 5 3 2 4 3 2" xfId="26126"/>
    <cellStyle name="Total 2 5 3 2 4 3 3" xfId="43388"/>
    <cellStyle name="Total 2 5 3 2 4 4" xfId="15459"/>
    <cellStyle name="Total 2 5 3 2 4 4 2" xfId="33123"/>
    <cellStyle name="Total 2 5 3 2 4 4 3" xfId="50335"/>
    <cellStyle name="Total 2 5 3 2 4 5" xfId="22490"/>
    <cellStyle name="Total 2 5 3 2 4 6" xfId="39777"/>
    <cellStyle name="Total 2 5 3 2 5" xfId="10431"/>
    <cellStyle name="Total 2 5 3 2 5 2" xfId="17320"/>
    <cellStyle name="Total 2 5 3 2 5 2 2" xfId="34984"/>
    <cellStyle name="Total 2 5 3 2 5 2 3" xfId="52182"/>
    <cellStyle name="Total 2 5 3 2 5 3" xfId="28095"/>
    <cellStyle name="Total 2 5 3 2 5 4" xfId="45343"/>
    <cellStyle name="Total 2 5 3 2 6" xfId="6681"/>
    <cellStyle name="Total 2 5 3 2 6 2" xfId="24346"/>
    <cellStyle name="Total 2 5 3 2 6 3" xfId="41620"/>
    <cellStyle name="Total 2 5 3 2 7" xfId="13712"/>
    <cellStyle name="Total 2 5 3 2 7 2" xfId="31376"/>
    <cellStyle name="Total 2 5 3 2 7 3" xfId="48600"/>
    <cellStyle name="Total 2 5 3 2 8" xfId="20628"/>
    <cellStyle name="Total 2 5 3 2 9" xfId="37934"/>
    <cellStyle name="Total 2 5 3 3" xfId="3117"/>
    <cellStyle name="Total 2 5 3 3 2" xfId="4147"/>
    <cellStyle name="Total 2 5 3 3 2 2" xfId="6063"/>
    <cellStyle name="Total 2 5 3 3 2 2 2" xfId="12983"/>
    <cellStyle name="Total 2 5 3 3 2 2 2 2" xfId="19710"/>
    <cellStyle name="Total 2 5 3 3 2 2 2 2 2" xfId="37374"/>
    <cellStyle name="Total 2 5 3 3 2 2 2 2 3" xfId="54551"/>
    <cellStyle name="Total 2 5 3 3 2 2 2 3" xfId="30647"/>
    <cellStyle name="Total 2 5 3 3 2 2 2 4" xfId="47874"/>
    <cellStyle name="Total 2 5 3 3 2 2 3" xfId="9699"/>
    <cellStyle name="Total 2 5 3 3 2 2 3 2" xfId="27364"/>
    <cellStyle name="Total 2 5 3 3 2 2 3 3" xfId="44617"/>
    <cellStyle name="Total 2 5 3 3 2 2 4" xfId="16643"/>
    <cellStyle name="Total 2 5 3 3 2 2 4 2" xfId="34307"/>
    <cellStyle name="Total 2 5 3 3 2 2 4 3" xfId="51510"/>
    <cellStyle name="Total 2 5 3 3 2 2 5" xfId="23728"/>
    <cellStyle name="Total 2 5 3 3 2 2 6" xfId="41006"/>
    <cellStyle name="Total 2 5 3 3 2 3" xfId="7844"/>
    <cellStyle name="Total 2 5 3 3 2 3 2" xfId="25509"/>
    <cellStyle name="Total 2 5 3 3 2 3 3" xfId="42774"/>
    <cellStyle name="Total 2 5 3 3 2 4" xfId="14896"/>
    <cellStyle name="Total 2 5 3 3 2 4 2" xfId="32560"/>
    <cellStyle name="Total 2 5 3 3 2 4 3" xfId="49775"/>
    <cellStyle name="Total 2 5 3 3 2 5" xfId="21866"/>
    <cellStyle name="Total 2 5 3 3 2 6" xfId="39163"/>
    <cellStyle name="Total 2 5 3 3 3" xfId="5033"/>
    <cellStyle name="Total 2 5 3 3 3 2" xfId="11953"/>
    <cellStyle name="Total 2 5 3 3 3 2 2" xfId="18734"/>
    <cellStyle name="Total 2 5 3 3 3 2 2 2" xfId="36398"/>
    <cellStyle name="Total 2 5 3 3 3 2 2 3" xfId="53581"/>
    <cellStyle name="Total 2 5 3 3 3 2 3" xfId="29617"/>
    <cellStyle name="Total 2 5 3 3 3 2 4" xfId="46850"/>
    <cellStyle name="Total 2 5 3 3 3 3" xfId="8669"/>
    <cellStyle name="Total 2 5 3 3 3 3 2" xfId="26334"/>
    <cellStyle name="Total 2 5 3 3 3 3 3" xfId="43593"/>
    <cellStyle name="Total 2 5 3 3 3 4" xfId="15667"/>
    <cellStyle name="Total 2 5 3 3 3 4 2" xfId="33331"/>
    <cellStyle name="Total 2 5 3 3 3 4 3" xfId="50540"/>
    <cellStyle name="Total 2 5 3 3 3 5" xfId="22698"/>
    <cellStyle name="Total 2 5 3 3 3 6" xfId="39982"/>
    <cellStyle name="Total 2 5 3 3 4" xfId="10639"/>
    <cellStyle name="Total 2 5 3 3 4 2" xfId="17528"/>
    <cellStyle name="Total 2 5 3 3 4 2 2" xfId="35192"/>
    <cellStyle name="Total 2 5 3 3 4 2 3" xfId="52387"/>
    <cellStyle name="Total 2 5 3 3 4 3" xfId="28303"/>
    <cellStyle name="Total 2 5 3 3 4 4" xfId="45548"/>
    <cellStyle name="Total 2 5 3 3 5" xfId="6889"/>
    <cellStyle name="Total 2 5 3 3 5 2" xfId="24554"/>
    <cellStyle name="Total 2 5 3 3 5 3" xfId="41825"/>
    <cellStyle name="Total 2 5 3 3 6" xfId="13920"/>
    <cellStyle name="Total 2 5 3 3 6 2" xfId="31584"/>
    <cellStyle name="Total 2 5 3 3 6 3" xfId="48805"/>
    <cellStyle name="Total 2 5 3 3 7" xfId="20836"/>
    <cellStyle name="Total 2 5 3 3 8" xfId="38139"/>
    <cellStyle name="Total 2 5 3 4" xfId="3345"/>
    <cellStyle name="Total 2 5 3 4 2" xfId="5261"/>
    <cellStyle name="Total 2 5 3 4 2 2" xfId="12181"/>
    <cellStyle name="Total 2 5 3 4 2 2 2" xfId="18908"/>
    <cellStyle name="Total 2 5 3 4 2 2 2 2" xfId="36572"/>
    <cellStyle name="Total 2 5 3 4 2 2 2 3" xfId="53755"/>
    <cellStyle name="Total 2 5 3 4 2 2 3" xfId="29845"/>
    <cellStyle name="Total 2 5 3 4 2 2 4" xfId="47078"/>
    <cellStyle name="Total 2 5 3 4 2 3" xfId="8897"/>
    <cellStyle name="Total 2 5 3 4 2 3 2" xfId="26562"/>
    <cellStyle name="Total 2 5 3 4 2 3 3" xfId="43821"/>
    <cellStyle name="Total 2 5 3 4 2 4" xfId="15841"/>
    <cellStyle name="Total 2 5 3 4 2 4 2" xfId="33505"/>
    <cellStyle name="Total 2 5 3 4 2 4 3" xfId="50714"/>
    <cellStyle name="Total 2 5 3 4 2 5" xfId="22926"/>
    <cellStyle name="Total 2 5 3 4 2 6" xfId="40210"/>
    <cellStyle name="Total 2 5 3 4 3" xfId="10805"/>
    <cellStyle name="Total 2 5 3 4 3 2" xfId="17640"/>
    <cellStyle name="Total 2 5 3 4 3 2 2" xfId="35304"/>
    <cellStyle name="Total 2 5 3 4 3 2 3" xfId="52499"/>
    <cellStyle name="Total 2 5 3 4 3 3" xfId="28469"/>
    <cellStyle name="Total 2 5 3 4 3 4" xfId="45714"/>
    <cellStyle name="Total 2 5 3 4 4" xfId="7115"/>
    <cellStyle name="Total 2 5 3 4 4 2" xfId="24780"/>
    <cellStyle name="Total 2 5 3 4 4 3" xfId="42051"/>
    <cellStyle name="Total 2 5 3 4 5" xfId="14094"/>
    <cellStyle name="Total 2 5 3 4 5 2" xfId="31758"/>
    <cellStyle name="Total 2 5 3 4 5 3" xfId="48979"/>
    <cellStyle name="Total 2 5 3 4 6" xfId="21064"/>
    <cellStyle name="Total 2 5 3 4 7" xfId="38367"/>
    <cellStyle name="Total 2 5 3 5" xfId="3274"/>
    <cellStyle name="Total 2 5 3 5 2" xfId="5190"/>
    <cellStyle name="Total 2 5 3 5 2 2" xfId="12110"/>
    <cellStyle name="Total 2 5 3 5 2 2 2" xfId="18891"/>
    <cellStyle name="Total 2 5 3 5 2 2 2 2" xfId="36555"/>
    <cellStyle name="Total 2 5 3 5 2 2 2 3" xfId="53738"/>
    <cellStyle name="Total 2 5 3 5 2 2 3" xfId="29774"/>
    <cellStyle name="Total 2 5 3 5 2 2 4" xfId="47007"/>
    <cellStyle name="Total 2 5 3 5 2 3" xfId="8826"/>
    <cellStyle name="Total 2 5 3 5 2 3 2" xfId="26491"/>
    <cellStyle name="Total 2 5 3 5 2 3 3" xfId="43750"/>
    <cellStyle name="Total 2 5 3 5 2 4" xfId="15824"/>
    <cellStyle name="Total 2 5 3 5 2 4 2" xfId="33488"/>
    <cellStyle name="Total 2 5 3 5 2 4 3" xfId="50697"/>
    <cellStyle name="Total 2 5 3 5 2 5" xfId="22855"/>
    <cellStyle name="Total 2 5 3 5 2 6" xfId="40139"/>
    <cellStyle name="Total 2 5 3 5 3" xfId="7046"/>
    <cellStyle name="Total 2 5 3 5 3 2" xfId="24711"/>
    <cellStyle name="Total 2 5 3 5 3 3" xfId="41982"/>
    <cellStyle name="Total 2 5 3 5 4" xfId="14077"/>
    <cellStyle name="Total 2 5 3 5 4 2" xfId="31741"/>
    <cellStyle name="Total 2 5 3 5 4 3" xfId="48962"/>
    <cellStyle name="Total 2 5 3 5 5" xfId="20993"/>
    <cellStyle name="Total 2 5 3 5 6" xfId="38296"/>
    <cellStyle name="Total 2 5 3 6" xfId="4598"/>
    <cellStyle name="Total 2 5 3 6 2" xfId="11518"/>
    <cellStyle name="Total 2 5 3 6 2 2" xfId="18299"/>
    <cellStyle name="Total 2 5 3 6 2 2 2" xfId="35963"/>
    <cellStyle name="Total 2 5 3 6 2 2 3" xfId="53152"/>
    <cellStyle name="Total 2 5 3 6 2 3" xfId="29182"/>
    <cellStyle name="Total 2 5 3 6 2 4" xfId="46421"/>
    <cellStyle name="Total 2 5 3 6 3" xfId="8234"/>
    <cellStyle name="Total 2 5 3 6 3 2" xfId="25899"/>
    <cellStyle name="Total 2 5 3 6 3 3" xfId="43164"/>
    <cellStyle name="Total 2 5 3 6 4" xfId="15232"/>
    <cellStyle name="Total 2 5 3 6 4 2" xfId="32896"/>
    <cellStyle name="Total 2 5 3 6 4 3" xfId="50111"/>
    <cellStyle name="Total 2 5 3 6 5" xfId="22263"/>
    <cellStyle name="Total 2 5 3 6 6" xfId="39553"/>
    <cellStyle name="Total 2 5 3 7" xfId="10204"/>
    <cellStyle name="Total 2 5 3 7 2" xfId="17093"/>
    <cellStyle name="Total 2 5 3 7 2 2" xfId="34757"/>
    <cellStyle name="Total 2 5 3 7 2 3" xfId="51958"/>
    <cellStyle name="Total 2 5 3 7 3" xfId="27868"/>
    <cellStyle name="Total 2 5 3 7 4" xfId="45119"/>
    <cellStyle name="Total 2 5 3 8" xfId="6454"/>
    <cellStyle name="Total 2 5 3 8 2" xfId="24119"/>
    <cellStyle name="Total 2 5 3 8 3" xfId="41396"/>
    <cellStyle name="Total 2 5 3 9" xfId="13485"/>
    <cellStyle name="Total 2 5 3 9 2" xfId="31149"/>
    <cellStyle name="Total 2 5 3 9 3" xfId="48376"/>
    <cellStyle name="Total 2 5 4" xfId="2894"/>
    <cellStyle name="Total 2 5 4 2" xfId="3557"/>
    <cellStyle name="Total 2 5 4 2 2" xfId="5473"/>
    <cellStyle name="Total 2 5 4 2 2 2" xfId="12393"/>
    <cellStyle name="Total 2 5 4 2 2 2 2" xfId="19120"/>
    <cellStyle name="Total 2 5 4 2 2 2 2 2" xfId="36784"/>
    <cellStyle name="Total 2 5 4 2 2 2 2 3" xfId="53964"/>
    <cellStyle name="Total 2 5 4 2 2 2 3" xfId="30057"/>
    <cellStyle name="Total 2 5 4 2 2 2 4" xfId="47287"/>
    <cellStyle name="Total 2 5 4 2 2 3" xfId="9109"/>
    <cellStyle name="Total 2 5 4 2 2 3 2" xfId="26774"/>
    <cellStyle name="Total 2 5 4 2 2 3 3" xfId="44030"/>
    <cellStyle name="Total 2 5 4 2 2 4" xfId="16053"/>
    <cellStyle name="Total 2 5 4 2 2 4 2" xfId="33717"/>
    <cellStyle name="Total 2 5 4 2 2 4 3" xfId="50923"/>
    <cellStyle name="Total 2 5 4 2 2 5" xfId="23138"/>
    <cellStyle name="Total 2 5 4 2 2 6" xfId="40419"/>
    <cellStyle name="Total 2 5 4 2 3" xfId="11017"/>
    <cellStyle name="Total 2 5 4 2 3 2" xfId="17852"/>
    <cellStyle name="Total 2 5 4 2 3 2 2" xfId="35516"/>
    <cellStyle name="Total 2 5 4 2 3 2 3" xfId="52708"/>
    <cellStyle name="Total 2 5 4 2 3 3" xfId="28681"/>
    <cellStyle name="Total 2 5 4 2 3 4" xfId="45923"/>
    <cellStyle name="Total 2 5 4 2 4" xfId="7254"/>
    <cellStyle name="Total 2 5 4 2 4 2" xfId="24919"/>
    <cellStyle name="Total 2 5 4 2 4 3" xfId="42187"/>
    <cellStyle name="Total 2 5 4 2 5" xfId="14306"/>
    <cellStyle name="Total 2 5 4 2 5 2" xfId="31970"/>
    <cellStyle name="Total 2 5 4 2 5 3" xfId="49188"/>
    <cellStyle name="Total 2 5 4 2 6" xfId="21276"/>
    <cellStyle name="Total 2 5 4 2 7" xfId="38576"/>
    <cellStyle name="Total 2 5 4 3" xfId="3927"/>
    <cellStyle name="Total 2 5 4 3 2" xfId="5843"/>
    <cellStyle name="Total 2 5 4 3 2 2" xfId="12763"/>
    <cellStyle name="Total 2 5 4 3 2 2 2" xfId="19490"/>
    <cellStyle name="Total 2 5 4 3 2 2 2 2" xfId="37154"/>
    <cellStyle name="Total 2 5 4 3 2 2 2 3" xfId="54331"/>
    <cellStyle name="Total 2 5 4 3 2 2 3" xfId="30427"/>
    <cellStyle name="Total 2 5 4 3 2 2 4" xfId="47654"/>
    <cellStyle name="Total 2 5 4 3 2 3" xfId="9479"/>
    <cellStyle name="Total 2 5 4 3 2 3 2" xfId="27144"/>
    <cellStyle name="Total 2 5 4 3 2 3 3" xfId="44397"/>
    <cellStyle name="Total 2 5 4 3 2 4" xfId="16423"/>
    <cellStyle name="Total 2 5 4 3 2 4 2" xfId="34087"/>
    <cellStyle name="Total 2 5 4 3 2 4 3" xfId="51290"/>
    <cellStyle name="Total 2 5 4 3 2 5" xfId="23508"/>
    <cellStyle name="Total 2 5 4 3 2 6" xfId="40786"/>
    <cellStyle name="Total 2 5 4 3 3" xfId="7624"/>
    <cellStyle name="Total 2 5 4 3 3 2" xfId="25289"/>
    <cellStyle name="Total 2 5 4 3 3 3" xfId="42554"/>
    <cellStyle name="Total 2 5 4 3 4" xfId="14676"/>
    <cellStyle name="Total 2 5 4 3 4 2" xfId="32340"/>
    <cellStyle name="Total 2 5 4 3 4 3" xfId="49555"/>
    <cellStyle name="Total 2 5 4 3 5" xfId="21646"/>
    <cellStyle name="Total 2 5 4 3 6" xfId="38943"/>
    <cellStyle name="Total 2 5 4 4" xfId="4810"/>
    <cellStyle name="Total 2 5 4 4 2" xfId="11730"/>
    <cellStyle name="Total 2 5 4 4 2 2" xfId="18511"/>
    <cellStyle name="Total 2 5 4 4 2 2 2" xfId="36175"/>
    <cellStyle name="Total 2 5 4 4 2 2 3" xfId="53361"/>
    <cellStyle name="Total 2 5 4 4 2 3" xfId="29394"/>
    <cellStyle name="Total 2 5 4 4 2 4" xfId="46630"/>
    <cellStyle name="Total 2 5 4 4 3" xfId="8446"/>
    <cellStyle name="Total 2 5 4 4 3 2" xfId="26111"/>
    <cellStyle name="Total 2 5 4 4 3 3" xfId="43373"/>
    <cellStyle name="Total 2 5 4 4 4" xfId="15444"/>
    <cellStyle name="Total 2 5 4 4 4 2" xfId="33108"/>
    <cellStyle name="Total 2 5 4 4 4 3" xfId="50320"/>
    <cellStyle name="Total 2 5 4 4 5" xfId="22475"/>
    <cellStyle name="Total 2 5 4 4 6" xfId="39762"/>
    <cellStyle name="Total 2 5 4 5" xfId="10416"/>
    <cellStyle name="Total 2 5 4 5 2" xfId="17305"/>
    <cellStyle name="Total 2 5 4 5 2 2" xfId="34969"/>
    <cellStyle name="Total 2 5 4 5 2 3" xfId="52167"/>
    <cellStyle name="Total 2 5 4 5 3" xfId="28080"/>
    <cellStyle name="Total 2 5 4 5 4" xfId="45328"/>
    <cellStyle name="Total 2 5 4 6" xfId="6666"/>
    <cellStyle name="Total 2 5 4 6 2" xfId="24331"/>
    <cellStyle name="Total 2 5 4 6 3" xfId="41605"/>
    <cellStyle name="Total 2 5 4 7" xfId="13697"/>
    <cellStyle name="Total 2 5 4 7 2" xfId="31361"/>
    <cellStyle name="Total 2 5 4 7 3" xfId="48585"/>
    <cellStyle name="Total 2 5 4 8" xfId="20613"/>
    <cellStyle name="Total 2 5 4 9" xfId="37919"/>
    <cellStyle name="Total 2 5 5" xfId="4558"/>
    <cellStyle name="Total 2 5 5 2" xfId="6422"/>
    <cellStyle name="Total 2 5 5 2 2" xfId="13341"/>
    <cellStyle name="Total 2 5 5 2 2 2" xfId="20014"/>
    <cellStyle name="Total 2 5 5 2 2 2 2" xfId="37678"/>
    <cellStyle name="Total 2 5 5 2 2 2 3" xfId="54855"/>
    <cellStyle name="Total 2 5 5 2 2 3" xfId="31005"/>
    <cellStyle name="Total 2 5 5 2 2 4" xfId="48232"/>
    <cellStyle name="Total 2 5 5 2 3" xfId="10057"/>
    <cellStyle name="Total 2 5 5 2 3 2" xfId="27722"/>
    <cellStyle name="Total 2 5 5 2 3 3" xfId="44975"/>
    <cellStyle name="Total 2 5 5 2 4" xfId="16947"/>
    <cellStyle name="Total 2 5 5 2 4 2" xfId="34611"/>
    <cellStyle name="Total 2 5 5 2 4 3" xfId="51814"/>
    <cellStyle name="Total 2 5 5 2 5" xfId="24087"/>
    <cellStyle name="Total 2 5 5 2 6" xfId="41364"/>
    <cellStyle name="Total 2 5 5 3" xfId="11486"/>
    <cellStyle name="Total 2 5 5 3 2" xfId="18267"/>
    <cellStyle name="Total 2 5 5 3 2 2" xfId="35931"/>
    <cellStyle name="Total 2 5 5 3 2 3" xfId="53120"/>
    <cellStyle name="Total 2 5 5 3 3" xfId="29150"/>
    <cellStyle name="Total 2 5 5 3 4" xfId="46389"/>
    <cellStyle name="Total 2 5 5 4" xfId="8202"/>
    <cellStyle name="Total 2 5 5 4 2" xfId="25867"/>
    <cellStyle name="Total 2 5 5 4 3" xfId="43132"/>
    <cellStyle name="Total 2 5 5 5" xfId="15200"/>
    <cellStyle name="Total 2 5 5 5 2" xfId="32864"/>
    <cellStyle name="Total 2 5 5 5 3" xfId="50079"/>
    <cellStyle name="Total 2 5 5 6" xfId="22231"/>
    <cellStyle name="Total 2 5 5 7" xfId="39521"/>
    <cellStyle name="Total 2 5 6" xfId="4568"/>
    <cellStyle name="Total 2 5 6 2" xfId="6431"/>
    <cellStyle name="Total 2 5 6 2 2" xfId="13350"/>
    <cellStyle name="Total 2 5 6 2 2 2" xfId="20023"/>
    <cellStyle name="Total 2 5 6 2 2 2 2" xfId="37687"/>
    <cellStyle name="Total 2 5 6 2 2 2 3" xfId="54864"/>
    <cellStyle name="Total 2 5 6 2 2 3" xfId="31014"/>
    <cellStyle name="Total 2 5 6 2 2 4" xfId="48241"/>
    <cellStyle name="Total 2 5 6 2 3" xfId="10066"/>
    <cellStyle name="Total 2 5 6 2 3 2" xfId="27731"/>
    <cellStyle name="Total 2 5 6 2 3 3" xfId="44984"/>
    <cellStyle name="Total 2 5 6 2 4" xfId="16956"/>
    <cellStyle name="Total 2 5 6 2 4 2" xfId="34620"/>
    <cellStyle name="Total 2 5 6 2 4 3" xfId="51823"/>
    <cellStyle name="Total 2 5 6 2 5" xfId="24096"/>
    <cellStyle name="Total 2 5 6 2 6" xfId="41373"/>
    <cellStyle name="Total 2 5 6 3" xfId="11495"/>
    <cellStyle name="Total 2 5 6 3 2" xfId="18276"/>
    <cellStyle name="Total 2 5 6 3 2 2" xfId="35940"/>
    <cellStyle name="Total 2 5 6 3 2 3" xfId="53129"/>
    <cellStyle name="Total 2 5 6 3 3" xfId="29159"/>
    <cellStyle name="Total 2 5 6 3 4" xfId="46398"/>
    <cellStyle name="Total 2 5 6 4" xfId="8211"/>
    <cellStyle name="Total 2 5 6 4 2" xfId="25876"/>
    <cellStyle name="Total 2 5 6 4 3" xfId="43141"/>
    <cellStyle name="Total 2 5 6 5" xfId="15209"/>
    <cellStyle name="Total 2 5 6 5 2" xfId="32873"/>
    <cellStyle name="Total 2 5 6 5 3" xfId="50088"/>
    <cellStyle name="Total 2 5 6 6" xfId="22240"/>
    <cellStyle name="Total 2 5 6 7" xfId="39530"/>
    <cellStyle name="Total 2 5 7" xfId="10189"/>
    <cellStyle name="Total 2 5 7 2" xfId="17078"/>
    <cellStyle name="Total 2 5 7 2 2" xfId="34742"/>
    <cellStyle name="Total 2 5 7 2 3" xfId="51943"/>
    <cellStyle name="Total 2 5 7 3" xfId="27853"/>
    <cellStyle name="Total 2 5 7 4" xfId="45104"/>
    <cellStyle name="Total 2 5 8" xfId="13470"/>
    <cellStyle name="Total 2 5 8 2" xfId="31134"/>
    <cellStyle name="Total 2 5 8 3" xfId="48361"/>
    <cellStyle name="Total 2 5 9" xfId="20350"/>
    <cellStyle name="Total 2 6" xfId="2208"/>
    <cellStyle name="Total 2 7" xfId="2209"/>
    <cellStyle name="Total 2 8" xfId="2611"/>
    <cellStyle name="Total 3" xfId="2210"/>
    <cellStyle name="Total 3 2" xfId="2211"/>
    <cellStyle name="Total 3 2 2" xfId="2212"/>
    <cellStyle name="Total 3 3" xfId="2213"/>
    <cellStyle name="Total 3 3 2" xfId="2214"/>
    <cellStyle name="Total 3 4" xfId="2215"/>
    <cellStyle name="Total 3 5" xfId="2216"/>
    <cellStyle name="Total 4" xfId="2217"/>
    <cellStyle name="Total 4 10" xfId="13471"/>
    <cellStyle name="Total 4 10 2" xfId="31135"/>
    <cellStyle name="Total 4 10 3" xfId="48362"/>
    <cellStyle name="Total 4 11" xfId="20351"/>
    <cellStyle name="Total 4 12" xfId="20069"/>
    <cellStyle name="Total 4 2" xfId="2218"/>
    <cellStyle name="Total 4 2 2" xfId="2219"/>
    <cellStyle name="Total 4 3" xfId="2220"/>
    <cellStyle name="Total 4 4" xfId="2221"/>
    <cellStyle name="Total 4 5" xfId="2679"/>
    <cellStyle name="Total 4 5 10" xfId="20400"/>
    <cellStyle name="Total 4 5 11" xfId="37709"/>
    <cellStyle name="Total 4 5 2" xfId="2908"/>
    <cellStyle name="Total 4 5 2 2" xfId="3571"/>
    <cellStyle name="Total 4 5 2 2 2" xfId="5487"/>
    <cellStyle name="Total 4 5 2 2 2 2" xfId="12407"/>
    <cellStyle name="Total 4 5 2 2 2 2 2" xfId="19134"/>
    <cellStyle name="Total 4 5 2 2 2 2 2 2" xfId="36798"/>
    <cellStyle name="Total 4 5 2 2 2 2 2 3" xfId="53978"/>
    <cellStyle name="Total 4 5 2 2 2 2 3" xfId="30071"/>
    <cellStyle name="Total 4 5 2 2 2 2 4" xfId="47301"/>
    <cellStyle name="Total 4 5 2 2 2 3" xfId="9123"/>
    <cellStyle name="Total 4 5 2 2 2 3 2" xfId="26788"/>
    <cellStyle name="Total 4 5 2 2 2 3 3" xfId="44044"/>
    <cellStyle name="Total 4 5 2 2 2 4" xfId="16067"/>
    <cellStyle name="Total 4 5 2 2 2 4 2" xfId="33731"/>
    <cellStyle name="Total 4 5 2 2 2 4 3" xfId="50937"/>
    <cellStyle name="Total 4 5 2 2 2 5" xfId="23152"/>
    <cellStyle name="Total 4 5 2 2 2 6" xfId="40433"/>
    <cellStyle name="Total 4 5 2 2 3" xfId="11031"/>
    <cellStyle name="Total 4 5 2 2 3 2" xfId="17866"/>
    <cellStyle name="Total 4 5 2 2 3 2 2" xfId="35530"/>
    <cellStyle name="Total 4 5 2 2 3 2 3" xfId="52722"/>
    <cellStyle name="Total 4 5 2 2 3 3" xfId="28695"/>
    <cellStyle name="Total 4 5 2 2 3 4" xfId="45937"/>
    <cellStyle name="Total 4 5 2 2 4" xfId="7268"/>
    <cellStyle name="Total 4 5 2 2 4 2" xfId="24933"/>
    <cellStyle name="Total 4 5 2 2 4 3" xfId="42201"/>
    <cellStyle name="Total 4 5 2 2 5" xfId="14320"/>
    <cellStyle name="Total 4 5 2 2 5 2" xfId="31984"/>
    <cellStyle name="Total 4 5 2 2 5 3" xfId="49202"/>
    <cellStyle name="Total 4 5 2 2 6" xfId="21290"/>
    <cellStyle name="Total 4 5 2 2 7" xfId="38590"/>
    <cellStyle name="Total 4 5 2 3" xfId="3941"/>
    <cellStyle name="Total 4 5 2 3 2" xfId="5857"/>
    <cellStyle name="Total 4 5 2 3 2 2" xfId="12777"/>
    <cellStyle name="Total 4 5 2 3 2 2 2" xfId="19504"/>
    <cellStyle name="Total 4 5 2 3 2 2 2 2" xfId="37168"/>
    <cellStyle name="Total 4 5 2 3 2 2 2 3" xfId="54345"/>
    <cellStyle name="Total 4 5 2 3 2 2 3" xfId="30441"/>
    <cellStyle name="Total 4 5 2 3 2 2 4" xfId="47668"/>
    <cellStyle name="Total 4 5 2 3 2 3" xfId="9493"/>
    <cellStyle name="Total 4 5 2 3 2 3 2" xfId="27158"/>
    <cellStyle name="Total 4 5 2 3 2 3 3" xfId="44411"/>
    <cellStyle name="Total 4 5 2 3 2 4" xfId="16437"/>
    <cellStyle name="Total 4 5 2 3 2 4 2" xfId="34101"/>
    <cellStyle name="Total 4 5 2 3 2 4 3" xfId="51304"/>
    <cellStyle name="Total 4 5 2 3 2 5" xfId="23522"/>
    <cellStyle name="Total 4 5 2 3 2 6" xfId="40800"/>
    <cellStyle name="Total 4 5 2 3 3" xfId="7638"/>
    <cellStyle name="Total 4 5 2 3 3 2" xfId="25303"/>
    <cellStyle name="Total 4 5 2 3 3 3" xfId="42568"/>
    <cellStyle name="Total 4 5 2 3 4" xfId="14690"/>
    <cellStyle name="Total 4 5 2 3 4 2" xfId="32354"/>
    <cellStyle name="Total 4 5 2 3 4 3" xfId="49569"/>
    <cellStyle name="Total 4 5 2 3 5" xfId="21660"/>
    <cellStyle name="Total 4 5 2 3 6" xfId="38957"/>
    <cellStyle name="Total 4 5 2 4" xfId="4824"/>
    <cellStyle name="Total 4 5 2 4 2" xfId="11744"/>
    <cellStyle name="Total 4 5 2 4 2 2" xfId="18525"/>
    <cellStyle name="Total 4 5 2 4 2 2 2" xfId="36189"/>
    <cellStyle name="Total 4 5 2 4 2 2 3" xfId="53375"/>
    <cellStyle name="Total 4 5 2 4 2 3" xfId="29408"/>
    <cellStyle name="Total 4 5 2 4 2 4" xfId="46644"/>
    <cellStyle name="Total 4 5 2 4 3" xfId="8460"/>
    <cellStyle name="Total 4 5 2 4 3 2" xfId="26125"/>
    <cellStyle name="Total 4 5 2 4 3 3" xfId="43387"/>
    <cellStyle name="Total 4 5 2 4 4" xfId="15458"/>
    <cellStyle name="Total 4 5 2 4 4 2" xfId="33122"/>
    <cellStyle name="Total 4 5 2 4 4 3" xfId="50334"/>
    <cellStyle name="Total 4 5 2 4 5" xfId="22489"/>
    <cellStyle name="Total 4 5 2 4 6" xfId="39776"/>
    <cellStyle name="Total 4 5 2 5" xfId="10430"/>
    <cellStyle name="Total 4 5 2 5 2" xfId="17319"/>
    <cellStyle name="Total 4 5 2 5 2 2" xfId="34983"/>
    <cellStyle name="Total 4 5 2 5 2 3" xfId="52181"/>
    <cellStyle name="Total 4 5 2 5 3" xfId="28094"/>
    <cellStyle name="Total 4 5 2 5 4" xfId="45342"/>
    <cellStyle name="Total 4 5 2 6" xfId="6680"/>
    <cellStyle name="Total 4 5 2 6 2" xfId="24345"/>
    <cellStyle name="Total 4 5 2 6 3" xfId="41619"/>
    <cellStyle name="Total 4 5 2 7" xfId="13711"/>
    <cellStyle name="Total 4 5 2 7 2" xfId="31375"/>
    <cellStyle name="Total 4 5 2 7 3" xfId="48599"/>
    <cellStyle name="Total 4 5 2 8" xfId="20627"/>
    <cellStyle name="Total 4 5 2 9" xfId="37933"/>
    <cellStyle name="Total 4 5 3" xfId="3116"/>
    <cellStyle name="Total 4 5 3 2" xfId="4146"/>
    <cellStyle name="Total 4 5 3 2 2" xfId="6062"/>
    <cellStyle name="Total 4 5 3 2 2 2" xfId="12982"/>
    <cellStyle name="Total 4 5 3 2 2 2 2" xfId="19709"/>
    <cellStyle name="Total 4 5 3 2 2 2 2 2" xfId="37373"/>
    <cellStyle name="Total 4 5 3 2 2 2 2 3" xfId="54550"/>
    <cellStyle name="Total 4 5 3 2 2 2 3" xfId="30646"/>
    <cellStyle name="Total 4 5 3 2 2 2 4" xfId="47873"/>
    <cellStyle name="Total 4 5 3 2 2 3" xfId="9698"/>
    <cellStyle name="Total 4 5 3 2 2 3 2" xfId="27363"/>
    <cellStyle name="Total 4 5 3 2 2 3 3" xfId="44616"/>
    <cellStyle name="Total 4 5 3 2 2 4" xfId="16642"/>
    <cellStyle name="Total 4 5 3 2 2 4 2" xfId="34306"/>
    <cellStyle name="Total 4 5 3 2 2 4 3" xfId="51509"/>
    <cellStyle name="Total 4 5 3 2 2 5" xfId="23727"/>
    <cellStyle name="Total 4 5 3 2 2 6" xfId="41005"/>
    <cellStyle name="Total 4 5 3 2 3" xfId="7843"/>
    <cellStyle name="Total 4 5 3 2 3 2" xfId="25508"/>
    <cellStyle name="Total 4 5 3 2 3 3" xfId="42773"/>
    <cellStyle name="Total 4 5 3 2 4" xfId="14895"/>
    <cellStyle name="Total 4 5 3 2 4 2" xfId="32559"/>
    <cellStyle name="Total 4 5 3 2 4 3" xfId="49774"/>
    <cellStyle name="Total 4 5 3 2 5" xfId="21865"/>
    <cellStyle name="Total 4 5 3 2 6" xfId="39162"/>
    <cellStyle name="Total 4 5 3 3" xfId="5032"/>
    <cellStyle name="Total 4 5 3 3 2" xfId="11952"/>
    <cellStyle name="Total 4 5 3 3 2 2" xfId="18733"/>
    <cellStyle name="Total 4 5 3 3 2 2 2" xfId="36397"/>
    <cellStyle name="Total 4 5 3 3 2 2 3" xfId="53580"/>
    <cellStyle name="Total 4 5 3 3 2 3" xfId="29616"/>
    <cellStyle name="Total 4 5 3 3 2 4" xfId="46849"/>
    <cellStyle name="Total 4 5 3 3 3" xfId="8668"/>
    <cellStyle name="Total 4 5 3 3 3 2" xfId="26333"/>
    <cellStyle name="Total 4 5 3 3 3 3" xfId="43592"/>
    <cellStyle name="Total 4 5 3 3 4" xfId="15666"/>
    <cellStyle name="Total 4 5 3 3 4 2" xfId="33330"/>
    <cellStyle name="Total 4 5 3 3 4 3" xfId="50539"/>
    <cellStyle name="Total 4 5 3 3 5" xfId="22697"/>
    <cellStyle name="Total 4 5 3 3 6" xfId="39981"/>
    <cellStyle name="Total 4 5 3 4" xfId="10638"/>
    <cellStyle name="Total 4 5 3 4 2" xfId="17527"/>
    <cellStyle name="Total 4 5 3 4 2 2" xfId="35191"/>
    <cellStyle name="Total 4 5 3 4 2 3" xfId="52386"/>
    <cellStyle name="Total 4 5 3 4 3" xfId="28302"/>
    <cellStyle name="Total 4 5 3 4 4" xfId="45547"/>
    <cellStyle name="Total 4 5 3 5" xfId="6888"/>
    <cellStyle name="Total 4 5 3 5 2" xfId="24553"/>
    <cellStyle name="Total 4 5 3 5 3" xfId="41824"/>
    <cellStyle name="Total 4 5 3 6" xfId="13919"/>
    <cellStyle name="Total 4 5 3 6 2" xfId="31583"/>
    <cellStyle name="Total 4 5 3 6 3" xfId="48804"/>
    <cellStyle name="Total 4 5 3 7" xfId="20835"/>
    <cellStyle name="Total 4 5 3 8" xfId="38138"/>
    <cellStyle name="Total 4 5 4" xfId="3344"/>
    <cellStyle name="Total 4 5 4 2" xfId="5260"/>
    <cellStyle name="Total 4 5 4 2 2" xfId="12180"/>
    <cellStyle name="Total 4 5 4 2 2 2" xfId="18907"/>
    <cellStyle name="Total 4 5 4 2 2 2 2" xfId="36571"/>
    <cellStyle name="Total 4 5 4 2 2 2 3" xfId="53754"/>
    <cellStyle name="Total 4 5 4 2 2 3" xfId="29844"/>
    <cellStyle name="Total 4 5 4 2 2 4" xfId="47077"/>
    <cellStyle name="Total 4 5 4 2 3" xfId="8896"/>
    <cellStyle name="Total 4 5 4 2 3 2" xfId="26561"/>
    <cellStyle name="Total 4 5 4 2 3 3" xfId="43820"/>
    <cellStyle name="Total 4 5 4 2 4" xfId="15840"/>
    <cellStyle name="Total 4 5 4 2 4 2" xfId="33504"/>
    <cellStyle name="Total 4 5 4 2 4 3" xfId="50713"/>
    <cellStyle name="Total 4 5 4 2 5" xfId="22925"/>
    <cellStyle name="Total 4 5 4 2 6" xfId="40209"/>
    <cellStyle name="Total 4 5 4 3" xfId="10804"/>
    <cellStyle name="Total 4 5 4 3 2" xfId="17639"/>
    <cellStyle name="Total 4 5 4 3 2 2" xfId="35303"/>
    <cellStyle name="Total 4 5 4 3 2 3" xfId="52498"/>
    <cellStyle name="Total 4 5 4 3 3" xfId="28468"/>
    <cellStyle name="Total 4 5 4 3 4" xfId="45713"/>
    <cellStyle name="Total 4 5 4 4" xfId="7114"/>
    <cellStyle name="Total 4 5 4 4 2" xfId="24779"/>
    <cellStyle name="Total 4 5 4 4 3" xfId="42050"/>
    <cellStyle name="Total 4 5 4 5" xfId="14093"/>
    <cellStyle name="Total 4 5 4 5 2" xfId="31757"/>
    <cellStyle name="Total 4 5 4 5 3" xfId="48978"/>
    <cellStyle name="Total 4 5 4 6" xfId="21063"/>
    <cellStyle name="Total 4 5 4 7" xfId="38366"/>
    <cellStyle name="Total 4 5 5" xfId="3275"/>
    <cellStyle name="Total 4 5 5 2" xfId="5191"/>
    <cellStyle name="Total 4 5 5 2 2" xfId="12111"/>
    <cellStyle name="Total 4 5 5 2 2 2" xfId="18892"/>
    <cellStyle name="Total 4 5 5 2 2 2 2" xfId="36556"/>
    <cellStyle name="Total 4 5 5 2 2 2 3" xfId="53739"/>
    <cellStyle name="Total 4 5 5 2 2 3" xfId="29775"/>
    <cellStyle name="Total 4 5 5 2 2 4" xfId="47008"/>
    <cellStyle name="Total 4 5 5 2 3" xfId="8827"/>
    <cellStyle name="Total 4 5 5 2 3 2" xfId="26492"/>
    <cellStyle name="Total 4 5 5 2 3 3" xfId="43751"/>
    <cellStyle name="Total 4 5 5 2 4" xfId="15825"/>
    <cellStyle name="Total 4 5 5 2 4 2" xfId="33489"/>
    <cellStyle name="Total 4 5 5 2 4 3" xfId="50698"/>
    <cellStyle name="Total 4 5 5 2 5" xfId="22856"/>
    <cellStyle name="Total 4 5 5 2 6" xfId="40140"/>
    <cellStyle name="Total 4 5 5 3" xfId="7047"/>
    <cellStyle name="Total 4 5 5 3 2" xfId="24712"/>
    <cellStyle name="Total 4 5 5 3 3" xfId="41983"/>
    <cellStyle name="Total 4 5 5 4" xfId="14078"/>
    <cellStyle name="Total 4 5 5 4 2" xfId="31742"/>
    <cellStyle name="Total 4 5 5 4 3" xfId="48963"/>
    <cellStyle name="Total 4 5 5 5" xfId="20994"/>
    <cellStyle name="Total 4 5 5 6" xfId="38297"/>
    <cellStyle name="Total 4 5 6" xfId="4597"/>
    <cellStyle name="Total 4 5 6 2" xfId="11517"/>
    <cellStyle name="Total 4 5 6 2 2" xfId="18298"/>
    <cellStyle name="Total 4 5 6 2 2 2" xfId="35962"/>
    <cellStyle name="Total 4 5 6 2 2 3" xfId="53151"/>
    <cellStyle name="Total 4 5 6 2 3" xfId="29181"/>
    <cellStyle name="Total 4 5 6 2 4" xfId="46420"/>
    <cellStyle name="Total 4 5 6 3" xfId="8233"/>
    <cellStyle name="Total 4 5 6 3 2" xfId="25898"/>
    <cellStyle name="Total 4 5 6 3 3" xfId="43163"/>
    <cellStyle name="Total 4 5 6 4" xfId="15231"/>
    <cellStyle name="Total 4 5 6 4 2" xfId="32895"/>
    <cellStyle name="Total 4 5 6 4 3" xfId="50110"/>
    <cellStyle name="Total 4 5 6 5" xfId="22262"/>
    <cellStyle name="Total 4 5 6 6" xfId="39552"/>
    <cellStyle name="Total 4 5 7" xfId="10203"/>
    <cellStyle name="Total 4 5 7 2" xfId="17092"/>
    <cellStyle name="Total 4 5 7 2 2" xfId="34756"/>
    <cellStyle name="Total 4 5 7 2 3" xfId="51957"/>
    <cellStyle name="Total 4 5 7 3" xfId="27867"/>
    <cellStyle name="Total 4 5 7 4" xfId="45118"/>
    <cellStyle name="Total 4 5 8" xfId="6453"/>
    <cellStyle name="Total 4 5 8 2" xfId="24118"/>
    <cellStyle name="Total 4 5 8 3" xfId="41395"/>
    <cellStyle name="Total 4 5 9" xfId="13484"/>
    <cellStyle name="Total 4 5 9 2" xfId="31148"/>
    <cellStyle name="Total 4 5 9 3" xfId="48375"/>
    <cellStyle name="Total 4 6" xfId="2895"/>
    <cellStyle name="Total 4 6 2" xfId="3558"/>
    <cellStyle name="Total 4 6 2 2" xfId="5474"/>
    <cellStyle name="Total 4 6 2 2 2" xfId="12394"/>
    <cellStyle name="Total 4 6 2 2 2 2" xfId="19121"/>
    <cellStyle name="Total 4 6 2 2 2 2 2" xfId="36785"/>
    <cellStyle name="Total 4 6 2 2 2 2 3" xfId="53965"/>
    <cellStyle name="Total 4 6 2 2 2 3" xfId="30058"/>
    <cellStyle name="Total 4 6 2 2 2 4" xfId="47288"/>
    <cellStyle name="Total 4 6 2 2 3" xfId="9110"/>
    <cellStyle name="Total 4 6 2 2 3 2" xfId="26775"/>
    <cellStyle name="Total 4 6 2 2 3 3" xfId="44031"/>
    <cellStyle name="Total 4 6 2 2 4" xfId="16054"/>
    <cellStyle name="Total 4 6 2 2 4 2" xfId="33718"/>
    <cellStyle name="Total 4 6 2 2 4 3" xfId="50924"/>
    <cellStyle name="Total 4 6 2 2 5" xfId="23139"/>
    <cellStyle name="Total 4 6 2 2 6" xfId="40420"/>
    <cellStyle name="Total 4 6 2 3" xfId="11018"/>
    <cellStyle name="Total 4 6 2 3 2" xfId="17853"/>
    <cellStyle name="Total 4 6 2 3 2 2" xfId="35517"/>
    <cellStyle name="Total 4 6 2 3 2 3" xfId="52709"/>
    <cellStyle name="Total 4 6 2 3 3" xfId="28682"/>
    <cellStyle name="Total 4 6 2 3 4" xfId="45924"/>
    <cellStyle name="Total 4 6 2 4" xfId="7255"/>
    <cellStyle name="Total 4 6 2 4 2" xfId="24920"/>
    <cellStyle name="Total 4 6 2 4 3" xfId="42188"/>
    <cellStyle name="Total 4 6 2 5" xfId="14307"/>
    <cellStyle name="Total 4 6 2 5 2" xfId="31971"/>
    <cellStyle name="Total 4 6 2 5 3" xfId="49189"/>
    <cellStyle name="Total 4 6 2 6" xfId="21277"/>
    <cellStyle name="Total 4 6 2 7" xfId="38577"/>
    <cellStyle name="Total 4 6 3" xfId="3928"/>
    <cellStyle name="Total 4 6 3 2" xfId="5844"/>
    <cellStyle name="Total 4 6 3 2 2" xfId="12764"/>
    <cellStyle name="Total 4 6 3 2 2 2" xfId="19491"/>
    <cellStyle name="Total 4 6 3 2 2 2 2" xfId="37155"/>
    <cellStyle name="Total 4 6 3 2 2 2 3" xfId="54332"/>
    <cellStyle name="Total 4 6 3 2 2 3" xfId="30428"/>
    <cellStyle name="Total 4 6 3 2 2 4" xfId="47655"/>
    <cellStyle name="Total 4 6 3 2 3" xfId="9480"/>
    <cellStyle name="Total 4 6 3 2 3 2" xfId="27145"/>
    <cellStyle name="Total 4 6 3 2 3 3" xfId="44398"/>
    <cellStyle name="Total 4 6 3 2 4" xfId="16424"/>
    <cellStyle name="Total 4 6 3 2 4 2" xfId="34088"/>
    <cellStyle name="Total 4 6 3 2 4 3" xfId="51291"/>
    <cellStyle name="Total 4 6 3 2 5" xfId="23509"/>
    <cellStyle name="Total 4 6 3 2 6" xfId="40787"/>
    <cellStyle name="Total 4 6 3 3" xfId="7625"/>
    <cellStyle name="Total 4 6 3 3 2" xfId="25290"/>
    <cellStyle name="Total 4 6 3 3 3" xfId="42555"/>
    <cellStyle name="Total 4 6 3 4" xfId="14677"/>
    <cellStyle name="Total 4 6 3 4 2" xfId="32341"/>
    <cellStyle name="Total 4 6 3 4 3" xfId="49556"/>
    <cellStyle name="Total 4 6 3 5" xfId="21647"/>
    <cellStyle name="Total 4 6 3 6" xfId="38944"/>
    <cellStyle name="Total 4 6 4" xfId="4811"/>
    <cellStyle name="Total 4 6 4 2" xfId="11731"/>
    <cellStyle name="Total 4 6 4 2 2" xfId="18512"/>
    <cellStyle name="Total 4 6 4 2 2 2" xfId="36176"/>
    <cellStyle name="Total 4 6 4 2 2 3" xfId="53362"/>
    <cellStyle name="Total 4 6 4 2 3" xfId="29395"/>
    <cellStyle name="Total 4 6 4 2 4" xfId="46631"/>
    <cellStyle name="Total 4 6 4 3" xfId="8447"/>
    <cellStyle name="Total 4 6 4 3 2" xfId="26112"/>
    <cellStyle name="Total 4 6 4 3 3" xfId="43374"/>
    <cellStyle name="Total 4 6 4 4" xfId="15445"/>
    <cellStyle name="Total 4 6 4 4 2" xfId="33109"/>
    <cellStyle name="Total 4 6 4 4 3" xfId="50321"/>
    <cellStyle name="Total 4 6 4 5" xfId="22476"/>
    <cellStyle name="Total 4 6 4 6" xfId="39763"/>
    <cellStyle name="Total 4 6 5" xfId="10417"/>
    <cellStyle name="Total 4 6 5 2" xfId="17306"/>
    <cellStyle name="Total 4 6 5 2 2" xfId="34970"/>
    <cellStyle name="Total 4 6 5 2 3" xfId="52168"/>
    <cellStyle name="Total 4 6 5 3" xfId="28081"/>
    <cellStyle name="Total 4 6 5 4" xfId="45329"/>
    <cellStyle name="Total 4 6 6" xfId="6667"/>
    <cellStyle name="Total 4 6 6 2" xfId="24332"/>
    <cellStyle name="Total 4 6 6 3" xfId="41606"/>
    <cellStyle name="Total 4 6 7" xfId="13698"/>
    <cellStyle name="Total 4 6 7 2" xfId="31362"/>
    <cellStyle name="Total 4 6 7 3" xfId="48586"/>
    <cellStyle name="Total 4 6 8" xfId="20614"/>
    <cellStyle name="Total 4 6 9" xfId="37920"/>
    <cellStyle name="Total 4 7" xfId="4559"/>
    <cellStyle name="Total 4 7 2" xfId="6423"/>
    <cellStyle name="Total 4 7 2 2" xfId="13342"/>
    <cellStyle name="Total 4 7 2 2 2" xfId="20015"/>
    <cellStyle name="Total 4 7 2 2 2 2" xfId="37679"/>
    <cellStyle name="Total 4 7 2 2 2 3" xfId="54856"/>
    <cellStyle name="Total 4 7 2 2 3" xfId="31006"/>
    <cellStyle name="Total 4 7 2 2 4" xfId="48233"/>
    <cellStyle name="Total 4 7 2 3" xfId="10058"/>
    <cellStyle name="Total 4 7 2 3 2" xfId="27723"/>
    <cellStyle name="Total 4 7 2 3 3" xfId="44976"/>
    <cellStyle name="Total 4 7 2 4" xfId="16948"/>
    <cellStyle name="Total 4 7 2 4 2" xfId="34612"/>
    <cellStyle name="Total 4 7 2 4 3" xfId="51815"/>
    <cellStyle name="Total 4 7 2 5" xfId="24088"/>
    <cellStyle name="Total 4 7 2 6" xfId="41365"/>
    <cellStyle name="Total 4 7 3" xfId="11487"/>
    <cellStyle name="Total 4 7 3 2" xfId="18268"/>
    <cellStyle name="Total 4 7 3 2 2" xfId="35932"/>
    <cellStyle name="Total 4 7 3 2 3" xfId="53121"/>
    <cellStyle name="Total 4 7 3 3" xfId="29151"/>
    <cellStyle name="Total 4 7 3 4" xfId="46390"/>
    <cellStyle name="Total 4 7 4" xfId="8203"/>
    <cellStyle name="Total 4 7 4 2" xfId="25868"/>
    <cellStyle name="Total 4 7 4 3" xfId="43133"/>
    <cellStyle name="Total 4 7 5" xfId="15201"/>
    <cellStyle name="Total 4 7 5 2" xfId="32865"/>
    <cellStyle name="Total 4 7 5 3" xfId="50080"/>
    <cellStyle name="Total 4 7 6" xfId="22232"/>
    <cellStyle name="Total 4 7 7" xfId="39522"/>
    <cellStyle name="Total 4 8" xfId="4458"/>
    <cellStyle name="Total 4 8 2" xfId="6322"/>
    <cellStyle name="Total 4 8 2 2" xfId="13241"/>
    <cellStyle name="Total 4 8 2 2 2" xfId="19914"/>
    <cellStyle name="Total 4 8 2 2 2 2" xfId="37578"/>
    <cellStyle name="Total 4 8 2 2 2 3" xfId="54755"/>
    <cellStyle name="Total 4 8 2 2 3" xfId="30905"/>
    <cellStyle name="Total 4 8 2 2 4" xfId="48132"/>
    <cellStyle name="Total 4 8 2 3" xfId="9957"/>
    <cellStyle name="Total 4 8 2 3 2" xfId="27622"/>
    <cellStyle name="Total 4 8 2 3 3" xfId="44875"/>
    <cellStyle name="Total 4 8 2 4" xfId="16847"/>
    <cellStyle name="Total 4 8 2 4 2" xfId="34511"/>
    <cellStyle name="Total 4 8 2 4 3" xfId="51714"/>
    <cellStyle name="Total 4 8 2 5" xfId="23987"/>
    <cellStyle name="Total 4 8 2 6" xfId="41264"/>
    <cellStyle name="Total 4 8 3" xfId="11386"/>
    <cellStyle name="Total 4 8 3 2" xfId="18167"/>
    <cellStyle name="Total 4 8 3 2 2" xfId="35831"/>
    <cellStyle name="Total 4 8 3 2 3" xfId="53020"/>
    <cellStyle name="Total 4 8 3 3" xfId="29050"/>
    <cellStyle name="Total 4 8 3 4" xfId="46289"/>
    <cellStyle name="Total 4 8 4" xfId="8102"/>
    <cellStyle name="Total 4 8 4 2" xfId="25767"/>
    <cellStyle name="Total 4 8 4 3" xfId="43032"/>
    <cellStyle name="Total 4 8 5" xfId="15100"/>
    <cellStyle name="Total 4 8 5 2" xfId="32764"/>
    <cellStyle name="Total 4 8 5 3" xfId="49979"/>
    <cellStyle name="Total 4 8 6" xfId="22131"/>
    <cellStyle name="Total 4 8 7" xfId="39421"/>
    <cellStyle name="Total 4 9" xfId="10190"/>
    <cellStyle name="Total 4 9 2" xfId="17079"/>
    <cellStyle name="Total 4 9 2 2" xfId="34743"/>
    <cellStyle name="Total 4 9 2 3" xfId="51944"/>
    <cellStyle name="Total 4 9 3" xfId="27854"/>
    <cellStyle name="Total 4 9 4" xfId="45105"/>
    <cellStyle name="Total 5" xfId="2222"/>
    <cellStyle name="Total 5 2" xfId="2223"/>
    <cellStyle name="Total 6" xfId="2224"/>
    <cellStyle name="Total 6 10" xfId="2896"/>
    <cellStyle name="Total 6 10 2" xfId="3559"/>
    <cellStyle name="Total 6 10 2 2" xfId="5475"/>
    <cellStyle name="Total 6 10 2 2 2" xfId="12395"/>
    <cellStyle name="Total 6 10 2 2 2 2" xfId="19122"/>
    <cellStyle name="Total 6 10 2 2 2 2 2" xfId="36786"/>
    <cellStyle name="Total 6 10 2 2 2 2 3" xfId="53966"/>
    <cellStyle name="Total 6 10 2 2 2 3" xfId="30059"/>
    <cellStyle name="Total 6 10 2 2 2 4" xfId="47289"/>
    <cellStyle name="Total 6 10 2 2 3" xfId="9111"/>
    <cellStyle name="Total 6 10 2 2 3 2" xfId="26776"/>
    <cellStyle name="Total 6 10 2 2 3 3" xfId="44032"/>
    <cellStyle name="Total 6 10 2 2 4" xfId="16055"/>
    <cellStyle name="Total 6 10 2 2 4 2" xfId="33719"/>
    <cellStyle name="Total 6 10 2 2 4 3" xfId="50925"/>
    <cellStyle name="Total 6 10 2 2 5" xfId="23140"/>
    <cellStyle name="Total 6 10 2 2 6" xfId="40421"/>
    <cellStyle name="Total 6 10 2 3" xfId="11019"/>
    <cellStyle name="Total 6 10 2 3 2" xfId="17854"/>
    <cellStyle name="Total 6 10 2 3 2 2" xfId="35518"/>
    <cellStyle name="Total 6 10 2 3 2 3" xfId="52710"/>
    <cellStyle name="Total 6 10 2 3 3" xfId="28683"/>
    <cellStyle name="Total 6 10 2 3 4" xfId="45925"/>
    <cellStyle name="Total 6 10 2 4" xfId="7256"/>
    <cellStyle name="Total 6 10 2 4 2" xfId="24921"/>
    <cellStyle name="Total 6 10 2 4 3" xfId="42189"/>
    <cellStyle name="Total 6 10 2 5" xfId="14308"/>
    <cellStyle name="Total 6 10 2 5 2" xfId="31972"/>
    <cellStyle name="Total 6 10 2 5 3" xfId="49190"/>
    <cellStyle name="Total 6 10 2 6" xfId="21278"/>
    <cellStyle name="Total 6 10 2 7" xfId="38578"/>
    <cellStyle name="Total 6 10 3" xfId="3929"/>
    <cellStyle name="Total 6 10 3 2" xfId="5845"/>
    <cellStyle name="Total 6 10 3 2 2" xfId="12765"/>
    <cellStyle name="Total 6 10 3 2 2 2" xfId="19492"/>
    <cellStyle name="Total 6 10 3 2 2 2 2" xfId="37156"/>
    <cellStyle name="Total 6 10 3 2 2 2 3" xfId="54333"/>
    <cellStyle name="Total 6 10 3 2 2 3" xfId="30429"/>
    <cellStyle name="Total 6 10 3 2 2 4" xfId="47656"/>
    <cellStyle name="Total 6 10 3 2 3" xfId="9481"/>
    <cellStyle name="Total 6 10 3 2 3 2" xfId="27146"/>
    <cellStyle name="Total 6 10 3 2 3 3" xfId="44399"/>
    <cellStyle name="Total 6 10 3 2 4" xfId="16425"/>
    <cellStyle name="Total 6 10 3 2 4 2" xfId="34089"/>
    <cellStyle name="Total 6 10 3 2 4 3" xfId="51292"/>
    <cellStyle name="Total 6 10 3 2 5" xfId="23510"/>
    <cellStyle name="Total 6 10 3 2 6" xfId="40788"/>
    <cellStyle name="Total 6 10 3 3" xfId="7626"/>
    <cellStyle name="Total 6 10 3 3 2" xfId="25291"/>
    <cellStyle name="Total 6 10 3 3 3" xfId="42556"/>
    <cellStyle name="Total 6 10 3 4" xfId="14678"/>
    <cellStyle name="Total 6 10 3 4 2" xfId="32342"/>
    <cellStyle name="Total 6 10 3 4 3" xfId="49557"/>
    <cellStyle name="Total 6 10 3 5" xfId="21648"/>
    <cellStyle name="Total 6 10 3 6" xfId="38945"/>
    <cellStyle name="Total 6 10 4" xfId="4812"/>
    <cellStyle name="Total 6 10 4 2" xfId="11732"/>
    <cellStyle name="Total 6 10 4 2 2" xfId="18513"/>
    <cellStyle name="Total 6 10 4 2 2 2" xfId="36177"/>
    <cellStyle name="Total 6 10 4 2 2 3" xfId="53363"/>
    <cellStyle name="Total 6 10 4 2 3" xfId="29396"/>
    <cellStyle name="Total 6 10 4 2 4" xfId="46632"/>
    <cellStyle name="Total 6 10 4 3" xfId="8448"/>
    <cellStyle name="Total 6 10 4 3 2" xfId="26113"/>
    <cellStyle name="Total 6 10 4 3 3" xfId="43375"/>
    <cellStyle name="Total 6 10 4 4" xfId="15446"/>
    <cellStyle name="Total 6 10 4 4 2" xfId="33110"/>
    <cellStyle name="Total 6 10 4 4 3" xfId="50322"/>
    <cellStyle name="Total 6 10 4 5" xfId="22477"/>
    <cellStyle name="Total 6 10 4 6" xfId="39764"/>
    <cellStyle name="Total 6 10 5" xfId="10418"/>
    <cellStyle name="Total 6 10 5 2" xfId="17307"/>
    <cellStyle name="Total 6 10 5 2 2" xfId="34971"/>
    <cellStyle name="Total 6 10 5 2 3" xfId="52169"/>
    <cellStyle name="Total 6 10 5 3" xfId="28082"/>
    <cellStyle name="Total 6 10 5 4" xfId="45330"/>
    <cellStyle name="Total 6 10 6" xfId="6668"/>
    <cellStyle name="Total 6 10 6 2" xfId="24333"/>
    <cellStyle name="Total 6 10 6 3" xfId="41607"/>
    <cellStyle name="Total 6 10 7" xfId="13699"/>
    <cellStyle name="Total 6 10 7 2" xfId="31363"/>
    <cellStyle name="Total 6 10 7 3" xfId="48587"/>
    <cellStyle name="Total 6 10 8" xfId="20615"/>
    <cellStyle name="Total 6 10 9" xfId="37921"/>
    <cellStyle name="Total 6 11" xfId="4560"/>
    <cellStyle name="Total 6 11 2" xfId="6424"/>
    <cellStyle name="Total 6 11 2 2" xfId="13343"/>
    <cellStyle name="Total 6 11 2 2 2" xfId="20016"/>
    <cellStyle name="Total 6 11 2 2 2 2" xfId="37680"/>
    <cellStyle name="Total 6 11 2 2 2 3" xfId="54857"/>
    <cellStyle name="Total 6 11 2 2 3" xfId="31007"/>
    <cellStyle name="Total 6 11 2 2 4" xfId="48234"/>
    <cellStyle name="Total 6 11 2 3" xfId="10059"/>
    <cellStyle name="Total 6 11 2 3 2" xfId="27724"/>
    <cellStyle name="Total 6 11 2 3 3" xfId="44977"/>
    <cellStyle name="Total 6 11 2 4" xfId="16949"/>
    <cellStyle name="Total 6 11 2 4 2" xfId="34613"/>
    <cellStyle name="Total 6 11 2 4 3" xfId="51816"/>
    <cellStyle name="Total 6 11 2 5" xfId="24089"/>
    <cellStyle name="Total 6 11 2 6" xfId="41366"/>
    <cellStyle name="Total 6 11 3" xfId="11488"/>
    <cellStyle name="Total 6 11 3 2" xfId="18269"/>
    <cellStyle name="Total 6 11 3 2 2" xfId="35933"/>
    <cellStyle name="Total 6 11 3 2 3" xfId="53122"/>
    <cellStyle name="Total 6 11 3 3" xfId="29152"/>
    <cellStyle name="Total 6 11 3 4" xfId="46391"/>
    <cellStyle name="Total 6 11 4" xfId="8204"/>
    <cellStyle name="Total 6 11 4 2" xfId="25869"/>
    <cellStyle name="Total 6 11 4 3" xfId="43134"/>
    <cellStyle name="Total 6 11 5" xfId="15202"/>
    <cellStyle name="Total 6 11 5 2" xfId="32866"/>
    <cellStyle name="Total 6 11 5 3" xfId="50081"/>
    <cellStyle name="Total 6 11 6" xfId="22233"/>
    <cellStyle name="Total 6 11 7" xfId="39523"/>
    <cellStyle name="Total 6 12" xfId="4583"/>
    <cellStyle name="Total 6 12 2" xfId="6442"/>
    <cellStyle name="Total 6 12 2 2" xfId="13361"/>
    <cellStyle name="Total 6 12 2 2 2" xfId="20034"/>
    <cellStyle name="Total 6 12 2 2 2 2" xfId="37698"/>
    <cellStyle name="Total 6 12 2 2 2 3" xfId="54875"/>
    <cellStyle name="Total 6 12 2 2 3" xfId="31025"/>
    <cellStyle name="Total 6 12 2 2 4" xfId="48252"/>
    <cellStyle name="Total 6 12 2 3" xfId="10077"/>
    <cellStyle name="Total 6 12 2 3 2" xfId="27742"/>
    <cellStyle name="Total 6 12 2 3 3" xfId="44995"/>
    <cellStyle name="Total 6 12 2 4" xfId="16967"/>
    <cellStyle name="Total 6 12 2 4 2" xfId="34631"/>
    <cellStyle name="Total 6 12 2 4 3" xfId="51834"/>
    <cellStyle name="Total 6 12 2 5" xfId="24107"/>
    <cellStyle name="Total 6 12 2 6" xfId="41384"/>
    <cellStyle name="Total 6 12 3" xfId="11506"/>
    <cellStyle name="Total 6 12 3 2" xfId="18287"/>
    <cellStyle name="Total 6 12 3 2 2" xfId="35951"/>
    <cellStyle name="Total 6 12 3 2 3" xfId="53140"/>
    <cellStyle name="Total 6 12 3 3" xfId="29170"/>
    <cellStyle name="Total 6 12 3 4" xfId="46409"/>
    <cellStyle name="Total 6 12 4" xfId="8222"/>
    <cellStyle name="Total 6 12 4 2" xfId="25887"/>
    <cellStyle name="Total 6 12 4 3" xfId="43152"/>
    <cellStyle name="Total 6 12 5" xfId="15220"/>
    <cellStyle name="Total 6 12 5 2" xfId="32884"/>
    <cellStyle name="Total 6 12 5 3" xfId="50099"/>
    <cellStyle name="Total 6 12 6" xfId="22251"/>
    <cellStyle name="Total 6 12 7" xfId="39541"/>
    <cellStyle name="Total 6 13" xfId="10191"/>
    <cellStyle name="Total 6 13 2" xfId="17080"/>
    <cellStyle name="Total 6 13 2 2" xfId="34744"/>
    <cellStyle name="Total 6 13 2 3" xfId="51945"/>
    <cellStyle name="Total 6 13 3" xfId="27855"/>
    <cellStyle name="Total 6 13 4" xfId="45106"/>
    <cellStyle name="Total 6 14" xfId="13472"/>
    <cellStyle name="Total 6 14 2" xfId="31136"/>
    <cellStyle name="Total 6 14 3" xfId="48363"/>
    <cellStyle name="Total 6 15" xfId="20352"/>
    <cellStyle name="Total 6 16" xfId="20068"/>
    <cellStyle name="Total 6 2" xfId="2225"/>
    <cellStyle name="Total 6 2 10" xfId="20067"/>
    <cellStyle name="Total 6 2 2" xfId="2226"/>
    <cellStyle name="Total 6 2 3" xfId="2677"/>
    <cellStyle name="Total 6 2 3 10" xfId="20398"/>
    <cellStyle name="Total 6 2 3 11" xfId="37707"/>
    <cellStyle name="Total 6 2 3 2" xfId="2906"/>
    <cellStyle name="Total 6 2 3 2 2" xfId="3569"/>
    <cellStyle name="Total 6 2 3 2 2 2" xfId="5485"/>
    <cellStyle name="Total 6 2 3 2 2 2 2" xfId="12405"/>
    <cellStyle name="Total 6 2 3 2 2 2 2 2" xfId="19132"/>
    <cellStyle name="Total 6 2 3 2 2 2 2 2 2" xfId="36796"/>
    <cellStyle name="Total 6 2 3 2 2 2 2 2 3" xfId="53976"/>
    <cellStyle name="Total 6 2 3 2 2 2 2 3" xfId="30069"/>
    <cellStyle name="Total 6 2 3 2 2 2 2 4" xfId="47299"/>
    <cellStyle name="Total 6 2 3 2 2 2 3" xfId="9121"/>
    <cellStyle name="Total 6 2 3 2 2 2 3 2" xfId="26786"/>
    <cellStyle name="Total 6 2 3 2 2 2 3 3" xfId="44042"/>
    <cellStyle name="Total 6 2 3 2 2 2 4" xfId="16065"/>
    <cellStyle name="Total 6 2 3 2 2 2 4 2" xfId="33729"/>
    <cellStyle name="Total 6 2 3 2 2 2 4 3" xfId="50935"/>
    <cellStyle name="Total 6 2 3 2 2 2 5" xfId="23150"/>
    <cellStyle name="Total 6 2 3 2 2 2 6" xfId="40431"/>
    <cellStyle name="Total 6 2 3 2 2 3" xfId="11029"/>
    <cellStyle name="Total 6 2 3 2 2 3 2" xfId="17864"/>
    <cellStyle name="Total 6 2 3 2 2 3 2 2" xfId="35528"/>
    <cellStyle name="Total 6 2 3 2 2 3 2 3" xfId="52720"/>
    <cellStyle name="Total 6 2 3 2 2 3 3" xfId="28693"/>
    <cellStyle name="Total 6 2 3 2 2 3 4" xfId="45935"/>
    <cellStyle name="Total 6 2 3 2 2 4" xfId="7266"/>
    <cellStyle name="Total 6 2 3 2 2 4 2" xfId="24931"/>
    <cellStyle name="Total 6 2 3 2 2 4 3" xfId="42199"/>
    <cellStyle name="Total 6 2 3 2 2 5" xfId="14318"/>
    <cellStyle name="Total 6 2 3 2 2 5 2" xfId="31982"/>
    <cellStyle name="Total 6 2 3 2 2 5 3" xfId="49200"/>
    <cellStyle name="Total 6 2 3 2 2 6" xfId="21288"/>
    <cellStyle name="Total 6 2 3 2 2 7" xfId="38588"/>
    <cellStyle name="Total 6 2 3 2 3" xfId="3939"/>
    <cellStyle name="Total 6 2 3 2 3 2" xfId="5855"/>
    <cellStyle name="Total 6 2 3 2 3 2 2" xfId="12775"/>
    <cellStyle name="Total 6 2 3 2 3 2 2 2" xfId="19502"/>
    <cellStyle name="Total 6 2 3 2 3 2 2 2 2" xfId="37166"/>
    <cellStyle name="Total 6 2 3 2 3 2 2 2 3" xfId="54343"/>
    <cellStyle name="Total 6 2 3 2 3 2 2 3" xfId="30439"/>
    <cellStyle name="Total 6 2 3 2 3 2 2 4" xfId="47666"/>
    <cellStyle name="Total 6 2 3 2 3 2 3" xfId="9491"/>
    <cellStyle name="Total 6 2 3 2 3 2 3 2" xfId="27156"/>
    <cellStyle name="Total 6 2 3 2 3 2 3 3" xfId="44409"/>
    <cellStyle name="Total 6 2 3 2 3 2 4" xfId="16435"/>
    <cellStyle name="Total 6 2 3 2 3 2 4 2" xfId="34099"/>
    <cellStyle name="Total 6 2 3 2 3 2 4 3" xfId="51302"/>
    <cellStyle name="Total 6 2 3 2 3 2 5" xfId="23520"/>
    <cellStyle name="Total 6 2 3 2 3 2 6" xfId="40798"/>
    <cellStyle name="Total 6 2 3 2 3 3" xfId="7636"/>
    <cellStyle name="Total 6 2 3 2 3 3 2" xfId="25301"/>
    <cellStyle name="Total 6 2 3 2 3 3 3" xfId="42566"/>
    <cellStyle name="Total 6 2 3 2 3 4" xfId="14688"/>
    <cellStyle name="Total 6 2 3 2 3 4 2" xfId="32352"/>
    <cellStyle name="Total 6 2 3 2 3 4 3" xfId="49567"/>
    <cellStyle name="Total 6 2 3 2 3 5" xfId="21658"/>
    <cellStyle name="Total 6 2 3 2 3 6" xfId="38955"/>
    <cellStyle name="Total 6 2 3 2 4" xfId="4822"/>
    <cellStyle name="Total 6 2 3 2 4 2" xfId="11742"/>
    <cellStyle name="Total 6 2 3 2 4 2 2" xfId="18523"/>
    <cellStyle name="Total 6 2 3 2 4 2 2 2" xfId="36187"/>
    <cellStyle name="Total 6 2 3 2 4 2 2 3" xfId="53373"/>
    <cellStyle name="Total 6 2 3 2 4 2 3" xfId="29406"/>
    <cellStyle name="Total 6 2 3 2 4 2 4" xfId="46642"/>
    <cellStyle name="Total 6 2 3 2 4 3" xfId="8458"/>
    <cellStyle name="Total 6 2 3 2 4 3 2" xfId="26123"/>
    <cellStyle name="Total 6 2 3 2 4 3 3" xfId="43385"/>
    <cellStyle name="Total 6 2 3 2 4 4" xfId="15456"/>
    <cellStyle name="Total 6 2 3 2 4 4 2" xfId="33120"/>
    <cellStyle name="Total 6 2 3 2 4 4 3" xfId="50332"/>
    <cellStyle name="Total 6 2 3 2 4 5" xfId="22487"/>
    <cellStyle name="Total 6 2 3 2 4 6" xfId="39774"/>
    <cellStyle name="Total 6 2 3 2 5" xfId="10428"/>
    <cellStyle name="Total 6 2 3 2 5 2" xfId="17317"/>
    <cellStyle name="Total 6 2 3 2 5 2 2" xfId="34981"/>
    <cellStyle name="Total 6 2 3 2 5 2 3" xfId="52179"/>
    <cellStyle name="Total 6 2 3 2 5 3" xfId="28092"/>
    <cellStyle name="Total 6 2 3 2 5 4" xfId="45340"/>
    <cellStyle name="Total 6 2 3 2 6" xfId="6678"/>
    <cellStyle name="Total 6 2 3 2 6 2" xfId="24343"/>
    <cellStyle name="Total 6 2 3 2 6 3" xfId="41617"/>
    <cellStyle name="Total 6 2 3 2 7" xfId="13709"/>
    <cellStyle name="Total 6 2 3 2 7 2" xfId="31373"/>
    <cellStyle name="Total 6 2 3 2 7 3" xfId="48597"/>
    <cellStyle name="Total 6 2 3 2 8" xfId="20625"/>
    <cellStyle name="Total 6 2 3 2 9" xfId="37931"/>
    <cellStyle name="Total 6 2 3 3" xfId="3114"/>
    <cellStyle name="Total 6 2 3 3 2" xfId="4144"/>
    <cellStyle name="Total 6 2 3 3 2 2" xfId="6060"/>
    <cellStyle name="Total 6 2 3 3 2 2 2" xfId="12980"/>
    <cellStyle name="Total 6 2 3 3 2 2 2 2" xfId="19707"/>
    <cellStyle name="Total 6 2 3 3 2 2 2 2 2" xfId="37371"/>
    <cellStyle name="Total 6 2 3 3 2 2 2 2 3" xfId="54548"/>
    <cellStyle name="Total 6 2 3 3 2 2 2 3" xfId="30644"/>
    <cellStyle name="Total 6 2 3 3 2 2 2 4" xfId="47871"/>
    <cellStyle name="Total 6 2 3 3 2 2 3" xfId="9696"/>
    <cellStyle name="Total 6 2 3 3 2 2 3 2" xfId="27361"/>
    <cellStyle name="Total 6 2 3 3 2 2 3 3" xfId="44614"/>
    <cellStyle name="Total 6 2 3 3 2 2 4" xfId="16640"/>
    <cellStyle name="Total 6 2 3 3 2 2 4 2" xfId="34304"/>
    <cellStyle name="Total 6 2 3 3 2 2 4 3" xfId="51507"/>
    <cellStyle name="Total 6 2 3 3 2 2 5" xfId="23725"/>
    <cellStyle name="Total 6 2 3 3 2 2 6" xfId="41003"/>
    <cellStyle name="Total 6 2 3 3 2 3" xfId="7841"/>
    <cellStyle name="Total 6 2 3 3 2 3 2" xfId="25506"/>
    <cellStyle name="Total 6 2 3 3 2 3 3" xfId="42771"/>
    <cellStyle name="Total 6 2 3 3 2 4" xfId="14893"/>
    <cellStyle name="Total 6 2 3 3 2 4 2" xfId="32557"/>
    <cellStyle name="Total 6 2 3 3 2 4 3" xfId="49772"/>
    <cellStyle name="Total 6 2 3 3 2 5" xfId="21863"/>
    <cellStyle name="Total 6 2 3 3 2 6" xfId="39160"/>
    <cellStyle name="Total 6 2 3 3 3" xfId="5030"/>
    <cellStyle name="Total 6 2 3 3 3 2" xfId="11950"/>
    <cellStyle name="Total 6 2 3 3 3 2 2" xfId="18731"/>
    <cellStyle name="Total 6 2 3 3 3 2 2 2" xfId="36395"/>
    <cellStyle name="Total 6 2 3 3 3 2 2 3" xfId="53578"/>
    <cellStyle name="Total 6 2 3 3 3 2 3" xfId="29614"/>
    <cellStyle name="Total 6 2 3 3 3 2 4" xfId="46847"/>
    <cellStyle name="Total 6 2 3 3 3 3" xfId="8666"/>
    <cellStyle name="Total 6 2 3 3 3 3 2" xfId="26331"/>
    <cellStyle name="Total 6 2 3 3 3 3 3" xfId="43590"/>
    <cellStyle name="Total 6 2 3 3 3 4" xfId="15664"/>
    <cellStyle name="Total 6 2 3 3 3 4 2" xfId="33328"/>
    <cellStyle name="Total 6 2 3 3 3 4 3" xfId="50537"/>
    <cellStyle name="Total 6 2 3 3 3 5" xfId="22695"/>
    <cellStyle name="Total 6 2 3 3 3 6" xfId="39979"/>
    <cellStyle name="Total 6 2 3 3 4" xfId="10636"/>
    <cellStyle name="Total 6 2 3 3 4 2" xfId="17525"/>
    <cellStyle name="Total 6 2 3 3 4 2 2" xfId="35189"/>
    <cellStyle name="Total 6 2 3 3 4 2 3" xfId="52384"/>
    <cellStyle name="Total 6 2 3 3 4 3" xfId="28300"/>
    <cellStyle name="Total 6 2 3 3 4 4" xfId="45545"/>
    <cellStyle name="Total 6 2 3 3 5" xfId="6886"/>
    <cellStyle name="Total 6 2 3 3 5 2" xfId="24551"/>
    <cellStyle name="Total 6 2 3 3 5 3" xfId="41822"/>
    <cellStyle name="Total 6 2 3 3 6" xfId="13917"/>
    <cellStyle name="Total 6 2 3 3 6 2" xfId="31581"/>
    <cellStyle name="Total 6 2 3 3 6 3" xfId="48802"/>
    <cellStyle name="Total 6 2 3 3 7" xfId="20833"/>
    <cellStyle name="Total 6 2 3 3 8" xfId="38136"/>
    <cellStyle name="Total 6 2 3 4" xfId="3342"/>
    <cellStyle name="Total 6 2 3 4 2" xfId="5258"/>
    <cellStyle name="Total 6 2 3 4 2 2" xfId="12178"/>
    <cellStyle name="Total 6 2 3 4 2 2 2" xfId="18905"/>
    <cellStyle name="Total 6 2 3 4 2 2 2 2" xfId="36569"/>
    <cellStyle name="Total 6 2 3 4 2 2 2 3" xfId="53752"/>
    <cellStyle name="Total 6 2 3 4 2 2 3" xfId="29842"/>
    <cellStyle name="Total 6 2 3 4 2 2 4" xfId="47075"/>
    <cellStyle name="Total 6 2 3 4 2 3" xfId="8894"/>
    <cellStyle name="Total 6 2 3 4 2 3 2" xfId="26559"/>
    <cellStyle name="Total 6 2 3 4 2 3 3" xfId="43818"/>
    <cellStyle name="Total 6 2 3 4 2 4" xfId="15838"/>
    <cellStyle name="Total 6 2 3 4 2 4 2" xfId="33502"/>
    <cellStyle name="Total 6 2 3 4 2 4 3" xfId="50711"/>
    <cellStyle name="Total 6 2 3 4 2 5" xfId="22923"/>
    <cellStyle name="Total 6 2 3 4 2 6" xfId="40207"/>
    <cellStyle name="Total 6 2 3 4 3" xfId="10802"/>
    <cellStyle name="Total 6 2 3 4 3 2" xfId="17637"/>
    <cellStyle name="Total 6 2 3 4 3 2 2" xfId="35301"/>
    <cellStyle name="Total 6 2 3 4 3 2 3" xfId="52496"/>
    <cellStyle name="Total 6 2 3 4 3 3" xfId="28466"/>
    <cellStyle name="Total 6 2 3 4 3 4" xfId="45711"/>
    <cellStyle name="Total 6 2 3 4 4" xfId="7112"/>
    <cellStyle name="Total 6 2 3 4 4 2" xfId="24777"/>
    <cellStyle name="Total 6 2 3 4 4 3" xfId="42048"/>
    <cellStyle name="Total 6 2 3 4 5" xfId="14091"/>
    <cellStyle name="Total 6 2 3 4 5 2" xfId="31755"/>
    <cellStyle name="Total 6 2 3 4 5 3" xfId="48976"/>
    <cellStyle name="Total 6 2 3 4 6" xfId="21061"/>
    <cellStyle name="Total 6 2 3 4 7" xfId="38364"/>
    <cellStyle name="Total 6 2 3 5" xfId="3277"/>
    <cellStyle name="Total 6 2 3 5 2" xfId="5193"/>
    <cellStyle name="Total 6 2 3 5 2 2" xfId="12113"/>
    <cellStyle name="Total 6 2 3 5 2 2 2" xfId="18894"/>
    <cellStyle name="Total 6 2 3 5 2 2 2 2" xfId="36558"/>
    <cellStyle name="Total 6 2 3 5 2 2 2 3" xfId="53741"/>
    <cellStyle name="Total 6 2 3 5 2 2 3" xfId="29777"/>
    <cellStyle name="Total 6 2 3 5 2 2 4" xfId="47010"/>
    <cellStyle name="Total 6 2 3 5 2 3" xfId="8829"/>
    <cellStyle name="Total 6 2 3 5 2 3 2" xfId="26494"/>
    <cellStyle name="Total 6 2 3 5 2 3 3" xfId="43753"/>
    <cellStyle name="Total 6 2 3 5 2 4" xfId="15827"/>
    <cellStyle name="Total 6 2 3 5 2 4 2" xfId="33491"/>
    <cellStyle name="Total 6 2 3 5 2 4 3" xfId="50700"/>
    <cellStyle name="Total 6 2 3 5 2 5" xfId="22858"/>
    <cellStyle name="Total 6 2 3 5 2 6" xfId="40142"/>
    <cellStyle name="Total 6 2 3 5 3" xfId="7049"/>
    <cellStyle name="Total 6 2 3 5 3 2" xfId="24714"/>
    <cellStyle name="Total 6 2 3 5 3 3" xfId="41985"/>
    <cellStyle name="Total 6 2 3 5 4" xfId="14080"/>
    <cellStyle name="Total 6 2 3 5 4 2" xfId="31744"/>
    <cellStyle name="Total 6 2 3 5 4 3" xfId="48965"/>
    <cellStyle name="Total 6 2 3 5 5" xfId="20996"/>
    <cellStyle name="Total 6 2 3 5 6" xfId="38299"/>
    <cellStyle name="Total 6 2 3 6" xfId="4595"/>
    <cellStyle name="Total 6 2 3 6 2" xfId="11515"/>
    <cellStyle name="Total 6 2 3 6 2 2" xfId="18296"/>
    <cellStyle name="Total 6 2 3 6 2 2 2" xfId="35960"/>
    <cellStyle name="Total 6 2 3 6 2 2 3" xfId="53149"/>
    <cellStyle name="Total 6 2 3 6 2 3" xfId="29179"/>
    <cellStyle name="Total 6 2 3 6 2 4" xfId="46418"/>
    <cellStyle name="Total 6 2 3 6 3" xfId="8231"/>
    <cellStyle name="Total 6 2 3 6 3 2" xfId="25896"/>
    <cellStyle name="Total 6 2 3 6 3 3" xfId="43161"/>
    <cellStyle name="Total 6 2 3 6 4" xfId="15229"/>
    <cellStyle name="Total 6 2 3 6 4 2" xfId="32893"/>
    <cellStyle name="Total 6 2 3 6 4 3" xfId="50108"/>
    <cellStyle name="Total 6 2 3 6 5" xfId="22260"/>
    <cellStyle name="Total 6 2 3 6 6" xfId="39550"/>
    <cellStyle name="Total 6 2 3 7" xfId="10201"/>
    <cellStyle name="Total 6 2 3 7 2" xfId="17090"/>
    <cellStyle name="Total 6 2 3 7 2 2" xfId="34754"/>
    <cellStyle name="Total 6 2 3 7 2 3" xfId="51955"/>
    <cellStyle name="Total 6 2 3 7 3" xfId="27865"/>
    <cellStyle name="Total 6 2 3 7 4" xfId="45116"/>
    <cellStyle name="Total 6 2 3 8" xfId="6451"/>
    <cellStyle name="Total 6 2 3 8 2" xfId="24116"/>
    <cellStyle name="Total 6 2 3 8 3" xfId="41393"/>
    <cellStyle name="Total 6 2 3 9" xfId="13482"/>
    <cellStyle name="Total 6 2 3 9 2" xfId="31146"/>
    <cellStyle name="Total 6 2 3 9 3" xfId="48373"/>
    <cellStyle name="Total 6 2 4" xfId="2897"/>
    <cellStyle name="Total 6 2 4 2" xfId="3560"/>
    <cellStyle name="Total 6 2 4 2 2" xfId="5476"/>
    <cellStyle name="Total 6 2 4 2 2 2" xfId="12396"/>
    <cellStyle name="Total 6 2 4 2 2 2 2" xfId="19123"/>
    <cellStyle name="Total 6 2 4 2 2 2 2 2" xfId="36787"/>
    <cellStyle name="Total 6 2 4 2 2 2 2 3" xfId="53967"/>
    <cellStyle name="Total 6 2 4 2 2 2 3" xfId="30060"/>
    <cellStyle name="Total 6 2 4 2 2 2 4" xfId="47290"/>
    <cellStyle name="Total 6 2 4 2 2 3" xfId="9112"/>
    <cellStyle name="Total 6 2 4 2 2 3 2" xfId="26777"/>
    <cellStyle name="Total 6 2 4 2 2 3 3" xfId="44033"/>
    <cellStyle name="Total 6 2 4 2 2 4" xfId="16056"/>
    <cellStyle name="Total 6 2 4 2 2 4 2" xfId="33720"/>
    <cellStyle name="Total 6 2 4 2 2 4 3" xfId="50926"/>
    <cellStyle name="Total 6 2 4 2 2 5" xfId="23141"/>
    <cellStyle name="Total 6 2 4 2 2 6" xfId="40422"/>
    <cellStyle name="Total 6 2 4 2 3" xfId="11020"/>
    <cellStyle name="Total 6 2 4 2 3 2" xfId="17855"/>
    <cellStyle name="Total 6 2 4 2 3 2 2" xfId="35519"/>
    <cellStyle name="Total 6 2 4 2 3 2 3" xfId="52711"/>
    <cellStyle name="Total 6 2 4 2 3 3" xfId="28684"/>
    <cellStyle name="Total 6 2 4 2 3 4" xfId="45926"/>
    <cellStyle name="Total 6 2 4 2 4" xfId="7257"/>
    <cellStyle name="Total 6 2 4 2 4 2" xfId="24922"/>
    <cellStyle name="Total 6 2 4 2 4 3" xfId="42190"/>
    <cellStyle name="Total 6 2 4 2 5" xfId="14309"/>
    <cellStyle name="Total 6 2 4 2 5 2" xfId="31973"/>
    <cellStyle name="Total 6 2 4 2 5 3" xfId="49191"/>
    <cellStyle name="Total 6 2 4 2 6" xfId="21279"/>
    <cellStyle name="Total 6 2 4 2 7" xfId="38579"/>
    <cellStyle name="Total 6 2 4 3" xfId="3930"/>
    <cellStyle name="Total 6 2 4 3 2" xfId="5846"/>
    <cellStyle name="Total 6 2 4 3 2 2" xfId="12766"/>
    <cellStyle name="Total 6 2 4 3 2 2 2" xfId="19493"/>
    <cellStyle name="Total 6 2 4 3 2 2 2 2" xfId="37157"/>
    <cellStyle name="Total 6 2 4 3 2 2 2 3" xfId="54334"/>
    <cellStyle name="Total 6 2 4 3 2 2 3" xfId="30430"/>
    <cellStyle name="Total 6 2 4 3 2 2 4" xfId="47657"/>
    <cellStyle name="Total 6 2 4 3 2 3" xfId="9482"/>
    <cellStyle name="Total 6 2 4 3 2 3 2" xfId="27147"/>
    <cellStyle name="Total 6 2 4 3 2 3 3" xfId="44400"/>
    <cellStyle name="Total 6 2 4 3 2 4" xfId="16426"/>
    <cellStyle name="Total 6 2 4 3 2 4 2" xfId="34090"/>
    <cellStyle name="Total 6 2 4 3 2 4 3" xfId="51293"/>
    <cellStyle name="Total 6 2 4 3 2 5" xfId="23511"/>
    <cellStyle name="Total 6 2 4 3 2 6" xfId="40789"/>
    <cellStyle name="Total 6 2 4 3 3" xfId="7627"/>
    <cellStyle name="Total 6 2 4 3 3 2" xfId="25292"/>
    <cellStyle name="Total 6 2 4 3 3 3" xfId="42557"/>
    <cellStyle name="Total 6 2 4 3 4" xfId="14679"/>
    <cellStyle name="Total 6 2 4 3 4 2" xfId="32343"/>
    <cellStyle name="Total 6 2 4 3 4 3" xfId="49558"/>
    <cellStyle name="Total 6 2 4 3 5" xfId="21649"/>
    <cellStyle name="Total 6 2 4 3 6" xfId="38946"/>
    <cellStyle name="Total 6 2 4 4" xfId="4813"/>
    <cellStyle name="Total 6 2 4 4 2" xfId="11733"/>
    <cellStyle name="Total 6 2 4 4 2 2" xfId="18514"/>
    <cellStyle name="Total 6 2 4 4 2 2 2" xfId="36178"/>
    <cellStyle name="Total 6 2 4 4 2 2 3" xfId="53364"/>
    <cellStyle name="Total 6 2 4 4 2 3" xfId="29397"/>
    <cellStyle name="Total 6 2 4 4 2 4" xfId="46633"/>
    <cellStyle name="Total 6 2 4 4 3" xfId="8449"/>
    <cellStyle name="Total 6 2 4 4 3 2" xfId="26114"/>
    <cellStyle name="Total 6 2 4 4 3 3" xfId="43376"/>
    <cellStyle name="Total 6 2 4 4 4" xfId="15447"/>
    <cellStyle name="Total 6 2 4 4 4 2" xfId="33111"/>
    <cellStyle name="Total 6 2 4 4 4 3" xfId="50323"/>
    <cellStyle name="Total 6 2 4 4 5" xfId="22478"/>
    <cellStyle name="Total 6 2 4 4 6" xfId="39765"/>
    <cellStyle name="Total 6 2 4 5" xfId="10419"/>
    <cellStyle name="Total 6 2 4 5 2" xfId="17308"/>
    <cellStyle name="Total 6 2 4 5 2 2" xfId="34972"/>
    <cellStyle name="Total 6 2 4 5 2 3" xfId="52170"/>
    <cellStyle name="Total 6 2 4 5 3" xfId="28083"/>
    <cellStyle name="Total 6 2 4 5 4" xfId="45331"/>
    <cellStyle name="Total 6 2 4 6" xfId="6669"/>
    <cellStyle name="Total 6 2 4 6 2" xfId="24334"/>
    <cellStyle name="Total 6 2 4 6 3" xfId="41608"/>
    <cellStyle name="Total 6 2 4 7" xfId="13700"/>
    <cellStyle name="Total 6 2 4 7 2" xfId="31364"/>
    <cellStyle name="Total 6 2 4 7 3" xfId="48588"/>
    <cellStyle name="Total 6 2 4 8" xfId="20616"/>
    <cellStyle name="Total 6 2 4 9" xfId="37922"/>
    <cellStyle name="Total 6 2 5" xfId="4561"/>
    <cellStyle name="Total 6 2 5 2" xfId="6425"/>
    <cellStyle name="Total 6 2 5 2 2" xfId="13344"/>
    <cellStyle name="Total 6 2 5 2 2 2" xfId="20017"/>
    <cellStyle name="Total 6 2 5 2 2 2 2" xfId="37681"/>
    <cellStyle name="Total 6 2 5 2 2 2 3" xfId="54858"/>
    <cellStyle name="Total 6 2 5 2 2 3" xfId="31008"/>
    <cellStyle name="Total 6 2 5 2 2 4" xfId="48235"/>
    <cellStyle name="Total 6 2 5 2 3" xfId="10060"/>
    <cellStyle name="Total 6 2 5 2 3 2" xfId="27725"/>
    <cellStyle name="Total 6 2 5 2 3 3" xfId="44978"/>
    <cellStyle name="Total 6 2 5 2 4" xfId="16950"/>
    <cellStyle name="Total 6 2 5 2 4 2" xfId="34614"/>
    <cellStyle name="Total 6 2 5 2 4 3" xfId="51817"/>
    <cellStyle name="Total 6 2 5 2 5" xfId="24090"/>
    <cellStyle name="Total 6 2 5 2 6" xfId="41367"/>
    <cellStyle name="Total 6 2 5 3" xfId="11489"/>
    <cellStyle name="Total 6 2 5 3 2" xfId="18270"/>
    <cellStyle name="Total 6 2 5 3 2 2" xfId="35934"/>
    <cellStyle name="Total 6 2 5 3 2 3" xfId="53123"/>
    <cellStyle name="Total 6 2 5 3 3" xfId="29153"/>
    <cellStyle name="Total 6 2 5 3 4" xfId="46392"/>
    <cellStyle name="Total 6 2 5 4" xfId="8205"/>
    <cellStyle name="Total 6 2 5 4 2" xfId="25870"/>
    <cellStyle name="Total 6 2 5 4 3" xfId="43135"/>
    <cellStyle name="Total 6 2 5 5" xfId="15203"/>
    <cellStyle name="Total 6 2 5 5 2" xfId="32867"/>
    <cellStyle name="Total 6 2 5 5 3" xfId="50082"/>
    <cellStyle name="Total 6 2 5 6" xfId="22234"/>
    <cellStyle name="Total 6 2 5 7" xfId="39524"/>
    <cellStyle name="Total 6 2 6" xfId="4584"/>
    <cellStyle name="Total 6 2 6 2" xfId="6443"/>
    <cellStyle name="Total 6 2 6 2 2" xfId="13362"/>
    <cellStyle name="Total 6 2 6 2 2 2" xfId="20035"/>
    <cellStyle name="Total 6 2 6 2 2 2 2" xfId="37699"/>
    <cellStyle name="Total 6 2 6 2 2 2 3" xfId="54876"/>
    <cellStyle name="Total 6 2 6 2 2 3" xfId="31026"/>
    <cellStyle name="Total 6 2 6 2 2 4" xfId="48253"/>
    <cellStyle name="Total 6 2 6 2 3" xfId="10078"/>
    <cellStyle name="Total 6 2 6 2 3 2" xfId="27743"/>
    <cellStyle name="Total 6 2 6 2 3 3" xfId="44996"/>
    <cellStyle name="Total 6 2 6 2 4" xfId="16968"/>
    <cellStyle name="Total 6 2 6 2 4 2" xfId="34632"/>
    <cellStyle name="Total 6 2 6 2 4 3" xfId="51835"/>
    <cellStyle name="Total 6 2 6 2 5" xfId="24108"/>
    <cellStyle name="Total 6 2 6 2 6" xfId="41385"/>
    <cellStyle name="Total 6 2 6 3" xfId="11507"/>
    <cellStyle name="Total 6 2 6 3 2" xfId="18288"/>
    <cellStyle name="Total 6 2 6 3 2 2" xfId="35952"/>
    <cellStyle name="Total 6 2 6 3 2 3" xfId="53141"/>
    <cellStyle name="Total 6 2 6 3 3" xfId="29171"/>
    <cellStyle name="Total 6 2 6 3 4" xfId="46410"/>
    <cellStyle name="Total 6 2 6 4" xfId="8223"/>
    <cellStyle name="Total 6 2 6 4 2" xfId="25888"/>
    <cellStyle name="Total 6 2 6 4 3" xfId="43153"/>
    <cellStyle name="Total 6 2 6 5" xfId="15221"/>
    <cellStyle name="Total 6 2 6 5 2" xfId="32885"/>
    <cellStyle name="Total 6 2 6 5 3" xfId="50100"/>
    <cellStyle name="Total 6 2 6 6" xfId="22252"/>
    <cellStyle name="Total 6 2 6 7" xfId="39542"/>
    <cellStyle name="Total 6 2 7" xfId="10192"/>
    <cellStyle name="Total 6 2 7 2" xfId="17081"/>
    <cellStyle name="Total 6 2 7 2 2" xfId="34745"/>
    <cellStyle name="Total 6 2 7 2 3" xfId="51946"/>
    <cellStyle name="Total 6 2 7 3" xfId="27856"/>
    <cellStyle name="Total 6 2 7 4" xfId="45107"/>
    <cellStyle name="Total 6 2 8" xfId="13473"/>
    <cellStyle name="Total 6 2 8 2" xfId="31137"/>
    <cellStyle name="Total 6 2 8 3" xfId="48364"/>
    <cellStyle name="Total 6 2 9" xfId="20353"/>
    <cellStyle name="Total 6 3" xfId="2227"/>
    <cellStyle name="Total 6 4" xfId="2228"/>
    <cellStyle name="Total 6 5" xfId="2229"/>
    <cellStyle name="Total 6 6" xfId="2230"/>
    <cellStyle name="Total 6 6 2" xfId="2676"/>
    <cellStyle name="Total 6 6 2 10" xfId="20397"/>
    <cellStyle name="Total 6 6 2 11" xfId="37706"/>
    <cellStyle name="Total 6 6 2 2" xfId="2905"/>
    <cellStyle name="Total 6 6 2 2 2" xfId="3568"/>
    <cellStyle name="Total 6 6 2 2 2 2" xfId="5484"/>
    <cellStyle name="Total 6 6 2 2 2 2 2" xfId="12404"/>
    <cellStyle name="Total 6 6 2 2 2 2 2 2" xfId="19131"/>
    <cellStyle name="Total 6 6 2 2 2 2 2 2 2" xfId="36795"/>
    <cellStyle name="Total 6 6 2 2 2 2 2 2 3" xfId="53975"/>
    <cellStyle name="Total 6 6 2 2 2 2 2 3" xfId="30068"/>
    <cellStyle name="Total 6 6 2 2 2 2 2 4" xfId="47298"/>
    <cellStyle name="Total 6 6 2 2 2 2 3" xfId="9120"/>
    <cellStyle name="Total 6 6 2 2 2 2 3 2" xfId="26785"/>
    <cellStyle name="Total 6 6 2 2 2 2 3 3" xfId="44041"/>
    <cellStyle name="Total 6 6 2 2 2 2 4" xfId="16064"/>
    <cellStyle name="Total 6 6 2 2 2 2 4 2" xfId="33728"/>
    <cellStyle name="Total 6 6 2 2 2 2 4 3" xfId="50934"/>
    <cellStyle name="Total 6 6 2 2 2 2 5" xfId="23149"/>
    <cellStyle name="Total 6 6 2 2 2 2 6" xfId="40430"/>
    <cellStyle name="Total 6 6 2 2 2 3" xfId="11028"/>
    <cellStyle name="Total 6 6 2 2 2 3 2" xfId="17863"/>
    <cellStyle name="Total 6 6 2 2 2 3 2 2" xfId="35527"/>
    <cellStyle name="Total 6 6 2 2 2 3 2 3" xfId="52719"/>
    <cellStyle name="Total 6 6 2 2 2 3 3" xfId="28692"/>
    <cellStyle name="Total 6 6 2 2 2 3 4" xfId="45934"/>
    <cellStyle name="Total 6 6 2 2 2 4" xfId="7265"/>
    <cellStyle name="Total 6 6 2 2 2 4 2" xfId="24930"/>
    <cellStyle name="Total 6 6 2 2 2 4 3" xfId="42198"/>
    <cellStyle name="Total 6 6 2 2 2 5" xfId="14317"/>
    <cellStyle name="Total 6 6 2 2 2 5 2" xfId="31981"/>
    <cellStyle name="Total 6 6 2 2 2 5 3" xfId="49199"/>
    <cellStyle name="Total 6 6 2 2 2 6" xfId="21287"/>
    <cellStyle name="Total 6 6 2 2 2 7" xfId="38587"/>
    <cellStyle name="Total 6 6 2 2 3" xfId="3938"/>
    <cellStyle name="Total 6 6 2 2 3 2" xfId="5854"/>
    <cellStyle name="Total 6 6 2 2 3 2 2" xfId="12774"/>
    <cellStyle name="Total 6 6 2 2 3 2 2 2" xfId="19501"/>
    <cellStyle name="Total 6 6 2 2 3 2 2 2 2" xfId="37165"/>
    <cellStyle name="Total 6 6 2 2 3 2 2 2 3" xfId="54342"/>
    <cellStyle name="Total 6 6 2 2 3 2 2 3" xfId="30438"/>
    <cellStyle name="Total 6 6 2 2 3 2 2 4" xfId="47665"/>
    <cellStyle name="Total 6 6 2 2 3 2 3" xfId="9490"/>
    <cellStyle name="Total 6 6 2 2 3 2 3 2" xfId="27155"/>
    <cellStyle name="Total 6 6 2 2 3 2 3 3" xfId="44408"/>
    <cellStyle name="Total 6 6 2 2 3 2 4" xfId="16434"/>
    <cellStyle name="Total 6 6 2 2 3 2 4 2" xfId="34098"/>
    <cellStyle name="Total 6 6 2 2 3 2 4 3" xfId="51301"/>
    <cellStyle name="Total 6 6 2 2 3 2 5" xfId="23519"/>
    <cellStyle name="Total 6 6 2 2 3 2 6" xfId="40797"/>
    <cellStyle name="Total 6 6 2 2 3 3" xfId="7635"/>
    <cellStyle name="Total 6 6 2 2 3 3 2" xfId="25300"/>
    <cellStyle name="Total 6 6 2 2 3 3 3" xfId="42565"/>
    <cellStyle name="Total 6 6 2 2 3 4" xfId="14687"/>
    <cellStyle name="Total 6 6 2 2 3 4 2" xfId="32351"/>
    <cellStyle name="Total 6 6 2 2 3 4 3" xfId="49566"/>
    <cellStyle name="Total 6 6 2 2 3 5" xfId="21657"/>
    <cellStyle name="Total 6 6 2 2 3 6" xfId="38954"/>
    <cellStyle name="Total 6 6 2 2 4" xfId="4821"/>
    <cellStyle name="Total 6 6 2 2 4 2" xfId="11741"/>
    <cellStyle name="Total 6 6 2 2 4 2 2" xfId="18522"/>
    <cellStyle name="Total 6 6 2 2 4 2 2 2" xfId="36186"/>
    <cellStyle name="Total 6 6 2 2 4 2 2 3" xfId="53372"/>
    <cellStyle name="Total 6 6 2 2 4 2 3" xfId="29405"/>
    <cellStyle name="Total 6 6 2 2 4 2 4" xfId="46641"/>
    <cellStyle name="Total 6 6 2 2 4 3" xfId="8457"/>
    <cellStyle name="Total 6 6 2 2 4 3 2" xfId="26122"/>
    <cellStyle name="Total 6 6 2 2 4 3 3" xfId="43384"/>
    <cellStyle name="Total 6 6 2 2 4 4" xfId="15455"/>
    <cellStyle name="Total 6 6 2 2 4 4 2" xfId="33119"/>
    <cellStyle name="Total 6 6 2 2 4 4 3" xfId="50331"/>
    <cellStyle name="Total 6 6 2 2 4 5" xfId="22486"/>
    <cellStyle name="Total 6 6 2 2 4 6" xfId="39773"/>
    <cellStyle name="Total 6 6 2 2 5" xfId="10427"/>
    <cellStyle name="Total 6 6 2 2 5 2" xfId="17316"/>
    <cellStyle name="Total 6 6 2 2 5 2 2" xfId="34980"/>
    <cellStyle name="Total 6 6 2 2 5 2 3" xfId="52178"/>
    <cellStyle name="Total 6 6 2 2 5 3" xfId="28091"/>
    <cellStyle name="Total 6 6 2 2 5 4" xfId="45339"/>
    <cellStyle name="Total 6 6 2 2 6" xfId="6677"/>
    <cellStyle name="Total 6 6 2 2 6 2" xfId="24342"/>
    <cellStyle name="Total 6 6 2 2 6 3" xfId="41616"/>
    <cellStyle name="Total 6 6 2 2 7" xfId="13708"/>
    <cellStyle name="Total 6 6 2 2 7 2" xfId="31372"/>
    <cellStyle name="Total 6 6 2 2 7 3" xfId="48596"/>
    <cellStyle name="Total 6 6 2 2 8" xfId="20624"/>
    <cellStyle name="Total 6 6 2 2 9" xfId="37930"/>
    <cellStyle name="Total 6 6 2 3" xfId="3113"/>
    <cellStyle name="Total 6 6 2 3 2" xfId="4143"/>
    <cellStyle name="Total 6 6 2 3 2 2" xfId="6059"/>
    <cellStyle name="Total 6 6 2 3 2 2 2" xfId="12979"/>
    <cellStyle name="Total 6 6 2 3 2 2 2 2" xfId="19706"/>
    <cellStyle name="Total 6 6 2 3 2 2 2 2 2" xfId="37370"/>
    <cellStyle name="Total 6 6 2 3 2 2 2 2 3" xfId="54547"/>
    <cellStyle name="Total 6 6 2 3 2 2 2 3" xfId="30643"/>
    <cellStyle name="Total 6 6 2 3 2 2 2 4" xfId="47870"/>
    <cellStyle name="Total 6 6 2 3 2 2 3" xfId="9695"/>
    <cellStyle name="Total 6 6 2 3 2 2 3 2" xfId="27360"/>
    <cellStyle name="Total 6 6 2 3 2 2 3 3" xfId="44613"/>
    <cellStyle name="Total 6 6 2 3 2 2 4" xfId="16639"/>
    <cellStyle name="Total 6 6 2 3 2 2 4 2" xfId="34303"/>
    <cellStyle name="Total 6 6 2 3 2 2 4 3" xfId="51506"/>
    <cellStyle name="Total 6 6 2 3 2 2 5" xfId="23724"/>
    <cellStyle name="Total 6 6 2 3 2 2 6" xfId="41002"/>
    <cellStyle name="Total 6 6 2 3 2 3" xfId="7840"/>
    <cellStyle name="Total 6 6 2 3 2 3 2" xfId="25505"/>
    <cellStyle name="Total 6 6 2 3 2 3 3" xfId="42770"/>
    <cellStyle name="Total 6 6 2 3 2 4" xfId="14892"/>
    <cellStyle name="Total 6 6 2 3 2 4 2" xfId="32556"/>
    <cellStyle name="Total 6 6 2 3 2 4 3" xfId="49771"/>
    <cellStyle name="Total 6 6 2 3 2 5" xfId="21862"/>
    <cellStyle name="Total 6 6 2 3 2 6" xfId="39159"/>
    <cellStyle name="Total 6 6 2 3 3" xfId="5029"/>
    <cellStyle name="Total 6 6 2 3 3 2" xfId="11949"/>
    <cellStyle name="Total 6 6 2 3 3 2 2" xfId="18730"/>
    <cellStyle name="Total 6 6 2 3 3 2 2 2" xfId="36394"/>
    <cellStyle name="Total 6 6 2 3 3 2 2 3" xfId="53577"/>
    <cellStyle name="Total 6 6 2 3 3 2 3" xfId="29613"/>
    <cellStyle name="Total 6 6 2 3 3 2 4" xfId="46846"/>
    <cellStyle name="Total 6 6 2 3 3 3" xfId="8665"/>
    <cellStyle name="Total 6 6 2 3 3 3 2" xfId="26330"/>
    <cellStyle name="Total 6 6 2 3 3 3 3" xfId="43589"/>
    <cellStyle name="Total 6 6 2 3 3 4" xfId="15663"/>
    <cellStyle name="Total 6 6 2 3 3 4 2" xfId="33327"/>
    <cellStyle name="Total 6 6 2 3 3 4 3" xfId="50536"/>
    <cellStyle name="Total 6 6 2 3 3 5" xfId="22694"/>
    <cellStyle name="Total 6 6 2 3 3 6" xfId="39978"/>
    <cellStyle name="Total 6 6 2 3 4" xfId="10635"/>
    <cellStyle name="Total 6 6 2 3 4 2" xfId="17524"/>
    <cellStyle name="Total 6 6 2 3 4 2 2" xfId="35188"/>
    <cellStyle name="Total 6 6 2 3 4 2 3" xfId="52383"/>
    <cellStyle name="Total 6 6 2 3 4 3" xfId="28299"/>
    <cellStyle name="Total 6 6 2 3 4 4" xfId="45544"/>
    <cellStyle name="Total 6 6 2 3 5" xfId="6885"/>
    <cellStyle name="Total 6 6 2 3 5 2" xfId="24550"/>
    <cellStyle name="Total 6 6 2 3 5 3" xfId="41821"/>
    <cellStyle name="Total 6 6 2 3 6" xfId="13916"/>
    <cellStyle name="Total 6 6 2 3 6 2" xfId="31580"/>
    <cellStyle name="Total 6 6 2 3 6 3" xfId="48801"/>
    <cellStyle name="Total 6 6 2 3 7" xfId="20832"/>
    <cellStyle name="Total 6 6 2 3 8" xfId="38135"/>
    <cellStyle name="Total 6 6 2 4" xfId="3341"/>
    <cellStyle name="Total 6 6 2 4 2" xfId="5257"/>
    <cellStyle name="Total 6 6 2 4 2 2" xfId="12177"/>
    <cellStyle name="Total 6 6 2 4 2 2 2" xfId="18904"/>
    <cellStyle name="Total 6 6 2 4 2 2 2 2" xfId="36568"/>
    <cellStyle name="Total 6 6 2 4 2 2 2 3" xfId="53751"/>
    <cellStyle name="Total 6 6 2 4 2 2 3" xfId="29841"/>
    <cellStyle name="Total 6 6 2 4 2 2 4" xfId="47074"/>
    <cellStyle name="Total 6 6 2 4 2 3" xfId="8893"/>
    <cellStyle name="Total 6 6 2 4 2 3 2" xfId="26558"/>
    <cellStyle name="Total 6 6 2 4 2 3 3" xfId="43817"/>
    <cellStyle name="Total 6 6 2 4 2 4" xfId="15837"/>
    <cellStyle name="Total 6 6 2 4 2 4 2" xfId="33501"/>
    <cellStyle name="Total 6 6 2 4 2 4 3" xfId="50710"/>
    <cellStyle name="Total 6 6 2 4 2 5" xfId="22922"/>
    <cellStyle name="Total 6 6 2 4 2 6" xfId="40206"/>
    <cellStyle name="Total 6 6 2 4 3" xfId="10801"/>
    <cellStyle name="Total 6 6 2 4 3 2" xfId="17636"/>
    <cellStyle name="Total 6 6 2 4 3 2 2" xfId="35300"/>
    <cellStyle name="Total 6 6 2 4 3 2 3" xfId="52495"/>
    <cellStyle name="Total 6 6 2 4 3 3" xfId="28465"/>
    <cellStyle name="Total 6 6 2 4 3 4" xfId="45710"/>
    <cellStyle name="Total 6 6 2 4 4" xfId="7111"/>
    <cellStyle name="Total 6 6 2 4 4 2" xfId="24776"/>
    <cellStyle name="Total 6 6 2 4 4 3" xfId="42047"/>
    <cellStyle name="Total 6 6 2 4 5" xfId="14090"/>
    <cellStyle name="Total 6 6 2 4 5 2" xfId="31754"/>
    <cellStyle name="Total 6 6 2 4 5 3" xfId="48975"/>
    <cellStyle name="Total 6 6 2 4 6" xfId="21060"/>
    <cellStyle name="Total 6 6 2 4 7" xfId="38363"/>
    <cellStyle name="Total 6 6 2 5" xfId="3278"/>
    <cellStyle name="Total 6 6 2 5 2" xfId="5194"/>
    <cellStyle name="Total 6 6 2 5 2 2" xfId="12114"/>
    <cellStyle name="Total 6 6 2 5 2 2 2" xfId="18895"/>
    <cellStyle name="Total 6 6 2 5 2 2 2 2" xfId="36559"/>
    <cellStyle name="Total 6 6 2 5 2 2 2 3" xfId="53742"/>
    <cellStyle name="Total 6 6 2 5 2 2 3" xfId="29778"/>
    <cellStyle name="Total 6 6 2 5 2 2 4" xfId="47011"/>
    <cellStyle name="Total 6 6 2 5 2 3" xfId="8830"/>
    <cellStyle name="Total 6 6 2 5 2 3 2" xfId="26495"/>
    <cellStyle name="Total 6 6 2 5 2 3 3" xfId="43754"/>
    <cellStyle name="Total 6 6 2 5 2 4" xfId="15828"/>
    <cellStyle name="Total 6 6 2 5 2 4 2" xfId="33492"/>
    <cellStyle name="Total 6 6 2 5 2 4 3" xfId="50701"/>
    <cellStyle name="Total 6 6 2 5 2 5" xfId="22859"/>
    <cellStyle name="Total 6 6 2 5 2 6" xfId="40143"/>
    <cellStyle name="Total 6 6 2 5 3" xfId="7050"/>
    <cellStyle name="Total 6 6 2 5 3 2" xfId="24715"/>
    <cellStyle name="Total 6 6 2 5 3 3" xfId="41986"/>
    <cellStyle name="Total 6 6 2 5 4" xfId="14081"/>
    <cellStyle name="Total 6 6 2 5 4 2" xfId="31745"/>
    <cellStyle name="Total 6 6 2 5 4 3" xfId="48966"/>
    <cellStyle name="Total 6 6 2 5 5" xfId="20997"/>
    <cellStyle name="Total 6 6 2 5 6" xfId="38300"/>
    <cellStyle name="Total 6 6 2 6" xfId="4594"/>
    <cellStyle name="Total 6 6 2 6 2" xfId="11514"/>
    <cellStyle name="Total 6 6 2 6 2 2" xfId="18295"/>
    <cellStyle name="Total 6 6 2 6 2 2 2" xfId="35959"/>
    <cellStyle name="Total 6 6 2 6 2 2 3" xfId="53148"/>
    <cellStyle name="Total 6 6 2 6 2 3" xfId="29178"/>
    <cellStyle name="Total 6 6 2 6 2 4" xfId="46417"/>
    <cellStyle name="Total 6 6 2 6 3" xfId="8230"/>
    <cellStyle name="Total 6 6 2 6 3 2" xfId="25895"/>
    <cellStyle name="Total 6 6 2 6 3 3" xfId="43160"/>
    <cellStyle name="Total 6 6 2 6 4" xfId="15228"/>
    <cellStyle name="Total 6 6 2 6 4 2" xfId="32892"/>
    <cellStyle name="Total 6 6 2 6 4 3" xfId="50107"/>
    <cellStyle name="Total 6 6 2 6 5" xfId="22259"/>
    <cellStyle name="Total 6 6 2 6 6" xfId="39549"/>
    <cellStyle name="Total 6 6 2 7" xfId="10200"/>
    <cellStyle name="Total 6 6 2 7 2" xfId="17089"/>
    <cellStyle name="Total 6 6 2 7 2 2" xfId="34753"/>
    <cellStyle name="Total 6 6 2 7 2 3" xfId="51954"/>
    <cellStyle name="Total 6 6 2 7 3" xfId="27864"/>
    <cellStyle name="Total 6 6 2 7 4" xfId="45115"/>
    <cellStyle name="Total 6 6 2 8" xfId="6450"/>
    <cellStyle name="Total 6 6 2 8 2" xfId="24115"/>
    <cellStyle name="Total 6 6 2 8 3" xfId="41392"/>
    <cellStyle name="Total 6 6 2 9" xfId="13481"/>
    <cellStyle name="Total 6 6 2 9 2" xfId="31145"/>
    <cellStyle name="Total 6 6 2 9 3" xfId="48372"/>
    <cellStyle name="Total 6 6 3" xfId="2898"/>
    <cellStyle name="Total 6 6 3 2" xfId="3561"/>
    <cellStyle name="Total 6 6 3 2 2" xfId="5477"/>
    <cellStyle name="Total 6 6 3 2 2 2" xfId="12397"/>
    <cellStyle name="Total 6 6 3 2 2 2 2" xfId="19124"/>
    <cellStyle name="Total 6 6 3 2 2 2 2 2" xfId="36788"/>
    <cellStyle name="Total 6 6 3 2 2 2 2 3" xfId="53968"/>
    <cellStyle name="Total 6 6 3 2 2 2 3" xfId="30061"/>
    <cellStyle name="Total 6 6 3 2 2 2 4" xfId="47291"/>
    <cellStyle name="Total 6 6 3 2 2 3" xfId="9113"/>
    <cellStyle name="Total 6 6 3 2 2 3 2" xfId="26778"/>
    <cellStyle name="Total 6 6 3 2 2 3 3" xfId="44034"/>
    <cellStyle name="Total 6 6 3 2 2 4" xfId="16057"/>
    <cellStyle name="Total 6 6 3 2 2 4 2" xfId="33721"/>
    <cellStyle name="Total 6 6 3 2 2 4 3" xfId="50927"/>
    <cellStyle name="Total 6 6 3 2 2 5" xfId="23142"/>
    <cellStyle name="Total 6 6 3 2 2 6" xfId="40423"/>
    <cellStyle name="Total 6 6 3 2 3" xfId="11021"/>
    <cellStyle name="Total 6 6 3 2 3 2" xfId="17856"/>
    <cellStyle name="Total 6 6 3 2 3 2 2" xfId="35520"/>
    <cellStyle name="Total 6 6 3 2 3 2 3" xfId="52712"/>
    <cellStyle name="Total 6 6 3 2 3 3" xfId="28685"/>
    <cellStyle name="Total 6 6 3 2 3 4" xfId="45927"/>
    <cellStyle name="Total 6 6 3 2 4" xfId="7258"/>
    <cellStyle name="Total 6 6 3 2 4 2" xfId="24923"/>
    <cellStyle name="Total 6 6 3 2 4 3" xfId="42191"/>
    <cellStyle name="Total 6 6 3 2 5" xfId="14310"/>
    <cellStyle name="Total 6 6 3 2 5 2" xfId="31974"/>
    <cellStyle name="Total 6 6 3 2 5 3" xfId="49192"/>
    <cellStyle name="Total 6 6 3 2 6" xfId="21280"/>
    <cellStyle name="Total 6 6 3 2 7" xfId="38580"/>
    <cellStyle name="Total 6 6 3 3" xfId="3931"/>
    <cellStyle name="Total 6 6 3 3 2" xfId="5847"/>
    <cellStyle name="Total 6 6 3 3 2 2" xfId="12767"/>
    <cellStyle name="Total 6 6 3 3 2 2 2" xfId="19494"/>
    <cellStyle name="Total 6 6 3 3 2 2 2 2" xfId="37158"/>
    <cellStyle name="Total 6 6 3 3 2 2 2 3" xfId="54335"/>
    <cellStyle name="Total 6 6 3 3 2 2 3" xfId="30431"/>
    <cellStyle name="Total 6 6 3 3 2 2 4" xfId="47658"/>
    <cellStyle name="Total 6 6 3 3 2 3" xfId="9483"/>
    <cellStyle name="Total 6 6 3 3 2 3 2" xfId="27148"/>
    <cellStyle name="Total 6 6 3 3 2 3 3" xfId="44401"/>
    <cellStyle name="Total 6 6 3 3 2 4" xfId="16427"/>
    <cellStyle name="Total 6 6 3 3 2 4 2" xfId="34091"/>
    <cellStyle name="Total 6 6 3 3 2 4 3" xfId="51294"/>
    <cellStyle name="Total 6 6 3 3 2 5" xfId="23512"/>
    <cellStyle name="Total 6 6 3 3 2 6" xfId="40790"/>
    <cellStyle name="Total 6 6 3 3 3" xfId="7628"/>
    <cellStyle name="Total 6 6 3 3 3 2" xfId="25293"/>
    <cellStyle name="Total 6 6 3 3 3 3" xfId="42558"/>
    <cellStyle name="Total 6 6 3 3 4" xfId="14680"/>
    <cellStyle name="Total 6 6 3 3 4 2" xfId="32344"/>
    <cellStyle name="Total 6 6 3 3 4 3" xfId="49559"/>
    <cellStyle name="Total 6 6 3 3 5" xfId="21650"/>
    <cellStyle name="Total 6 6 3 3 6" xfId="38947"/>
    <cellStyle name="Total 6 6 3 4" xfId="4814"/>
    <cellStyle name="Total 6 6 3 4 2" xfId="11734"/>
    <cellStyle name="Total 6 6 3 4 2 2" xfId="18515"/>
    <cellStyle name="Total 6 6 3 4 2 2 2" xfId="36179"/>
    <cellStyle name="Total 6 6 3 4 2 2 3" xfId="53365"/>
    <cellStyle name="Total 6 6 3 4 2 3" xfId="29398"/>
    <cellStyle name="Total 6 6 3 4 2 4" xfId="46634"/>
    <cellStyle name="Total 6 6 3 4 3" xfId="8450"/>
    <cellStyle name="Total 6 6 3 4 3 2" xfId="26115"/>
    <cellStyle name="Total 6 6 3 4 3 3" xfId="43377"/>
    <cellStyle name="Total 6 6 3 4 4" xfId="15448"/>
    <cellStyle name="Total 6 6 3 4 4 2" xfId="33112"/>
    <cellStyle name="Total 6 6 3 4 4 3" xfId="50324"/>
    <cellStyle name="Total 6 6 3 4 5" xfId="22479"/>
    <cellStyle name="Total 6 6 3 4 6" xfId="39766"/>
    <cellStyle name="Total 6 6 3 5" xfId="10420"/>
    <cellStyle name="Total 6 6 3 5 2" xfId="17309"/>
    <cellStyle name="Total 6 6 3 5 2 2" xfId="34973"/>
    <cellStyle name="Total 6 6 3 5 2 3" xfId="52171"/>
    <cellStyle name="Total 6 6 3 5 3" xfId="28084"/>
    <cellStyle name="Total 6 6 3 5 4" xfId="45332"/>
    <cellStyle name="Total 6 6 3 6" xfId="6670"/>
    <cellStyle name="Total 6 6 3 6 2" xfId="24335"/>
    <cellStyle name="Total 6 6 3 6 3" xfId="41609"/>
    <cellStyle name="Total 6 6 3 7" xfId="13701"/>
    <cellStyle name="Total 6 6 3 7 2" xfId="31365"/>
    <cellStyle name="Total 6 6 3 7 3" xfId="48589"/>
    <cellStyle name="Total 6 6 3 8" xfId="20617"/>
    <cellStyle name="Total 6 6 3 9" xfId="37923"/>
    <cellStyle name="Total 6 6 4" xfId="4562"/>
    <cellStyle name="Total 6 6 4 2" xfId="6426"/>
    <cellStyle name="Total 6 6 4 2 2" xfId="13345"/>
    <cellStyle name="Total 6 6 4 2 2 2" xfId="20018"/>
    <cellStyle name="Total 6 6 4 2 2 2 2" xfId="37682"/>
    <cellStyle name="Total 6 6 4 2 2 2 3" xfId="54859"/>
    <cellStyle name="Total 6 6 4 2 2 3" xfId="31009"/>
    <cellStyle name="Total 6 6 4 2 2 4" xfId="48236"/>
    <cellStyle name="Total 6 6 4 2 3" xfId="10061"/>
    <cellStyle name="Total 6 6 4 2 3 2" xfId="27726"/>
    <cellStyle name="Total 6 6 4 2 3 3" xfId="44979"/>
    <cellStyle name="Total 6 6 4 2 4" xfId="16951"/>
    <cellStyle name="Total 6 6 4 2 4 2" xfId="34615"/>
    <cellStyle name="Total 6 6 4 2 4 3" xfId="51818"/>
    <cellStyle name="Total 6 6 4 2 5" xfId="24091"/>
    <cellStyle name="Total 6 6 4 2 6" xfId="41368"/>
    <cellStyle name="Total 6 6 4 3" xfId="11490"/>
    <cellStyle name="Total 6 6 4 3 2" xfId="18271"/>
    <cellStyle name="Total 6 6 4 3 2 2" xfId="35935"/>
    <cellStyle name="Total 6 6 4 3 2 3" xfId="53124"/>
    <cellStyle name="Total 6 6 4 3 3" xfId="29154"/>
    <cellStyle name="Total 6 6 4 3 4" xfId="46393"/>
    <cellStyle name="Total 6 6 4 4" xfId="8206"/>
    <cellStyle name="Total 6 6 4 4 2" xfId="25871"/>
    <cellStyle name="Total 6 6 4 4 3" xfId="43136"/>
    <cellStyle name="Total 6 6 4 5" xfId="15204"/>
    <cellStyle name="Total 6 6 4 5 2" xfId="32868"/>
    <cellStyle name="Total 6 6 4 5 3" xfId="50083"/>
    <cellStyle name="Total 6 6 4 6" xfId="22235"/>
    <cellStyle name="Total 6 6 4 7" xfId="39525"/>
    <cellStyle name="Total 6 6 5" xfId="4357"/>
    <cellStyle name="Total 6 6 5 2" xfId="6222"/>
    <cellStyle name="Total 6 6 5 2 2" xfId="13141"/>
    <cellStyle name="Total 6 6 5 2 2 2" xfId="19814"/>
    <cellStyle name="Total 6 6 5 2 2 2 2" xfId="37478"/>
    <cellStyle name="Total 6 6 5 2 2 2 3" xfId="54655"/>
    <cellStyle name="Total 6 6 5 2 2 3" xfId="30805"/>
    <cellStyle name="Total 6 6 5 2 2 4" xfId="48032"/>
    <cellStyle name="Total 6 6 5 2 3" xfId="9857"/>
    <cellStyle name="Total 6 6 5 2 3 2" xfId="27522"/>
    <cellStyle name="Total 6 6 5 2 3 3" xfId="44775"/>
    <cellStyle name="Total 6 6 5 2 4" xfId="16747"/>
    <cellStyle name="Total 6 6 5 2 4 2" xfId="34411"/>
    <cellStyle name="Total 6 6 5 2 4 3" xfId="51614"/>
    <cellStyle name="Total 6 6 5 2 5" xfId="23887"/>
    <cellStyle name="Total 6 6 5 2 6" xfId="41164"/>
    <cellStyle name="Total 6 6 5 3" xfId="11286"/>
    <cellStyle name="Total 6 6 5 3 2" xfId="18067"/>
    <cellStyle name="Total 6 6 5 3 2 2" xfId="35731"/>
    <cellStyle name="Total 6 6 5 3 2 3" xfId="52920"/>
    <cellStyle name="Total 6 6 5 3 3" xfId="28950"/>
    <cellStyle name="Total 6 6 5 3 4" xfId="46189"/>
    <cellStyle name="Total 6 6 5 4" xfId="8002"/>
    <cellStyle name="Total 6 6 5 4 2" xfId="25667"/>
    <cellStyle name="Total 6 6 5 4 3" xfId="42932"/>
    <cellStyle name="Total 6 6 5 5" xfId="15000"/>
    <cellStyle name="Total 6 6 5 5 2" xfId="32664"/>
    <cellStyle name="Total 6 6 5 5 3" xfId="49879"/>
    <cellStyle name="Total 6 6 5 6" xfId="22031"/>
    <cellStyle name="Total 6 6 5 7" xfId="39321"/>
    <cellStyle name="Total 6 6 6" xfId="10193"/>
    <cellStyle name="Total 6 6 6 2" xfId="17082"/>
    <cellStyle name="Total 6 6 6 2 2" xfId="34746"/>
    <cellStyle name="Total 6 6 6 2 3" xfId="51947"/>
    <cellStyle name="Total 6 6 6 3" xfId="27857"/>
    <cellStyle name="Total 6 6 6 4" xfId="45108"/>
    <cellStyle name="Total 6 6 7" xfId="13474"/>
    <cellStyle name="Total 6 6 7 2" xfId="31138"/>
    <cellStyle name="Total 6 6 7 3" xfId="48365"/>
    <cellStyle name="Total 6 6 8" xfId="20354"/>
    <cellStyle name="Total 6 6 9" xfId="20066"/>
    <cellStyle name="Total 6 7" xfId="2231"/>
    <cellStyle name="Total 6 7 2" xfId="2675"/>
    <cellStyle name="Total 6 7 2 10" xfId="20396"/>
    <cellStyle name="Total 6 7 2 11" xfId="37705"/>
    <cellStyle name="Total 6 7 2 2" xfId="2904"/>
    <cellStyle name="Total 6 7 2 2 2" xfId="3567"/>
    <cellStyle name="Total 6 7 2 2 2 2" xfId="5483"/>
    <cellStyle name="Total 6 7 2 2 2 2 2" xfId="12403"/>
    <cellStyle name="Total 6 7 2 2 2 2 2 2" xfId="19130"/>
    <cellStyle name="Total 6 7 2 2 2 2 2 2 2" xfId="36794"/>
    <cellStyle name="Total 6 7 2 2 2 2 2 2 3" xfId="53974"/>
    <cellStyle name="Total 6 7 2 2 2 2 2 3" xfId="30067"/>
    <cellStyle name="Total 6 7 2 2 2 2 2 4" xfId="47297"/>
    <cellStyle name="Total 6 7 2 2 2 2 3" xfId="9119"/>
    <cellStyle name="Total 6 7 2 2 2 2 3 2" xfId="26784"/>
    <cellStyle name="Total 6 7 2 2 2 2 3 3" xfId="44040"/>
    <cellStyle name="Total 6 7 2 2 2 2 4" xfId="16063"/>
    <cellStyle name="Total 6 7 2 2 2 2 4 2" xfId="33727"/>
    <cellStyle name="Total 6 7 2 2 2 2 4 3" xfId="50933"/>
    <cellStyle name="Total 6 7 2 2 2 2 5" xfId="23148"/>
    <cellStyle name="Total 6 7 2 2 2 2 6" xfId="40429"/>
    <cellStyle name="Total 6 7 2 2 2 3" xfId="11027"/>
    <cellStyle name="Total 6 7 2 2 2 3 2" xfId="17862"/>
    <cellStyle name="Total 6 7 2 2 2 3 2 2" xfId="35526"/>
    <cellStyle name="Total 6 7 2 2 2 3 2 3" xfId="52718"/>
    <cellStyle name="Total 6 7 2 2 2 3 3" xfId="28691"/>
    <cellStyle name="Total 6 7 2 2 2 3 4" xfId="45933"/>
    <cellStyle name="Total 6 7 2 2 2 4" xfId="7264"/>
    <cellStyle name="Total 6 7 2 2 2 4 2" xfId="24929"/>
    <cellStyle name="Total 6 7 2 2 2 4 3" xfId="42197"/>
    <cellStyle name="Total 6 7 2 2 2 5" xfId="14316"/>
    <cellStyle name="Total 6 7 2 2 2 5 2" xfId="31980"/>
    <cellStyle name="Total 6 7 2 2 2 5 3" xfId="49198"/>
    <cellStyle name="Total 6 7 2 2 2 6" xfId="21286"/>
    <cellStyle name="Total 6 7 2 2 2 7" xfId="38586"/>
    <cellStyle name="Total 6 7 2 2 3" xfId="3937"/>
    <cellStyle name="Total 6 7 2 2 3 2" xfId="5853"/>
    <cellStyle name="Total 6 7 2 2 3 2 2" xfId="12773"/>
    <cellStyle name="Total 6 7 2 2 3 2 2 2" xfId="19500"/>
    <cellStyle name="Total 6 7 2 2 3 2 2 2 2" xfId="37164"/>
    <cellStyle name="Total 6 7 2 2 3 2 2 2 3" xfId="54341"/>
    <cellStyle name="Total 6 7 2 2 3 2 2 3" xfId="30437"/>
    <cellStyle name="Total 6 7 2 2 3 2 2 4" xfId="47664"/>
    <cellStyle name="Total 6 7 2 2 3 2 3" xfId="9489"/>
    <cellStyle name="Total 6 7 2 2 3 2 3 2" xfId="27154"/>
    <cellStyle name="Total 6 7 2 2 3 2 3 3" xfId="44407"/>
    <cellStyle name="Total 6 7 2 2 3 2 4" xfId="16433"/>
    <cellStyle name="Total 6 7 2 2 3 2 4 2" xfId="34097"/>
    <cellStyle name="Total 6 7 2 2 3 2 4 3" xfId="51300"/>
    <cellStyle name="Total 6 7 2 2 3 2 5" xfId="23518"/>
    <cellStyle name="Total 6 7 2 2 3 2 6" xfId="40796"/>
    <cellStyle name="Total 6 7 2 2 3 3" xfId="7634"/>
    <cellStyle name="Total 6 7 2 2 3 3 2" xfId="25299"/>
    <cellStyle name="Total 6 7 2 2 3 3 3" xfId="42564"/>
    <cellStyle name="Total 6 7 2 2 3 4" xfId="14686"/>
    <cellStyle name="Total 6 7 2 2 3 4 2" xfId="32350"/>
    <cellStyle name="Total 6 7 2 2 3 4 3" xfId="49565"/>
    <cellStyle name="Total 6 7 2 2 3 5" xfId="21656"/>
    <cellStyle name="Total 6 7 2 2 3 6" xfId="38953"/>
    <cellStyle name="Total 6 7 2 2 4" xfId="4820"/>
    <cellStyle name="Total 6 7 2 2 4 2" xfId="11740"/>
    <cellStyle name="Total 6 7 2 2 4 2 2" xfId="18521"/>
    <cellStyle name="Total 6 7 2 2 4 2 2 2" xfId="36185"/>
    <cellStyle name="Total 6 7 2 2 4 2 2 3" xfId="53371"/>
    <cellStyle name="Total 6 7 2 2 4 2 3" xfId="29404"/>
    <cellStyle name="Total 6 7 2 2 4 2 4" xfId="46640"/>
    <cellStyle name="Total 6 7 2 2 4 3" xfId="8456"/>
    <cellStyle name="Total 6 7 2 2 4 3 2" xfId="26121"/>
    <cellStyle name="Total 6 7 2 2 4 3 3" xfId="43383"/>
    <cellStyle name="Total 6 7 2 2 4 4" xfId="15454"/>
    <cellStyle name="Total 6 7 2 2 4 4 2" xfId="33118"/>
    <cellStyle name="Total 6 7 2 2 4 4 3" xfId="50330"/>
    <cellStyle name="Total 6 7 2 2 4 5" xfId="22485"/>
    <cellStyle name="Total 6 7 2 2 4 6" xfId="39772"/>
    <cellStyle name="Total 6 7 2 2 5" xfId="10426"/>
    <cellStyle name="Total 6 7 2 2 5 2" xfId="17315"/>
    <cellStyle name="Total 6 7 2 2 5 2 2" xfId="34979"/>
    <cellStyle name="Total 6 7 2 2 5 2 3" xfId="52177"/>
    <cellStyle name="Total 6 7 2 2 5 3" xfId="28090"/>
    <cellStyle name="Total 6 7 2 2 5 4" xfId="45338"/>
    <cellStyle name="Total 6 7 2 2 6" xfId="6676"/>
    <cellStyle name="Total 6 7 2 2 6 2" xfId="24341"/>
    <cellStyle name="Total 6 7 2 2 6 3" xfId="41615"/>
    <cellStyle name="Total 6 7 2 2 7" xfId="13707"/>
    <cellStyle name="Total 6 7 2 2 7 2" xfId="31371"/>
    <cellStyle name="Total 6 7 2 2 7 3" xfId="48595"/>
    <cellStyle name="Total 6 7 2 2 8" xfId="20623"/>
    <cellStyle name="Total 6 7 2 2 9" xfId="37929"/>
    <cellStyle name="Total 6 7 2 3" xfId="3112"/>
    <cellStyle name="Total 6 7 2 3 2" xfId="4142"/>
    <cellStyle name="Total 6 7 2 3 2 2" xfId="6058"/>
    <cellStyle name="Total 6 7 2 3 2 2 2" xfId="12978"/>
    <cellStyle name="Total 6 7 2 3 2 2 2 2" xfId="19705"/>
    <cellStyle name="Total 6 7 2 3 2 2 2 2 2" xfId="37369"/>
    <cellStyle name="Total 6 7 2 3 2 2 2 2 3" xfId="54546"/>
    <cellStyle name="Total 6 7 2 3 2 2 2 3" xfId="30642"/>
    <cellStyle name="Total 6 7 2 3 2 2 2 4" xfId="47869"/>
    <cellStyle name="Total 6 7 2 3 2 2 3" xfId="9694"/>
    <cellStyle name="Total 6 7 2 3 2 2 3 2" xfId="27359"/>
    <cellStyle name="Total 6 7 2 3 2 2 3 3" xfId="44612"/>
    <cellStyle name="Total 6 7 2 3 2 2 4" xfId="16638"/>
    <cellStyle name="Total 6 7 2 3 2 2 4 2" xfId="34302"/>
    <cellStyle name="Total 6 7 2 3 2 2 4 3" xfId="51505"/>
    <cellStyle name="Total 6 7 2 3 2 2 5" xfId="23723"/>
    <cellStyle name="Total 6 7 2 3 2 2 6" xfId="41001"/>
    <cellStyle name="Total 6 7 2 3 2 3" xfId="7839"/>
    <cellStyle name="Total 6 7 2 3 2 3 2" xfId="25504"/>
    <cellStyle name="Total 6 7 2 3 2 3 3" xfId="42769"/>
    <cellStyle name="Total 6 7 2 3 2 4" xfId="14891"/>
    <cellStyle name="Total 6 7 2 3 2 4 2" xfId="32555"/>
    <cellStyle name="Total 6 7 2 3 2 4 3" xfId="49770"/>
    <cellStyle name="Total 6 7 2 3 2 5" xfId="21861"/>
    <cellStyle name="Total 6 7 2 3 2 6" xfId="39158"/>
    <cellStyle name="Total 6 7 2 3 3" xfId="5028"/>
    <cellStyle name="Total 6 7 2 3 3 2" xfId="11948"/>
    <cellStyle name="Total 6 7 2 3 3 2 2" xfId="18729"/>
    <cellStyle name="Total 6 7 2 3 3 2 2 2" xfId="36393"/>
    <cellStyle name="Total 6 7 2 3 3 2 2 3" xfId="53576"/>
    <cellStyle name="Total 6 7 2 3 3 2 3" xfId="29612"/>
    <cellStyle name="Total 6 7 2 3 3 2 4" xfId="46845"/>
    <cellStyle name="Total 6 7 2 3 3 3" xfId="8664"/>
    <cellStyle name="Total 6 7 2 3 3 3 2" xfId="26329"/>
    <cellStyle name="Total 6 7 2 3 3 3 3" xfId="43588"/>
    <cellStyle name="Total 6 7 2 3 3 4" xfId="15662"/>
    <cellStyle name="Total 6 7 2 3 3 4 2" xfId="33326"/>
    <cellStyle name="Total 6 7 2 3 3 4 3" xfId="50535"/>
    <cellStyle name="Total 6 7 2 3 3 5" xfId="22693"/>
    <cellStyle name="Total 6 7 2 3 3 6" xfId="39977"/>
    <cellStyle name="Total 6 7 2 3 4" xfId="10634"/>
    <cellStyle name="Total 6 7 2 3 4 2" xfId="17523"/>
    <cellStyle name="Total 6 7 2 3 4 2 2" xfId="35187"/>
    <cellStyle name="Total 6 7 2 3 4 2 3" xfId="52382"/>
    <cellStyle name="Total 6 7 2 3 4 3" xfId="28298"/>
    <cellStyle name="Total 6 7 2 3 4 4" xfId="45543"/>
    <cellStyle name="Total 6 7 2 3 5" xfId="6884"/>
    <cellStyle name="Total 6 7 2 3 5 2" xfId="24549"/>
    <cellStyle name="Total 6 7 2 3 5 3" xfId="41820"/>
    <cellStyle name="Total 6 7 2 3 6" xfId="13915"/>
    <cellStyle name="Total 6 7 2 3 6 2" xfId="31579"/>
    <cellStyle name="Total 6 7 2 3 6 3" xfId="48800"/>
    <cellStyle name="Total 6 7 2 3 7" xfId="20831"/>
    <cellStyle name="Total 6 7 2 3 8" xfId="38134"/>
    <cellStyle name="Total 6 7 2 4" xfId="3340"/>
    <cellStyle name="Total 6 7 2 4 2" xfId="5256"/>
    <cellStyle name="Total 6 7 2 4 2 2" xfId="12176"/>
    <cellStyle name="Total 6 7 2 4 2 2 2" xfId="18903"/>
    <cellStyle name="Total 6 7 2 4 2 2 2 2" xfId="36567"/>
    <cellStyle name="Total 6 7 2 4 2 2 2 3" xfId="53750"/>
    <cellStyle name="Total 6 7 2 4 2 2 3" xfId="29840"/>
    <cellStyle name="Total 6 7 2 4 2 2 4" xfId="47073"/>
    <cellStyle name="Total 6 7 2 4 2 3" xfId="8892"/>
    <cellStyle name="Total 6 7 2 4 2 3 2" xfId="26557"/>
    <cellStyle name="Total 6 7 2 4 2 3 3" xfId="43816"/>
    <cellStyle name="Total 6 7 2 4 2 4" xfId="15836"/>
    <cellStyle name="Total 6 7 2 4 2 4 2" xfId="33500"/>
    <cellStyle name="Total 6 7 2 4 2 4 3" xfId="50709"/>
    <cellStyle name="Total 6 7 2 4 2 5" xfId="22921"/>
    <cellStyle name="Total 6 7 2 4 2 6" xfId="40205"/>
    <cellStyle name="Total 6 7 2 4 3" xfId="10800"/>
    <cellStyle name="Total 6 7 2 4 3 2" xfId="17635"/>
    <cellStyle name="Total 6 7 2 4 3 2 2" xfId="35299"/>
    <cellStyle name="Total 6 7 2 4 3 2 3" xfId="52494"/>
    <cellStyle name="Total 6 7 2 4 3 3" xfId="28464"/>
    <cellStyle name="Total 6 7 2 4 3 4" xfId="45709"/>
    <cellStyle name="Total 6 7 2 4 4" xfId="7110"/>
    <cellStyle name="Total 6 7 2 4 4 2" xfId="24775"/>
    <cellStyle name="Total 6 7 2 4 4 3" xfId="42046"/>
    <cellStyle name="Total 6 7 2 4 5" xfId="14089"/>
    <cellStyle name="Total 6 7 2 4 5 2" xfId="31753"/>
    <cellStyle name="Total 6 7 2 4 5 3" xfId="48974"/>
    <cellStyle name="Total 6 7 2 4 6" xfId="21059"/>
    <cellStyle name="Total 6 7 2 4 7" xfId="38362"/>
    <cellStyle name="Total 6 7 2 5" xfId="3279"/>
    <cellStyle name="Total 6 7 2 5 2" xfId="5195"/>
    <cellStyle name="Total 6 7 2 5 2 2" xfId="12115"/>
    <cellStyle name="Total 6 7 2 5 2 2 2" xfId="18896"/>
    <cellStyle name="Total 6 7 2 5 2 2 2 2" xfId="36560"/>
    <cellStyle name="Total 6 7 2 5 2 2 2 3" xfId="53743"/>
    <cellStyle name="Total 6 7 2 5 2 2 3" xfId="29779"/>
    <cellStyle name="Total 6 7 2 5 2 2 4" xfId="47012"/>
    <cellStyle name="Total 6 7 2 5 2 3" xfId="8831"/>
    <cellStyle name="Total 6 7 2 5 2 3 2" xfId="26496"/>
    <cellStyle name="Total 6 7 2 5 2 3 3" xfId="43755"/>
    <cellStyle name="Total 6 7 2 5 2 4" xfId="15829"/>
    <cellStyle name="Total 6 7 2 5 2 4 2" xfId="33493"/>
    <cellStyle name="Total 6 7 2 5 2 4 3" xfId="50702"/>
    <cellStyle name="Total 6 7 2 5 2 5" xfId="22860"/>
    <cellStyle name="Total 6 7 2 5 2 6" xfId="40144"/>
    <cellStyle name="Total 6 7 2 5 3" xfId="7051"/>
    <cellStyle name="Total 6 7 2 5 3 2" xfId="24716"/>
    <cellStyle name="Total 6 7 2 5 3 3" xfId="41987"/>
    <cellStyle name="Total 6 7 2 5 4" xfId="14082"/>
    <cellStyle name="Total 6 7 2 5 4 2" xfId="31746"/>
    <cellStyle name="Total 6 7 2 5 4 3" xfId="48967"/>
    <cellStyle name="Total 6 7 2 5 5" xfId="20998"/>
    <cellStyle name="Total 6 7 2 5 6" xfId="38301"/>
    <cellStyle name="Total 6 7 2 6" xfId="4593"/>
    <cellStyle name="Total 6 7 2 6 2" xfId="11513"/>
    <cellStyle name="Total 6 7 2 6 2 2" xfId="18294"/>
    <cellStyle name="Total 6 7 2 6 2 2 2" xfId="35958"/>
    <cellStyle name="Total 6 7 2 6 2 2 3" xfId="53147"/>
    <cellStyle name="Total 6 7 2 6 2 3" xfId="29177"/>
    <cellStyle name="Total 6 7 2 6 2 4" xfId="46416"/>
    <cellStyle name="Total 6 7 2 6 3" xfId="8229"/>
    <cellStyle name="Total 6 7 2 6 3 2" xfId="25894"/>
    <cellStyle name="Total 6 7 2 6 3 3" xfId="43159"/>
    <cellStyle name="Total 6 7 2 6 4" xfId="15227"/>
    <cellStyle name="Total 6 7 2 6 4 2" xfId="32891"/>
    <cellStyle name="Total 6 7 2 6 4 3" xfId="50106"/>
    <cellStyle name="Total 6 7 2 6 5" xfId="22258"/>
    <cellStyle name="Total 6 7 2 6 6" xfId="39548"/>
    <cellStyle name="Total 6 7 2 7" xfId="10199"/>
    <cellStyle name="Total 6 7 2 7 2" xfId="17088"/>
    <cellStyle name="Total 6 7 2 7 2 2" xfId="34752"/>
    <cellStyle name="Total 6 7 2 7 2 3" xfId="51953"/>
    <cellStyle name="Total 6 7 2 7 3" xfId="27863"/>
    <cellStyle name="Total 6 7 2 7 4" xfId="45114"/>
    <cellStyle name="Total 6 7 2 8" xfId="6449"/>
    <cellStyle name="Total 6 7 2 8 2" xfId="24114"/>
    <cellStyle name="Total 6 7 2 8 3" xfId="41391"/>
    <cellStyle name="Total 6 7 2 9" xfId="13480"/>
    <cellStyle name="Total 6 7 2 9 2" xfId="31144"/>
    <cellStyle name="Total 6 7 2 9 3" xfId="48371"/>
    <cellStyle name="Total 6 7 3" xfId="2899"/>
    <cellStyle name="Total 6 7 3 2" xfId="3562"/>
    <cellStyle name="Total 6 7 3 2 2" xfId="5478"/>
    <cellStyle name="Total 6 7 3 2 2 2" xfId="12398"/>
    <cellStyle name="Total 6 7 3 2 2 2 2" xfId="19125"/>
    <cellStyle name="Total 6 7 3 2 2 2 2 2" xfId="36789"/>
    <cellStyle name="Total 6 7 3 2 2 2 2 3" xfId="53969"/>
    <cellStyle name="Total 6 7 3 2 2 2 3" xfId="30062"/>
    <cellStyle name="Total 6 7 3 2 2 2 4" xfId="47292"/>
    <cellStyle name="Total 6 7 3 2 2 3" xfId="9114"/>
    <cellStyle name="Total 6 7 3 2 2 3 2" xfId="26779"/>
    <cellStyle name="Total 6 7 3 2 2 3 3" xfId="44035"/>
    <cellStyle name="Total 6 7 3 2 2 4" xfId="16058"/>
    <cellStyle name="Total 6 7 3 2 2 4 2" xfId="33722"/>
    <cellStyle name="Total 6 7 3 2 2 4 3" xfId="50928"/>
    <cellStyle name="Total 6 7 3 2 2 5" xfId="23143"/>
    <cellStyle name="Total 6 7 3 2 2 6" xfId="40424"/>
    <cellStyle name="Total 6 7 3 2 3" xfId="11022"/>
    <cellStyle name="Total 6 7 3 2 3 2" xfId="17857"/>
    <cellStyle name="Total 6 7 3 2 3 2 2" xfId="35521"/>
    <cellStyle name="Total 6 7 3 2 3 2 3" xfId="52713"/>
    <cellStyle name="Total 6 7 3 2 3 3" xfId="28686"/>
    <cellStyle name="Total 6 7 3 2 3 4" xfId="45928"/>
    <cellStyle name="Total 6 7 3 2 4" xfId="7259"/>
    <cellStyle name="Total 6 7 3 2 4 2" xfId="24924"/>
    <cellStyle name="Total 6 7 3 2 4 3" xfId="42192"/>
    <cellStyle name="Total 6 7 3 2 5" xfId="14311"/>
    <cellStyle name="Total 6 7 3 2 5 2" xfId="31975"/>
    <cellStyle name="Total 6 7 3 2 5 3" xfId="49193"/>
    <cellStyle name="Total 6 7 3 2 6" xfId="21281"/>
    <cellStyle name="Total 6 7 3 2 7" xfId="38581"/>
    <cellStyle name="Total 6 7 3 3" xfId="3932"/>
    <cellStyle name="Total 6 7 3 3 2" xfId="5848"/>
    <cellStyle name="Total 6 7 3 3 2 2" xfId="12768"/>
    <cellStyle name="Total 6 7 3 3 2 2 2" xfId="19495"/>
    <cellStyle name="Total 6 7 3 3 2 2 2 2" xfId="37159"/>
    <cellStyle name="Total 6 7 3 3 2 2 2 3" xfId="54336"/>
    <cellStyle name="Total 6 7 3 3 2 2 3" xfId="30432"/>
    <cellStyle name="Total 6 7 3 3 2 2 4" xfId="47659"/>
    <cellStyle name="Total 6 7 3 3 2 3" xfId="9484"/>
    <cellStyle name="Total 6 7 3 3 2 3 2" xfId="27149"/>
    <cellStyle name="Total 6 7 3 3 2 3 3" xfId="44402"/>
    <cellStyle name="Total 6 7 3 3 2 4" xfId="16428"/>
    <cellStyle name="Total 6 7 3 3 2 4 2" xfId="34092"/>
    <cellStyle name="Total 6 7 3 3 2 4 3" xfId="51295"/>
    <cellStyle name="Total 6 7 3 3 2 5" xfId="23513"/>
    <cellStyle name="Total 6 7 3 3 2 6" xfId="40791"/>
    <cellStyle name="Total 6 7 3 3 3" xfId="7629"/>
    <cellStyle name="Total 6 7 3 3 3 2" xfId="25294"/>
    <cellStyle name="Total 6 7 3 3 3 3" xfId="42559"/>
    <cellStyle name="Total 6 7 3 3 4" xfId="14681"/>
    <cellStyle name="Total 6 7 3 3 4 2" xfId="32345"/>
    <cellStyle name="Total 6 7 3 3 4 3" xfId="49560"/>
    <cellStyle name="Total 6 7 3 3 5" xfId="21651"/>
    <cellStyle name="Total 6 7 3 3 6" xfId="38948"/>
    <cellStyle name="Total 6 7 3 4" xfId="4815"/>
    <cellStyle name="Total 6 7 3 4 2" xfId="11735"/>
    <cellStyle name="Total 6 7 3 4 2 2" xfId="18516"/>
    <cellStyle name="Total 6 7 3 4 2 2 2" xfId="36180"/>
    <cellStyle name="Total 6 7 3 4 2 2 3" xfId="53366"/>
    <cellStyle name="Total 6 7 3 4 2 3" xfId="29399"/>
    <cellStyle name="Total 6 7 3 4 2 4" xfId="46635"/>
    <cellStyle name="Total 6 7 3 4 3" xfId="8451"/>
    <cellStyle name="Total 6 7 3 4 3 2" xfId="26116"/>
    <cellStyle name="Total 6 7 3 4 3 3" xfId="43378"/>
    <cellStyle name="Total 6 7 3 4 4" xfId="15449"/>
    <cellStyle name="Total 6 7 3 4 4 2" xfId="33113"/>
    <cellStyle name="Total 6 7 3 4 4 3" xfId="50325"/>
    <cellStyle name="Total 6 7 3 4 5" xfId="22480"/>
    <cellStyle name="Total 6 7 3 4 6" xfId="39767"/>
    <cellStyle name="Total 6 7 3 5" xfId="10421"/>
    <cellStyle name="Total 6 7 3 5 2" xfId="17310"/>
    <cellStyle name="Total 6 7 3 5 2 2" xfId="34974"/>
    <cellStyle name="Total 6 7 3 5 2 3" xfId="52172"/>
    <cellStyle name="Total 6 7 3 5 3" xfId="28085"/>
    <cellStyle name="Total 6 7 3 5 4" xfId="45333"/>
    <cellStyle name="Total 6 7 3 6" xfId="6671"/>
    <cellStyle name="Total 6 7 3 6 2" xfId="24336"/>
    <cellStyle name="Total 6 7 3 6 3" xfId="41610"/>
    <cellStyle name="Total 6 7 3 7" xfId="13702"/>
    <cellStyle name="Total 6 7 3 7 2" xfId="31366"/>
    <cellStyle name="Total 6 7 3 7 3" xfId="48590"/>
    <cellStyle name="Total 6 7 3 8" xfId="20618"/>
    <cellStyle name="Total 6 7 3 9" xfId="37924"/>
    <cellStyle name="Total 6 7 4" xfId="4563"/>
    <cellStyle name="Total 6 7 4 2" xfId="6427"/>
    <cellStyle name="Total 6 7 4 2 2" xfId="13346"/>
    <cellStyle name="Total 6 7 4 2 2 2" xfId="20019"/>
    <cellStyle name="Total 6 7 4 2 2 2 2" xfId="37683"/>
    <cellStyle name="Total 6 7 4 2 2 2 3" xfId="54860"/>
    <cellStyle name="Total 6 7 4 2 2 3" xfId="31010"/>
    <cellStyle name="Total 6 7 4 2 2 4" xfId="48237"/>
    <cellStyle name="Total 6 7 4 2 3" xfId="10062"/>
    <cellStyle name="Total 6 7 4 2 3 2" xfId="27727"/>
    <cellStyle name="Total 6 7 4 2 3 3" xfId="44980"/>
    <cellStyle name="Total 6 7 4 2 4" xfId="16952"/>
    <cellStyle name="Total 6 7 4 2 4 2" xfId="34616"/>
    <cellStyle name="Total 6 7 4 2 4 3" xfId="51819"/>
    <cellStyle name="Total 6 7 4 2 5" xfId="24092"/>
    <cellStyle name="Total 6 7 4 2 6" xfId="41369"/>
    <cellStyle name="Total 6 7 4 3" xfId="11491"/>
    <cellStyle name="Total 6 7 4 3 2" xfId="18272"/>
    <cellStyle name="Total 6 7 4 3 2 2" xfId="35936"/>
    <cellStyle name="Total 6 7 4 3 2 3" xfId="53125"/>
    <cellStyle name="Total 6 7 4 3 3" xfId="29155"/>
    <cellStyle name="Total 6 7 4 3 4" xfId="46394"/>
    <cellStyle name="Total 6 7 4 4" xfId="8207"/>
    <cellStyle name="Total 6 7 4 4 2" xfId="25872"/>
    <cellStyle name="Total 6 7 4 4 3" xfId="43137"/>
    <cellStyle name="Total 6 7 4 5" xfId="15205"/>
    <cellStyle name="Total 6 7 4 5 2" xfId="32869"/>
    <cellStyle name="Total 6 7 4 5 3" xfId="50084"/>
    <cellStyle name="Total 6 7 4 6" xfId="22236"/>
    <cellStyle name="Total 6 7 4 7" xfId="39526"/>
    <cellStyle name="Total 6 7 5" xfId="4585"/>
    <cellStyle name="Total 6 7 5 2" xfId="6444"/>
    <cellStyle name="Total 6 7 5 2 2" xfId="13363"/>
    <cellStyle name="Total 6 7 5 2 2 2" xfId="20036"/>
    <cellStyle name="Total 6 7 5 2 2 2 2" xfId="37700"/>
    <cellStyle name="Total 6 7 5 2 2 2 3" xfId="54877"/>
    <cellStyle name="Total 6 7 5 2 2 3" xfId="31027"/>
    <cellStyle name="Total 6 7 5 2 2 4" xfId="48254"/>
    <cellStyle name="Total 6 7 5 2 3" xfId="10079"/>
    <cellStyle name="Total 6 7 5 2 3 2" xfId="27744"/>
    <cellStyle name="Total 6 7 5 2 3 3" xfId="44997"/>
    <cellStyle name="Total 6 7 5 2 4" xfId="16969"/>
    <cellStyle name="Total 6 7 5 2 4 2" xfId="34633"/>
    <cellStyle name="Total 6 7 5 2 4 3" xfId="51836"/>
    <cellStyle name="Total 6 7 5 2 5" xfId="24109"/>
    <cellStyle name="Total 6 7 5 2 6" xfId="41386"/>
    <cellStyle name="Total 6 7 5 3" xfId="11508"/>
    <cellStyle name="Total 6 7 5 3 2" xfId="18289"/>
    <cellStyle name="Total 6 7 5 3 2 2" xfId="35953"/>
    <cellStyle name="Total 6 7 5 3 2 3" xfId="53142"/>
    <cellStyle name="Total 6 7 5 3 3" xfId="29172"/>
    <cellStyle name="Total 6 7 5 3 4" xfId="46411"/>
    <cellStyle name="Total 6 7 5 4" xfId="8224"/>
    <cellStyle name="Total 6 7 5 4 2" xfId="25889"/>
    <cellStyle name="Total 6 7 5 4 3" xfId="43154"/>
    <cellStyle name="Total 6 7 5 5" xfId="15222"/>
    <cellStyle name="Total 6 7 5 5 2" xfId="32886"/>
    <cellStyle name="Total 6 7 5 5 3" xfId="50101"/>
    <cellStyle name="Total 6 7 5 6" xfId="22253"/>
    <cellStyle name="Total 6 7 5 7" xfId="39543"/>
    <cellStyle name="Total 6 7 6" xfId="10194"/>
    <cellStyle name="Total 6 7 6 2" xfId="17083"/>
    <cellStyle name="Total 6 7 6 2 2" xfId="34747"/>
    <cellStyle name="Total 6 7 6 2 3" xfId="51948"/>
    <cellStyle name="Total 6 7 6 3" xfId="27858"/>
    <cellStyle name="Total 6 7 6 4" xfId="45109"/>
    <cellStyle name="Total 6 7 7" xfId="13475"/>
    <cellStyle name="Total 6 7 7 2" xfId="31139"/>
    <cellStyle name="Total 6 7 7 3" xfId="48366"/>
    <cellStyle name="Total 6 7 8" xfId="20355"/>
    <cellStyle name="Total 6 7 9" xfId="20065"/>
    <cellStyle name="Total 6 8" xfId="2232"/>
    <cellStyle name="Total 6 8 2" xfId="2674"/>
    <cellStyle name="Total 6 8 2 10" xfId="20395"/>
    <cellStyle name="Total 6 8 2 11" xfId="37704"/>
    <cellStyle name="Total 6 8 2 2" xfId="2903"/>
    <cellStyle name="Total 6 8 2 2 2" xfId="3566"/>
    <cellStyle name="Total 6 8 2 2 2 2" xfId="5482"/>
    <cellStyle name="Total 6 8 2 2 2 2 2" xfId="12402"/>
    <cellStyle name="Total 6 8 2 2 2 2 2 2" xfId="19129"/>
    <cellStyle name="Total 6 8 2 2 2 2 2 2 2" xfId="36793"/>
    <cellStyle name="Total 6 8 2 2 2 2 2 2 3" xfId="53973"/>
    <cellStyle name="Total 6 8 2 2 2 2 2 3" xfId="30066"/>
    <cellStyle name="Total 6 8 2 2 2 2 2 4" xfId="47296"/>
    <cellStyle name="Total 6 8 2 2 2 2 3" xfId="9118"/>
    <cellStyle name="Total 6 8 2 2 2 2 3 2" xfId="26783"/>
    <cellStyle name="Total 6 8 2 2 2 2 3 3" xfId="44039"/>
    <cellStyle name="Total 6 8 2 2 2 2 4" xfId="16062"/>
    <cellStyle name="Total 6 8 2 2 2 2 4 2" xfId="33726"/>
    <cellStyle name="Total 6 8 2 2 2 2 4 3" xfId="50932"/>
    <cellStyle name="Total 6 8 2 2 2 2 5" xfId="23147"/>
    <cellStyle name="Total 6 8 2 2 2 2 6" xfId="40428"/>
    <cellStyle name="Total 6 8 2 2 2 3" xfId="11026"/>
    <cellStyle name="Total 6 8 2 2 2 3 2" xfId="17861"/>
    <cellStyle name="Total 6 8 2 2 2 3 2 2" xfId="35525"/>
    <cellStyle name="Total 6 8 2 2 2 3 2 3" xfId="52717"/>
    <cellStyle name="Total 6 8 2 2 2 3 3" xfId="28690"/>
    <cellStyle name="Total 6 8 2 2 2 3 4" xfId="45932"/>
    <cellStyle name="Total 6 8 2 2 2 4" xfId="7263"/>
    <cellStyle name="Total 6 8 2 2 2 4 2" xfId="24928"/>
    <cellStyle name="Total 6 8 2 2 2 4 3" xfId="42196"/>
    <cellStyle name="Total 6 8 2 2 2 5" xfId="14315"/>
    <cellStyle name="Total 6 8 2 2 2 5 2" xfId="31979"/>
    <cellStyle name="Total 6 8 2 2 2 5 3" xfId="49197"/>
    <cellStyle name="Total 6 8 2 2 2 6" xfId="21285"/>
    <cellStyle name="Total 6 8 2 2 2 7" xfId="38585"/>
    <cellStyle name="Total 6 8 2 2 3" xfId="3936"/>
    <cellStyle name="Total 6 8 2 2 3 2" xfId="5852"/>
    <cellStyle name="Total 6 8 2 2 3 2 2" xfId="12772"/>
    <cellStyle name="Total 6 8 2 2 3 2 2 2" xfId="19499"/>
    <cellStyle name="Total 6 8 2 2 3 2 2 2 2" xfId="37163"/>
    <cellStyle name="Total 6 8 2 2 3 2 2 2 3" xfId="54340"/>
    <cellStyle name="Total 6 8 2 2 3 2 2 3" xfId="30436"/>
    <cellStyle name="Total 6 8 2 2 3 2 2 4" xfId="47663"/>
    <cellStyle name="Total 6 8 2 2 3 2 3" xfId="9488"/>
    <cellStyle name="Total 6 8 2 2 3 2 3 2" xfId="27153"/>
    <cellStyle name="Total 6 8 2 2 3 2 3 3" xfId="44406"/>
    <cellStyle name="Total 6 8 2 2 3 2 4" xfId="16432"/>
    <cellStyle name="Total 6 8 2 2 3 2 4 2" xfId="34096"/>
    <cellStyle name="Total 6 8 2 2 3 2 4 3" xfId="51299"/>
    <cellStyle name="Total 6 8 2 2 3 2 5" xfId="23517"/>
    <cellStyle name="Total 6 8 2 2 3 2 6" xfId="40795"/>
    <cellStyle name="Total 6 8 2 2 3 3" xfId="7633"/>
    <cellStyle name="Total 6 8 2 2 3 3 2" xfId="25298"/>
    <cellStyle name="Total 6 8 2 2 3 3 3" xfId="42563"/>
    <cellStyle name="Total 6 8 2 2 3 4" xfId="14685"/>
    <cellStyle name="Total 6 8 2 2 3 4 2" xfId="32349"/>
    <cellStyle name="Total 6 8 2 2 3 4 3" xfId="49564"/>
    <cellStyle name="Total 6 8 2 2 3 5" xfId="21655"/>
    <cellStyle name="Total 6 8 2 2 3 6" xfId="38952"/>
    <cellStyle name="Total 6 8 2 2 4" xfId="4819"/>
    <cellStyle name="Total 6 8 2 2 4 2" xfId="11739"/>
    <cellStyle name="Total 6 8 2 2 4 2 2" xfId="18520"/>
    <cellStyle name="Total 6 8 2 2 4 2 2 2" xfId="36184"/>
    <cellStyle name="Total 6 8 2 2 4 2 2 3" xfId="53370"/>
    <cellStyle name="Total 6 8 2 2 4 2 3" xfId="29403"/>
    <cellStyle name="Total 6 8 2 2 4 2 4" xfId="46639"/>
    <cellStyle name="Total 6 8 2 2 4 3" xfId="8455"/>
    <cellStyle name="Total 6 8 2 2 4 3 2" xfId="26120"/>
    <cellStyle name="Total 6 8 2 2 4 3 3" xfId="43382"/>
    <cellStyle name="Total 6 8 2 2 4 4" xfId="15453"/>
    <cellStyle name="Total 6 8 2 2 4 4 2" xfId="33117"/>
    <cellStyle name="Total 6 8 2 2 4 4 3" xfId="50329"/>
    <cellStyle name="Total 6 8 2 2 4 5" xfId="22484"/>
    <cellStyle name="Total 6 8 2 2 4 6" xfId="39771"/>
    <cellStyle name="Total 6 8 2 2 5" xfId="10425"/>
    <cellStyle name="Total 6 8 2 2 5 2" xfId="17314"/>
    <cellStyle name="Total 6 8 2 2 5 2 2" xfId="34978"/>
    <cellStyle name="Total 6 8 2 2 5 2 3" xfId="52176"/>
    <cellStyle name="Total 6 8 2 2 5 3" xfId="28089"/>
    <cellStyle name="Total 6 8 2 2 5 4" xfId="45337"/>
    <cellStyle name="Total 6 8 2 2 6" xfId="6675"/>
    <cellStyle name="Total 6 8 2 2 6 2" xfId="24340"/>
    <cellStyle name="Total 6 8 2 2 6 3" xfId="41614"/>
    <cellStyle name="Total 6 8 2 2 7" xfId="13706"/>
    <cellStyle name="Total 6 8 2 2 7 2" xfId="31370"/>
    <cellStyle name="Total 6 8 2 2 7 3" xfId="48594"/>
    <cellStyle name="Total 6 8 2 2 8" xfId="20622"/>
    <cellStyle name="Total 6 8 2 2 9" xfId="37928"/>
    <cellStyle name="Total 6 8 2 3" xfId="3111"/>
    <cellStyle name="Total 6 8 2 3 2" xfId="4141"/>
    <cellStyle name="Total 6 8 2 3 2 2" xfId="6057"/>
    <cellStyle name="Total 6 8 2 3 2 2 2" xfId="12977"/>
    <cellStyle name="Total 6 8 2 3 2 2 2 2" xfId="19704"/>
    <cellStyle name="Total 6 8 2 3 2 2 2 2 2" xfId="37368"/>
    <cellStyle name="Total 6 8 2 3 2 2 2 2 3" xfId="54545"/>
    <cellStyle name="Total 6 8 2 3 2 2 2 3" xfId="30641"/>
    <cellStyle name="Total 6 8 2 3 2 2 2 4" xfId="47868"/>
    <cellStyle name="Total 6 8 2 3 2 2 3" xfId="9693"/>
    <cellStyle name="Total 6 8 2 3 2 2 3 2" xfId="27358"/>
    <cellStyle name="Total 6 8 2 3 2 2 3 3" xfId="44611"/>
    <cellStyle name="Total 6 8 2 3 2 2 4" xfId="16637"/>
    <cellStyle name="Total 6 8 2 3 2 2 4 2" xfId="34301"/>
    <cellStyle name="Total 6 8 2 3 2 2 4 3" xfId="51504"/>
    <cellStyle name="Total 6 8 2 3 2 2 5" xfId="23722"/>
    <cellStyle name="Total 6 8 2 3 2 2 6" xfId="41000"/>
    <cellStyle name="Total 6 8 2 3 2 3" xfId="7838"/>
    <cellStyle name="Total 6 8 2 3 2 3 2" xfId="25503"/>
    <cellStyle name="Total 6 8 2 3 2 3 3" xfId="42768"/>
    <cellStyle name="Total 6 8 2 3 2 4" xfId="14890"/>
    <cellStyle name="Total 6 8 2 3 2 4 2" xfId="32554"/>
    <cellStyle name="Total 6 8 2 3 2 4 3" xfId="49769"/>
    <cellStyle name="Total 6 8 2 3 2 5" xfId="21860"/>
    <cellStyle name="Total 6 8 2 3 2 6" xfId="39157"/>
    <cellStyle name="Total 6 8 2 3 3" xfId="5027"/>
    <cellStyle name="Total 6 8 2 3 3 2" xfId="11947"/>
    <cellStyle name="Total 6 8 2 3 3 2 2" xfId="18728"/>
    <cellStyle name="Total 6 8 2 3 3 2 2 2" xfId="36392"/>
    <cellStyle name="Total 6 8 2 3 3 2 2 3" xfId="53575"/>
    <cellStyle name="Total 6 8 2 3 3 2 3" xfId="29611"/>
    <cellStyle name="Total 6 8 2 3 3 2 4" xfId="46844"/>
    <cellStyle name="Total 6 8 2 3 3 3" xfId="8663"/>
    <cellStyle name="Total 6 8 2 3 3 3 2" xfId="26328"/>
    <cellStyle name="Total 6 8 2 3 3 3 3" xfId="43587"/>
    <cellStyle name="Total 6 8 2 3 3 4" xfId="15661"/>
    <cellStyle name="Total 6 8 2 3 3 4 2" xfId="33325"/>
    <cellStyle name="Total 6 8 2 3 3 4 3" xfId="50534"/>
    <cellStyle name="Total 6 8 2 3 3 5" xfId="22692"/>
    <cellStyle name="Total 6 8 2 3 3 6" xfId="39976"/>
    <cellStyle name="Total 6 8 2 3 4" xfId="10633"/>
    <cellStyle name="Total 6 8 2 3 4 2" xfId="17522"/>
    <cellStyle name="Total 6 8 2 3 4 2 2" xfId="35186"/>
    <cellStyle name="Total 6 8 2 3 4 2 3" xfId="52381"/>
    <cellStyle name="Total 6 8 2 3 4 3" xfId="28297"/>
    <cellStyle name="Total 6 8 2 3 4 4" xfId="45542"/>
    <cellStyle name="Total 6 8 2 3 5" xfId="6883"/>
    <cellStyle name="Total 6 8 2 3 5 2" xfId="24548"/>
    <cellStyle name="Total 6 8 2 3 5 3" xfId="41819"/>
    <cellStyle name="Total 6 8 2 3 6" xfId="13914"/>
    <cellStyle name="Total 6 8 2 3 6 2" xfId="31578"/>
    <cellStyle name="Total 6 8 2 3 6 3" xfId="48799"/>
    <cellStyle name="Total 6 8 2 3 7" xfId="20830"/>
    <cellStyle name="Total 6 8 2 3 8" xfId="38133"/>
    <cellStyle name="Total 6 8 2 4" xfId="3339"/>
    <cellStyle name="Total 6 8 2 4 2" xfId="5255"/>
    <cellStyle name="Total 6 8 2 4 2 2" xfId="12175"/>
    <cellStyle name="Total 6 8 2 4 2 2 2" xfId="18902"/>
    <cellStyle name="Total 6 8 2 4 2 2 2 2" xfId="36566"/>
    <cellStyle name="Total 6 8 2 4 2 2 2 3" xfId="53749"/>
    <cellStyle name="Total 6 8 2 4 2 2 3" xfId="29839"/>
    <cellStyle name="Total 6 8 2 4 2 2 4" xfId="47072"/>
    <cellStyle name="Total 6 8 2 4 2 3" xfId="8891"/>
    <cellStyle name="Total 6 8 2 4 2 3 2" xfId="26556"/>
    <cellStyle name="Total 6 8 2 4 2 3 3" xfId="43815"/>
    <cellStyle name="Total 6 8 2 4 2 4" xfId="15835"/>
    <cellStyle name="Total 6 8 2 4 2 4 2" xfId="33499"/>
    <cellStyle name="Total 6 8 2 4 2 4 3" xfId="50708"/>
    <cellStyle name="Total 6 8 2 4 2 5" xfId="22920"/>
    <cellStyle name="Total 6 8 2 4 2 6" xfId="40204"/>
    <cellStyle name="Total 6 8 2 4 3" xfId="10799"/>
    <cellStyle name="Total 6 8 2 4 3 2" xfId="17634"/>
    <cellStyle name="Total 6 8 2 4 3 2 2" xfId="35298"/>
    <cellStyle name="Total 6 8 2 4 3 2 3" xfId="52493"/>
    <cellStyle name="Total 6 8 2 4 3 3" xfId="28463"/>
    <cellStyle name="Total 6 8 2 4 3 4" xfId="45708"/>
    <cellStyle name="Total 6 8 2 4 4" xfId="7109"/>
    <cellStyle name="Total 6 8 2 4 4 2" xfId="24774"/>
    <cellStyle name="Total 6 8 2 4 4 3" xfId="42045"/>
    <cellStyle name="Total 6 8 2 4 5" xfId="14088"/>
    <cellStyle name="Total 6 8 2 4 5 2" xfId="31752"/>
    <cellStyle name="Total 6 8 2 4 5 3" xfId="48973"/>
    <cellStyle name="Total 6 8 2 4 6" xfId="21058"/>
    <cellStyle name="Total 6 8 2 4 7" xfId="38361"/>
    <cellStyle name="Total 6 8 2 5" xfId="3280"/>
    <cellStyle name="Total 6 8 2 5 2" xfId="5196"/>
    <cellStyle name="Total 6 8 2 5 2 2" xfId="12116"/>
    <cellStyle name="Total 6 8 2 5 2 2 2" xfId="18897"/>
    <cellStyle name="Total 6 8 2 5 2 2 2 2" xfId="36561"/>
    <cellStyle name="Total 6 8 2 5 2 2 2 3" xfId="53744"/>
    <cellStyle name="Total 6 8 2 5 2 2 3" xfId="29780"/>
    <cellStyle name="Total 6 8 2 5 2 2 4" xfId="47013"/>
    <cellStyle name="Total 6 8 2 5 2 3" xfId="8832"/>
    <cellStyle name="Total 6 8 2 5 2 3 2" xfId="26497"/>
    <cellStyle name="Total 6 8 2 5 2 3 3" xfId="43756"/>
    <cellStyle name="Total 6 8 2 5 2 4" xfId="15830"/>
    <cellStyle name="Total 6 8 2 5 2 4 2" xfId="33494"/>
    <cellStyle name="Total 6 8 2 5 2 4 3" xfId="50703"/>
    <cellStyle name="Total 6 8 2 5 2 5" xfId="22861"/>
    <cellStyle name="Total 6 8 2 5 2 6" xfId="40145"/>
    <cellStyle name="Total 6 8 2 5 3" xfId="7052"/>
    <cellStyle name="Total 6 8 2 5 3 2" xfId="24717"/>
    <cellStyle name="Total 6 8 2 5 3 3" xfId="41988"/>
    <cellStyle name="Total 6 8 2 5 4" xfId="14083"/>
    <cellStyle name="Total 6 8 2 5 4 2" xfId="31747"/>
    <cellStyle name="Total 6 8 2 5 4 3" xfId="48968"/>
    <cellStyle name="Total 6 8 2 5 5" xfId="20999"/>
    <cellStyle name="Total 6 8 2 5 6" xfId="38302"/>
    <cellStyle name="Total 6 8 2 6" xfId="4592"/>
    <cellStyle name="Total 6 8 2 6 2" xfId="11512"/>
    <cellStyle name="Total 6 8 2 6 2 2" xfId="18293"/>
    <cellStyle name="Total 6 8 2 6 2 2 2" xfId="35957"/>
    <cellStyle name="Total 6 8 2 6 2 2 3" xfId="53146"/>
    <cellStyle name="Total 6 8 2 6 2 3" xfId="29176"/>
    <cellStyle name="Total 6 8 2 6 2 4" xfId="46415"/>
    <cellStyle name="Total 6 8 2 6 3" xfId="8228"/>
    <cellStyle name="Total 6 8 2 6 3 2" xfId="25893"/>
    <cellStyle name="Total 6 8 2 6 3 3" xfId="43158"/>
    <cellStyle name="Total 6 8 2 6 4" xfId="15226"/>
    <cellStyle name="Total 6 8 2 6 4 2" xfId="32890"/>
    <cellStyle name="Total 6 8 2 6 4 3" xfId="50105"/>
    <cellStyle name="Total 6 8 2 6 5" xfId="22257"/>
    <cellStyle name="Total 6 8 2 6 6" xfId="39547"/>
    <cellStyle name="Total 6 8 2 7" xfId="10198"/>
    <cellStyle name="Total 6 8 2 7 2" xfId="17087"/>
    <cellStyle name="Total 6 8 2 7 2 2" xfId="34751"/>
    <cellStyle name="Total 6 8 2 7 2 3" xfId="51952"/>
    <cellStyle name="Total 6 8 2 7 3" xfId="27862"/>
    <cellStyle name="Total 6 8 2 7 4" xfId="45113"/>
    <cellStyle name="Total 6 8 2 8" xfId="6448"/>
    <cellStyle name="Total 6 8 2 8 2" xfId="24113"/>
    <cellStyle name="Total 6 8 2 8 3" xfId="41390"/>
    <cellStyle name="Total 6 8 2 9" xfId="13479"/>
    <cellStyle name="Total 6 8 2 9 2" xfId="31143"/>
    <cellStyle name="Total 6 8 2 9 3" xfId="48370"/>
    <cellStyle name="Total 6 8 3" xfId="2900"/>
    <cellStyle name="Total 6 8 3 2" xfId="3563"/>
    <cellStyle name="Total 6 8 3 2 2" xfId="5479"/>
    <cellStyle name="Total 6 8 3 2 2 2" xfId="12399"/>
    <cellStyle name="Total 6 8 3 2 2 2 2" xfId="19126"/>
    <cellStyle name="Total 6 8 3 2 2 2 2 2" xfId="36790"/>
    <cellStyle name="Total 6 8 3 2 2 2 2 3" xfId="53970"/>
    <cellStyle name="Total 6 8 3 2 2 2 3" xfId="30063"/>
    <cellStyle name="Total 6 8 3 2 2 2 4" xfId="47293"/>
    <cellStyle name="Total 6 8 3 2 2 3" xfId="9115"/>
    <cellStyle name="Total 6 8 3 2 2 3 2" xfId="26780"/>
    <cellStyle name="Total 6 8 3 2 2 3 3" xfId="44036"/>
    <cellStyle name="Total 6 8 3 2 2 4" xfId="16059"/>
    <cellStyle name="Total 6 8 3 2 2 4 2" xfId="33723"/>
    <cellStyle name="Total 6 8 3 2 2 4 3" xfId="50929"/>
    <cellStyle name="Total 6 8 3 2 2 5" xfId="23144"/>
    <cellStyle name="Total 6 8 3 2 2 6" xfId="40425"/>
    <cellStyle name="Total 6 8 3 2 3" xfId="11023"/>
    <cellStyle name="Total 6 8 3 2 3 2" xfId="17858"/>
    <cellStyle name="Total 6 8 3 2 3 2 2" xfId="35522"/>
    <cellStyle name="Total 6 8 3 2 3 2 3" xfId="52714"/>
    <cellStyle name="Total 6 8 3 2 3 3" xfId="28687"/>
    <cellStyle name="Total 6 8 3 2 3 4" xfId="45929"/>
    <cellStyle name="Total 6 8 3 2 4" xfId="7260"/>
    <cellStyle name="Total 6 8 3 2 4 2" xfId="24925"/>
    <cellStyle name="Total 6 8 3 2 4 3" xfId="42193"/>
    <cellStyle name="Total 6 8 3 2 5" xfId="14312"/>
    <cellStyle name="Total 6 8 3 2 5 2" xfId="31976"/>
    <cellStyle name="Total 6 8 3 2 5 3" xfId="49194"/>
    <cellStyle name="Total 6 8 3 2 6" xfId="21282"/>
    <cellStyle name="Total 6 8 3 2 7" xfId="38582"/>
    <cellStyle name="Total 6 8 3 3" xfId="3933"/>
    <cellStyle name="Total 6 8 3 3 2" xfId="5849"/>
    <cellStyle name="Total 6 8 3 3 2 2" xfId="12769"/>
    <cellStyle name="Total 6 8 3 3 2 2 2" xfId="19496"/>
    <cellStyle name="Total 6 8 3 3 2 2 2 2" xfId="37160"/>
    <cellStyle name="Total 6 8 3 3 2 2 2 3" xfId="54337"/>
    <cellStyle name="Total 6 8 3 3 2 2 3" xfId="30433"/>
    <cellStyle name="Total 6 8 3 3 2 2 4" xfId="47660"/>
    <cellStyle name="Total 6 8 3 3 2 3" xfId="9485"/>
    <cellStyle name="Total 6 8 3 3 2 3 2" xfId="27150"/>
    <cellStyle name="Total 6 8 3 3 2 3 3" xfId="44403"/>
    <cellStyle name="Total 6 8 3 3 2 4" xfId="16429"/>
    <cellStyle name="Total 6 8 3 3 2 4 2" xfId="34093"/>
    <cellStyle name="Total 6 8 3 3 2 4 3" xfId="51296"/>
    <cellStyle name="Total 6 8 3 3 2 5" xfId="23514"/>
    <cellStyle name="Total 6 8 3 3 2 6" xfId="40792"/>
    <cellStyle name="Total 6 8 3 3 3" xfId="7630"/>
    <cellStyle name="Total 6 8 3 3 3 2" xfId="25295"/>
    <cellStyle name="Total 6 8 3 3 3 3" xfId="42560"/>
    <cellStyle name="Total 6 8 3 3 4" xfId="14682"/>
    <cellStyle name="Total 6 8 3 3 4 2" xfId="32346"/>
    <cellStyle name="Total 6 8 3 3 4 3" xfId="49561"/>
    <cellStyle name="Total 6 8 3 3 5" xfId="21652"/>
    <cellStyle name="Total 6 8 3 3 6" xfId="38949"/>
    <cellStyle name="Total 6 8 3 4" xfId="4816"/>
    <cellStyle name="Total 6 8 3 4 2" xfId="11736"/>
    <cellStyle name="Total 6 8 3 4 2 2" xfId="18517"/>
    <cellStyle name="Total 6 8 3 4 2 2 2" xfId="36181"/>
    <cellStyle name="Total 6 8 3 4 2 2 3" xfId="53367"/>
    <cellStyle name="Total 6 8 3 4 2 3" xfId="29400"/>
    <cellStyle name="Total 6 8 3 4 2 4" xfId="46636"/>
    <cellStyle name="Total 6 8 3 4 3" xfId="8452"/>
    <cellStyle name="Total 6 8 3 4 3 2" xfId="26117"/>
    <cellStyle name="Total 6 8 3 4 3 3" xfId="43379"/>
    <cellStyle name="Total 6 8 3 4 4" xfId="15450"/>
    <cellStyle name="Total 6 8 3 4 4 2" xfId="33114"/>
    <cellStyle name="Total 6 8 3 4 4 3" xfId="50326"/>
    <cellStyle name="Total 6 8 3 4 5" xfId="22481"/>
    <cellStyle name="Total 6 8 3 4 6" xfId="39768"/>
    <cellStyle name="Total 6 8 3 5" xfId="10422"/>
    <cellStyle name="Total 6 8 3 5 2" xfId="17311"/>
    <cellStyle name="Total 6 8 3 5 2 2" xfId="34975"/>
    <cellStyle name="Total 6 8 3 5 2 3" xfId="52173"/>
    <cellStyle name="Total 6 8 3 5 3" xfId="28086"/>
    <cellStyle name="Total 6 8 3 5 4" xfId="45334"/>
    <cellStyle name="Total 6 8 3 6" xfId="6672"/>
    <cellStyle name="Total 6 8 3 6 2" xfId="24337"/>
    <cellStyle name="Total 6 8 3 6 3" xfId="41611"/>
    <cellStyle name="Total 6 8 3 7" xfId="13703"/>
    <cellStyle name="Total 6 8 3 7 2" xfId="31367"/>
    <cellStyle name="Total 6 8 3 7 3" xfId="48591"/>
    <cellStyle name="Total 6 8 3 8" xfId="20619"/>
    <cellStyle name="Total 6 8 3 9" xfId="37925"/>
    <cellStyle name="Total 6 8 4" xfId="4564"/>
    <cellStyle name="Total 6 8 4 2" xfId="6428"/>
    <cellStyle name="Total 6 8 4 2 2" xfId="13347"/>
    <cellStyle name="Total 6 8 4 2 2 2" xfId="20020"/>
    <cellStyle name="Total 6 8 4 2 2 2 2" xfId="37684"/>
    <cellStyle name="Total 6 8 4 2 2 2 3" xfId="54861"/>
    <cellStyle name="Total 6 8 4 2 2 3" xfId="31011"/>
    <cellStyle name="Total 6 8 4 2 2 4" xfId="48238"/>
    <cellStyle name="Total 6 8 4 2 3" xfId="10063"/>
    <cellStyle name="Total 6 8 4 2 3 2" xfId="27728"/>
    <cellStyle name="Total 6 8 4 2 3 3" xfId="44981"/>
    <cellStyle name="Total 6 8 4 2 4" xfId="16953"/>
    <cellStyle name="Total 6 8 4 2 4 2" xfId="34617"/>
    <cellStyle name="Total 6 8 4 2 4 3" xfId="51820"/>
    <cellStyle name="Total 6 8 4 2 5" xfId="24093"/>
    <cellStyle name="Total 6 8 4 2 6" xfId="41370"/>
    <cellStyle name="Total 6 8 4 3" xfId="11492"/>
    <cellStyle name="Total 6 8 4 3 2" xfId="18273"/>
    <cellStyle name="Total 6 8 4 3 2 2" xfId="35937"/>
    <cellStyle name="Total 6 8 4 3 2 3" xfId="53126"/>
    <cellStyle name="Total 6 8 4 3 3" xfId="29156"/>
    <cellStyle name="Total 6 8 4 3 4" xfId="46395"/>
    <cellStyle name="Total 6 8 4 4" xfId="8208"/>
    <cellStyle name="Total 6 8 4 4 2" xfId="25873"/>
    <cellStyle name="Total 6 8 4 4 3" xfId="43138"/>
    <cellStyle name="Total 6 8 4 5" xfId="15206"/>
    <cellStyle name="Total 6 8 4 5 2" xfId="32870"/>
    <cellStyle name="Total 6 8 4 5 3" xfId="50085"/>
    <cellStyle name="Total 6 8 4 6" xfId="22237"/>
    <cellStyle name="Total 6 8 4 7" xfId="39527"/>
    <cellStyle name="Total 6 8 5" xfId="4586"/>
    <cellStyle name="Total 6 8 5 2" xfId="6445"/>
    <cellStyle name="Total 6 8 5 2 2" xfId="13364"/>
    <cellStyle name="Total 6 8 5 2 2 2" xfId="20037"/>
    <cellStyle name="Total 6 8 5 2 2 2 2" xfId="37701"/>
    <cellStyle name="Total 6 8 5 2 2 2 3" xfId="54878"/>
    <cellStyle name="Total 6 8 5 2 2 3" xfId="31028"/>
    <cellStyle name="Total 6 8 5 2 2 4" xfId="48255"/>
    <cellStyle name="Total 6 8 5 2 3" xfId="10080"/>
    <cellStyle name="Total 6 8 5 2 3 2" xfId="27745"/>
    <cellStyle name="Total 6 8 5 2 3 3" xfId="44998"/>
    <cellStyle name="Total 6 8 5 2 4" xfId="16970"/>
    <cellStyle name="Total 6 8 5 2 4 2" xfId="34634"/>
    <cellStyle name="Total 6 8 5 2 4 3" xfId="51837"/>
    <cellStyle name="Total 6 8 5 2 5" xfId="24110"/>
    <cellStyle name="Total 6 8 5 2 6" xfId="41387"/>
    <cellStyle name="Total 6 8 5 3" xfId="11509"/>
    <cellStyle name="Total 6 8 5 3 2" xfId="18290"/>
    <cellStyle name="Total 6 8 5 3 2 2" xfId="35954"/>
    <cellStyle name="Total 6 8 5 3 2 3" xfId="53143"/>
    <cellStyle name="Total 6 8 5 3 3" xfId="29173"/>
    <cellStyle name="Total 6 8 5 3 4" xfId="46412"/>
    <cellStyle name="Total 6 8 5 4" xfId="8225"/>
    <cellStyle name="Total 6 8 5 4 2" xfId="25890"/>
    <cellStyle name="Total 6 8 5 4 3" xfId="43155"/>
    <cellStyle name="Total 6 8 5 5" xfId="15223"/>
    <cellStyle name="Total 6 8 5 5 2" xfId="32887"/>
    <cellStyle name="Total 6 8 5 5 3" xfId="50102"/>
    <cellStyle name="Total 6 8 5 6" xfId="22254"/>
    <cellStyle name="Total 6 8 5 7" xfId="39544"/>
    <cellStyle name="Total 6 8 6" xfId="10195"/>
    <cellStyle name="Total 6 8 6 2" xfId="17084"/>
    <cellStyle name="Total 6 8 6 2 2" xfId="34748"/>
    <cellStyle name="Total 6 8 6 2 3" xfId="51949"/>
    <cellStyle name="Total 6 8 6 3" xfId="27859"/>
    <cellStyle name="Total 6 8 6 4" xfId="45110"/>
    <cellStyle name="Total 6 8 7" xfId="13476"/>
    <cellStyle name="Total 6 8 7 2" xfId="31140"/>
    <cellStyle name="Total 6 8 7 3" xfId="48367"/>
    <cellStyle name="Total 6 8 8" xfId="20356"/>
    <cellStyle name="Total 6 8 9" xfId="20064"/>
    <cellStyle name="Total 6 9" xfId="2678"/>
    <cellStyle name="Total 6 9 10" xfId="20399"/>
    <cellStyle name="Total 6 9 11" xfId="37708"/>
    <cellStyle name="Total 6 9 2" xfId="2907"/>
    <cellStyle name="Total 6 9 2 2" xfId="3570"/>
    <cellStyle name="Total 6 9 2 2 2" xfId="5486"/>
    <cellStyle name="Total 6 9 2 2 2 2" xfId="12406"/>
    <cellStyle name="Total 6 9 2 2 2 2 2" xfId="19133"/>
    <cellStyle name="Total 6 9 2 2 2 2 2 2" xfId="36797"/>
    <cellStyle name="Total 6 9 2 2 2 2 2 3" xfId="53977"/>
    <cellStyle name="Total 6 9 2 2 2 2 3" xfId="30070"/>
    <cellStyle name="Total 6 9 2 2 2 2 4" xfId="47300"/>
    <cellStyle name="Total 6 9 2 2 2 3" xfId="9122"/>
    <cellStyle name="Total 6 9 2 2 2 3 2" xfId="26787"/>
    <cellStyle name="Total 6 9 2 2 2 3 3" xfId="44043"/>
    <cellStyle name="Total 6 9 2 2 2 4" xfId="16066"/>
    <cellStyle name="Total 6 9 2 2 2 4 2" xfId="33730"/>
    <cellStyle name="Total 6 9 2 2 2 4 3" xfId="50936"/>
    <cellStyle name="Total 6 9 2 2 2 5" xfId="23151"/>
    <cellStyle name="Total 6 9 2 2 2 6" xfId="40432"/>
    <cellStyle name="Total 6 9 2 2 3" xfId="11030"/>
    <cellStyle name="Total 6 9 2 2 3 2" xfId="17865"/>
    <cellStyle name="Total 6 9 2 2 3 2 2" xfId="35529"/>
    <cellStyle name="Total 6 9 2 2 3 2 3" xfId="52721"/>
    <cellStyle name="Total 6 9 2 2 3 3" xfId="28694"/>
    <cellStyle name="Total 6 9 2 2 3 4" xfId="45936"/>
    <cellStyle name="Total 6 9 2 2 4" xfId="7267"/>
    <cellStyle name="Total 6 9 2 2 4 2" xfId="24932"/>
    <cellStyle name="Total 6 9 2 2 4 3" xfId="42200"/>
    <cellStyle name="Total 6 9 2 2 5" xfId="14319"/>
    <cellStyle name="Total 6 9 2 2 5 2" xfId="31983"/>
    <cellStyle name="Total 6 9 2 2 5 3" xfId="49201"/>
    <cellStyle name="Total 6 9 2 2 6" xfId="21289"/>
    <cellStyle name="Total 6 9 2 2 7" xfId="38589"/>
    <cellStyle name="Total 6 9 2 3" xfId="3940"/>
    <cellStyle name="Total 6 9 2 3 2" xfId="5856"/>
    <cellStyle name="Total 6 9 2 3 2 2" xfId="12776"/>
    <cellStyle name="Total 6 9 2 3 2 2 2" xfId="19503"/>
    <cellStyle name="Total 6 9 2 3 2 2 2 2" xfId="37167"/>
    <cellStyle name="Total 6 9 2 3 2 2 2 3" xfId="54344"/>
    <cellStyle name="Total 6 9 2 3 2 2 3" xfId="30440"/>
    <cellStyle name="Total 6 9 2 3 2 2 4" xfId="47667"/>
    <cellStyle name="Total 6 9 2 3 2 3" xfId="9492"/>
    <cellStyle name="Total 6 9 2 3 2 3 2" xfId="27157"/>
    <cellStyle name="Total 6 9 2 3 2 3 3" xfId="44410"/>
    <cellStyle name="Total 6 9 2 3 2 4" xfId="16436"/>
    <cellStyle name="Total 6 9 2 3 2 4 2" xfId="34100"/>
    <cellStyle name="Total 6 9 2 3 2 4 3" xfId="51303"/>
    <cellStyle name="Total 6 9 2 3 2 5" xfId="23521"/>
    <cellStyle name="Total 6 9 2 3 2 6" xfId="40799"/>
    <cellStyle name="Total 6 9 2 3 3" xfId="7637"/>
    <cellStyle name="Total 6 9 2 3 3 2" xfId="25302"/>
    <cellStyle name="Total 6 9 2 3 3 3" xfId="42567"/>
    <cellStyle name="Total 6 9 2 3 4" xfId="14689"/>
    <cellStyle name="Total 6 9 2 3 4 2" xfId="32353"/>
    <cellStyle name="Total 6 9 2 3 4 3" xfId="49568"/>
    <cellStyle name="Total 6 9 2 3 5" xfId="21659"/>
    <cellStyle name="Total 6 9 2 3 6" xfId="38956"/>
    <cellStyle name="Total 6 9 2 4" xfId="4823"/>
    <cellStyle name="Total 6 9 2 4 2" xfId="11743"/>
    <cellStyle name="Total 6 9 2 4 2 2" xfId="18524"/>
    <cellStyle name="Total 6 9 2 4 2 2 2" xfId="36188"/>
    <cellStyle name="Total 6 9 2 4 2 2 3" xfId="53374"/>
    <cellStyle name="Total 6 9 2 4 2 3" xfId="29407"/>
    <cellStyle name="Total 6 9 2 4 2 4" xfId="46643"/>
    <cellStyle name="Total 6 9 2 4 3" xfId="8459"/>
    <cellStyle name="Total 6 9 2 4 3 2" xfId="26124"/>
    <cellStyle name="Total 6 9 2 4 3 3" xfId="43386"/>
    <cellStyle name="Total 6 9 2 4 4" xfId="15457"/>
    <cellStyle name="Total 6 9 2 4 4 2" xfId="33121"/>
    <cellStyle name="Total 6 9 2 4 4 3" xfId="50333"/>
    <cellStyle name="Total 6 9 2 4 5" xfId="22488"/>
    <cellStyle name="Total 6 9 2 4 6" xfId="39775"/>
    <cellStyle name="Total 6 9 2 5" xfId="10429"/>
    <cellStyle name="Total 6 9 2 5 2" xfId="17318"/>
    <cellStyle name="Total 6 9 2 5 2 2" xfId="34982"/>
    <cellStyle name="Total 6 9 2 5 2 3" xfId="52180"/>
    <cellStyle name="Total 6 9 2 5 3" xfId="28093"/>
    <cellStyle name="Total 6 9 2 5 4" xfId="45341"/>
    <cellStyle name="Total 6 9 2 6" xfId="6679"/>
    <cellStyle name="Total 6 9 2 6 2" xfId="24344"/>
    <cellStyle name="Total 6 9 2 6 3" xfId="41618"/>
    <cellStyle name="Total 6 9 2 7" xfId="13710"/>
    <cellStyle name="Total 6 9 2 7 2" xfId="31374"/>
    <cellStyle name="Total 6 9 2 7 3" xfId="48598"/>
    <cellStyle name="Total 6 9 2 8" xfId="20626"/>
    <cellStyle name="Total 6 9 2 9" xfId="37932"/>
    <cellStyle name="Total 6 9 3" xfId="3115"/>
    <cellStyle name="Total 6 9 3 2" xfId="4145"/>
    <cellStyle name="Total 6 9 3 2 2" xfId="6061"/>
    <cellStyle name="Total 6 9 3 2 2 2" xfId="12981"/>
    <cellStyle name="Total 6 9 3 2 2 2 2" xfId="19708"/>
    <cellStyle name="Total 6 9 3 2 2 2 2 2" xfId="37372"/>
    <cellStyle name="Total 6 9 3 2 2 2 2 3" xfId="54549"/>
    <cellStyle name="Total 6 9 3 2 2 2 3" xfId="30645"/>
    <cellStyle name="Total 6 9 3 2 2 2 4" xfId="47872"/>
    <cellStyle name="Total 6 9 3 2 2 3" xfId="9697"/>
    <cellStyle name="Total 6 9 3 2 2 3 2" xfId="27362"/>
    <cellStyle name="Total 6 9 3 2 2 3 3" xfId="44615"/>
    <cellStyle name="Total 6 9 3 2 2 4" xfId="16641"/>
    <cellStyle name="Total 6 9 3 2 2 4 2" xfId="34305"/>
    <cellStyle name="Total 6 9 3 2 2 4 3" xfId="51508"/>
    <cellStyle name="Total 6 9 3 2 2 5" xfId="23726"/>
    <cellStyle name="Total 6 9 3 2 2 6" xfId="41004"/>
    <cellStyle name="Total 6 9 3 2 3" xfId="7842"/>
    <cellStyle name="Total 6 9 3 2 3 2" xfId="25507"/>
    <cellStyle name="Total 6 9 3 2 3 3" xfId="42772"/>
    <cellStyle name="Total 6 9 3 2 4" xfId="14894"/>
    <cellStyle name="Total 6 9 3 2 4 2" xfId="32558"/>
    <cellStyle name="Total 6 9 3 2 4 3" xfId="49773"/>
    <cellStyle name="Total 6 9 3 2 5" xfId="21864"/>
    <cellStyle name="Total 6 9 3 2 6" xfId="39161"/>
    <cellStyle name="Total 6 9 3 3" xfId="5031"/>
    <cellStyle name="Total 6 9 3 3 2" xfId="11951"/>
    <cellStyle name="Total 6 9 3 3 2 2" xfId="18732"/>
    <cellStyle name="Total 6 9 3 3 2 2 2" xfId="36396"/>
    <cellStyle name="Total 6 9 3 3 2 2 3" xfId="53579"/>
    <cellStyle name="Total 6 9 3 3 2 3" xfId="29615"/>
    <cellStyle name="Total 6 9 3 3 2 4" xfId="46848"/>
    <cellStyle name="Total 6 9 3 3 3" xfId="8667"/>
    <cellStyle name="Total 6 9 3 3 3 2" xfId="26332"/>
    <cellStyle name="Total 6 9 3 3 3 3" xfId="43591"/>
    <cellStyle name="Total 6 9 3 3 4" xfId="15665"/>
    <cellStyle name="Total 6 9 3 3 4 2" xfId="33329"/>
    <cellStyle name="Total 6 9 3 3 4 3" xfId="50538"/>
    <cellStyle name="Total 6 9 3 3 5" xfId="22696"/>
    <cellStyle name="Total 6 9 3 3 6" xfId="39980"/>
    <cellStyle name="Total 6 9 3 4" xfId="10637"/>
    <cellStyle name="Total 6 9 3 4 2" xfId="17526"/>
    <cellStyle name="Total 6 9 3 4 2 2" xfId="35190"/>
    <cellStyle name="Total 6 9 3 4 2 3" xfId="52385"/>
    <cellStyle name="Total 6 9 3 4 3" xfId="28301"/>
    <cellStyle name="Total 6 9 3 4 4" xfId="45546"/>
    <cellStyle name="Total 6 9 3 5" xfId="6887"/>
    <cellStyle name="Total 6 9 3 5 2" xfId="24552"/>
    <cellStyle name="Total 6 9 3 5 3" xfId="41823"/>
    <cellStyle name="Total 6 9 3 6" xfId="13918"/>
    <cellStyle name="Total 6 9 3 6 2" xfId="31582"/>
    <cellStyle name="Total 6 9 3 6 3" xfId="48803"/>
    <cellStyle name="Total 6 9 3 7" xfId="20834"/>
    <cellStyle name="Total 6 9 3 8" xfId="38137"/>
    <cellStyle name="Total 6 9 4" xfId="3343"/>
    <cellStyle name="Total 6 9 4 2" xfId="5259"/>
    <cellStyle name="Total 6 9 4 2 2" xfId="12179"/>
    <cellStyle name="Total 6 9 4 2 2 2" xfId="18906"/>
    <cellStyle name="Total 6 9 4 2 2 2 2" xfId="36570"/>
    <cellStyle name="Total 6 9 4 2 2 2 3" xfId="53753"/>
    <cellStyle name="Total 6 9 4 2 2 3" xfId="29843"/>
    <cellStyle name="Total 6 9 4 2 2 4" xfId="47076"/>
    <cellStyle name="Total 6 9 4 2 3" xfId="8895"/>
    <cellStyle name="Total 6 9 4 2 3 2" xfId="26560"/>
    <cellStyle name="Total 6 9 4 2 3 3" xfId="43819"/>
    <cellStyle name="Total 6 9 4 2 4" xfId="15839"/>
    <cellStyle name="Total 6 9 4 2 4 2" xfId="33503"/>
    <cellStyle name="Total 6 9 4 2 4 3" xfId="50712"/>
    <cellStyle name="Total 6 9 4 2 5" xfId="22924"/>
    <cellStyle name="Total 6 9 4 2 6" xfId="40208"/>
    <cellStyle name="Total 6 9 4 3" xfId="10803"/>
    <cellStyle name="Total 6 9 4 3 2" xfId="17638"/>
    <cellStyle name="Total 6 9 4 3 2 2" xfId="35302"/>
    <cellStyle name="Total 6 9 4 3 2 3" xfId="52497"/>
    <cellStyle name="Total 6 9 4 3 3" xfId="28467"/>
    <cellStyle name="Total 6 9 4 3 4" xfId="45712"/>
    <cellStyle name="Total 6 9 4 4" xfId="7113"/>
    <cellStyle name="Total 6 9 4 4 2" xfId="24778"/>
    <cellStyle name="Total 6 9 4 4 3" xfId="42049"/>
    <cellStyle name="Total 6 9 4 5" xfId="14092"/>
    <cellStyle name="Total 6 9 4 5 2" xfId="31756"/>
    <cellStyle name="Total 6 9 4 5 3" xfId="48977"/>
    <cellStyle name="Total 6 9 4 6" xfId="21062"/>
    <cellStyle name="Total 6 9 4 7" xfId="38365"/>
    <cellStyle name="Total 6 9 5" xfId="3276"/>
    <cellStyle name="Total 6 9 5 2" xfId="5192"/>
    <cellStyle name="Total 6 9 5 2 2" xfId="12112"/>
    <cellStyle name="Total 6 9 5 2 2 2" xfId="18893"/>
    <cellStyle name="Total 6 9 5 2 2 2 2" xfId="36557"/>
    <cellStyle name="Total 6 9 5 2 2 2 3" xfId="53740"/>
    <cellStyle name="Total 6 9 5 2 2 3" xfId="29776"/>
    <cellStyle name="Total 6 9 5 2 2 4" xfId="47009"/>
    <cellStyle name="Total 6 9 5 2 3" xfId="8828"/>
    <cellStyle name="Total 6 9 5 2 3 2" xfId="26493"/>
    <cellStyle name="Total 6 9 5 2 3 3" xfId="43752"/>
    <cellStyle name="Total 6 9 5 2 4" xfId="15826"/>
    <cellStyle name="Total 6 9 5 2 4 2" xfId="33490"/>
    <cellStyle name="Total 6 9 5 2 4 3" xfId="50699"/>
    <cellStyle name="Total 6 9 5 2 5" xfId="22857"/>
    <cellStyle name="Total 6 9 5 2 6" xfId="40141"/>
    <cellStyle name="Total 6 9 5 3" xfId="7048"/>
    <cellStyle name="Total 6 9 5 3 2" xfId="24713"/>
    <cellStyle name="Total 6 9 5 3 3" xfId="41984"/>
    <cellStyle name="Total 6 9 5 4" xfId="14079"/>
    <cellStyle name="Total 6 9 5 4 2" xfId="31743"/>
    <cellStyle name="Total 6 9 5 4 3" xfId="48964"/>
    <cellStyle name="Total 6 9 5 5" xfId="20995"/>
    <cellStyle name="Total 6 9 5 6" xfId="38298"/>
    <cellStyle name="Total 6 9 6" xfId="4596"/>
    <cellStyle name="Total 6 9 6 2" xfId="11516"/>
    <cellStyle name="Total 6 9 6 2 2" xfId="18297"/>
    <cellStyle name="Total 6 9 6 2 2 2" xfId="35961"/>
    <cellStyle name="Total 6 9 6 2 2 3" xfId="53150"/>
    <cellStyle name="Total 6 9 6 2 3" xfId="29180"/>
    <cellStyle name="Total 6 9 6 2 4" xfId="46419"/>
    <cellStyle name="Total 6 9 6 3" xfId="8232"/>
    <cellStyle name="Total 6 9 6 3 2" xfId="25897"/>
    <cellStyle name="Total 6 9 6 3 3" xfId="43162"/>
    <cellStyle name="Total 6 9 6 4" xfId="15230"/>
    <cellStyle name="Total 6 9 6 4 2" xfId="32894"/>
    <cellStyle name="Total 6 9 6 4 3" xfId="50109"/>
    <cellStyle name="Total 6 9 6 5" xfId="22261"/>
    <cellStyle name="Total 6 9 6 6" xfId="39551"/>
    <cellStyle name="Total 6 9 7" xfId="10202"/>
    <cellStyle name="Total 6 9 7 2" xfId="17091"/>
    <cellStyle name="Total 6 9 7 2 2" xfId="34755"/>
    <cellStyle name="Total 6 9 7 2 3" xfId="51956"/>
    <cellStyle name="Total 6 9 7 3" xfId="27866"/>
    <cellStyle name="Total 6 9 7 4" xfId="45117"/>
    <cellStyle name="Total 6 9 8" xfId="6452"/>
    <cellStyle name="Total 6 9 8 2" xfId="24117"/>
    <cellStyle name="Total 6 9 8 3" xfId="41394"/>
    <cellStyle name="Total 6 9 9" xfId="13483"/>
    <cellStyle name="Total 6 9 9 2" xfId="31147"/>
    <cellStyle name="Total 6 9 9 3" xfId="48374"/>
    <cellStyle name="Total 6_Report" xfId="2233"/>
    <cellStyle name="Total 7" xfId="2234"/>
    <cellStyle name="Total 7 2" xfId="2235"/>
    <cellStyle name="Total 8" xfId="2236"/>
    <cellStyle name="Warning Text 2" xfId="2237"/>
    <cellStyle name="Warning Text 2 2" xfId="2238"/>
    <cellStyle name="Warning Text 2 2 2" xfId="2239"/>
    <cellStyle name="Warning Text 2 3" xfId="2240"/>
    <cellStyle name="Warning Text 2 3 2" xfId="2241"/>
    <cellStyle name="Warning Text 2 4" xfId="2242"/>
    <cellStyle name="Warning Text 2 4 2" xfId="2243"/>
    <cellStyle name="Warning Text 2 5" xfId="2244"/>
    <cellStyle name="Warning Text 2 5 2" xfId="2245"/>
    <cellStyle name="Warning Text 2 5 3" xfId="2246"/>
    <cellStyle name="Warning Text 2 6" xfId="2247"/>
    <cellStyle name="Warning Text 2 7" xfId="2248"/>
    <cellStyle name="Warning Text 2 8" xfId="2249"/>
    <cellStyle name="Warning Text 3" xfId="2250"/>
    <cellStyle name="Warning Text 3 2" xfId="2251"/>
  </cellStyles>
  <dxfs count="7">
    <dxf>
      <fill>
        <patternFill patternType="solid">
          <fgColor theme="9"/>
          <bgColor theme="9" tint="0.39994506668294322"/>
        </patternFill>
      </fill>
    </dxf>
    <dxf>
      <fill>
        <patternFill>
          <bgColor rgb="FFFF0000"/>
        </patternFill>
      </fill>
    </dxf>
    <dxf>
      <fill>
        <patternFill>
          <bgColor rgb="FFFF0000"/>
        </patternFill>
      </fill>
    </dxf>
    <dxf>
      <fill>
        <patternFill>
          <bgColor theme="9"/>
        </patternFill>
      </fill>
    </dxf>
    <dxf>
      <fill>
        <patternFill patternType="solid">
          <fgColor theme="9"/>
          <bgColor theme="9" tint="0.39994506668294322"/>
        </patternFill>
      </fill>
    </dxf>
    <dxf>
      <fill>
        <patternFill>
          <bgColor rgb="FFFF0000"/>
        </patternFill>
      </fill>
    </dxf>
    <dxf>
      <fill>
        <patternFill>
          <bgColor rgb="FFFF0000"/>
        </patternFill>
      </fill>
    </dxf>
  </dxfs>
  <tableStyles count="0" defaultTableStyle="TableStyleMedium2" defaultPivotStyle="PivotStyleLight16"/>
  <colors>
    <mruColors>
      <color rgb="FFFFFF66"/>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42545</xdr:colOff>
      <xdr:row>4</xdr:row>
      <xdr:rowOff>65405</xdr:rowOff>
    </xdr:from>
    <xdr:to>
      <xdr:col>18</xdr:col>
      <xdr:colOff>0</xdr:colOff>
      <xdr:row>45</xdr:row>
      <xdr:rowOff>28575</xdr:rowOff>
    </xdr:to>
    <xdr:sp macro="" textlink="">
      <xdr:nvSpPr>
        <xdr:cNvPr id="2" name="TextBox 1">
          <a:extLst>
            <a:ext uri="{FF2B5EF4-FFF2-40B4-BE49-F238E27FC236}">
              <a16:creationId xmlns:a16="http://schemas.microsoft.com/office/drawing/2014/main" id="{B2283174-FF13-435C-8AD8-37BBC11133F3}"/>
            </a:ext>
          </a:extLst>
        </xdr:cNvPr>
        <xdr:cNvSpPr txBox="1"/>
      </xdr:nvSpPr>
      <xdr:spPr>
        <a:xfrm>
          <a:off x="652145" y="827405"/>
          <a:ext cx="10320655" cy="83737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200" b="1" i="0" u="sng" baseline="0">
              <a:solidFill>
                <a:sysClr val="windowText" lastClr="000000"/>
              </a:solidFill>
              <a:effectLst/>
              <a:latin typeface="+mn-lt"/>
              <a:ea typeface="+mn-ea"/>
              <a:cs typeface="+mn-cs"/>
            </a:rPr>
            <a:t>QUESTIONS:</a:t>
          </a:r>
          <a:r>
            <a:rPr lang="en-US" sz="1100" b="0" i="0" baseline="0">
              <a:solidFill>
                <a:sysClr val="windowText" lastClr="000000"/>
              </a:solidFill>
              <a:effectLst/>
              <a:latin typeface="+mn-lt"/>
              <a:ea typeface="+mn-ea"/>
              <a:cs typeface="+mn-cs"/>
            </a:rPr>
            <a:t> </a:t>
          </a:r>
          <a:endParaRPr lang="en-US" sz="1200">
            <a:solidFill>
              <a:sysClr val="windowText" lastClr="000000"/>
            </a:solidFill>
            <a:effectLst/>
          </a:endParaRPr>
        </a:p>
        <a:p>
          <a:endParaRPr lang="en-US" sz="1000" b="1" i="0" u="sng" baseline="0">
            <a:solidFill>
              <a:sysClr val="windowText" lastClr="000000"/>
            </a:solidFill>
            <a:effectLst/>
            <a:latin typeface="+mn-lt"/>
            <a:ea typeface="+mn-ea"/>
            <a:cs typeface="+mn-cs"/>
          </a:endParaRPr>
        </a:p>
        <a:p>
          <a:r>
            <a:rPr lang="en-US" sz="1140" b="1" i="0" u="sng" baseline="0">
              <a:solidFill>
                <a:sysClr val="windowText" lastClr="000000"/>
              </a:solidFill>
              <a:effectLst/>
              <a:latin typeface="+mn-lt"/>
              <a:ea typeface="+mn-ea"/>
              <a:cs typeface="+mn-cs"/>
            </a:rPr>
            <a:t>Income Statement Questions:</a:t>
          </a:r>
        </a:p>
        <a:p>
          <a:r>
            <a:rPr lang="en-US" sz="1140" b="0" i="0" baseline="0">
              <a:solidFill>
                <a:schemeClr val="accent2"/>
              </a:solidFill>
              <a:effectLst/>
              <a:latin typeface="+mn-lt"/>
              <a:ea typeface="+mn-ea"/>
              <a:cs typeface="+mn-cs"/>
            </a:rPr>
            <a:t>1. Grant Revenue and MSO Revenues are budgeted as zero for fiscal year 2019 (FY2019).  Please explain.  </a:t>
          </a:r>
        </a:p>
        <a:p>
          <a:r>
            <a:rPr lang="en-US" sz="1140" b="0" i="0" baseline="0">
              <a:solidFill>
                <a:schemeClr val="accent2"/>
              </a:solidFill>
              <a:effectLst/>
              <a:latin typeface="+mn-lt"/>
              <a:ea typeface="+mn-ea"/>
              <a:cs typeface="+mn-cs"/>
            </a:rPr>
            <a:t>2. What is included in Cigna Revenues in the MSO Revenues section?</a:t>
          </a:r>
          <a:endParaRPr lang="en-US" sz="1140">
            <a:solidFill>
              <a:schemeClr val="accent2"/>
            </a:solidFill>
            <a:effectLst/>
          </a:endParaRPr>
        </a:p>
        <a:p>
          <a:r>
            <a:rPr lang="en-US" sz="1140" b="0" i="0" baseline="0">
              <a:solidFill>
                <a:sysClr val="windowText" lastClr="000000"/>
              </a:solidFill>
              <a:effectLst/>
              <a:latin typeface="+mn-lt"/>
              <a:ea typeface="+mn-ea"/>
              <a:cs typeface="+mn-cs"/>
            </a:rPr>
            <a:t>3. Please explain the 75.7% variance between FY2018 budget and FY2018 projections for Health Services Spending.</a:t>
          </a:r>
          <a:endParaRPr lang="en-US" sz="1140">
            <a:solidFill>
              <a:sysClr val="windowText" lastClr="000000"/>
            </a:solidFill>
            <a:effectLst/>
          </a:endParaRPr>
        </a:p>
        <a:p>
          <a:r>
            <a:rPr lang="en-US" sz="1140" b="0" i="0" baseline="0">
              <a:solidFill>
                <a:sysClr val="windowText" lastClr="000000"/>
              </a:solidFill>
              <a:effectLst/>
              <a:latin typeface="+mn-lt"/>
              <a:ea typeface="+mn-ea"/>
              <a:cs typeface="+mn-cs"/>
            </a:rPr>
            <a:t>4. Contracted Services has increased significantly from FY2018 budget to FY2019 budget.  Please explain the additions to contracted services, including additional contracted services and expansion of current contracted services.  </a:t>
          </a:r>
          <a:endParaRPr lang="en-US" sz="114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40" b="0" i="0" baseline="0">
              <a:solidFill>
                <a:sysClr val="windowText" lastClr="000000"/>
              </a:solidFill>
              <a:effectLst/>
              <a:latin typeface="+mn-lt"/>
              <a:ea typeface="+mn-ea"/>
              <a:cs typeface="+mn-cs"/>
            </a:rPr>
            <a:t>5. General Office Expenses is budgeted as zero for FY2019.  Please map these expenses from the 2018 budget to the 2019 budget. </a:t>
          </a:r>
        </a:p>
        <a:p>
          <a:pPr marL="0" marR="0" lvl="0" indent="0" defTabSz="914400" eaLnBrk="1" fontAlgn="auto" latinLnBrk="0" hangingPunct="1">
            <a:lnSpc>
              <a:spcPct val="100000"/>
            </a:lnSpc>
            <a:spcBef>
              <a:spcPts val="0"/>
            </a:spcBef>
            <a:spcAft>
              <a:spcPts val="0"/>
            </a:spcAft>
            <a:buClrTx/>
            <a:buSzTx/>
            <a:buFontTx/>
            <a:buNone/>
            <a:tabLst/>
            <a:defRPr/>
          </a:pPr>
          <a:r>
            <a:rPr lang="en-US" sz="1140" b="0" i="0" baseline="0">
              <a:solidFill>
                <a:sysClr val="windowText" lastClr="000000"/>
              </a:solidFill>
              <a:effectLst/>
              <a:latin typeface="+mn-lt"/>
              <a:ea typeface="+mn-ea"/>
              <a:cs typeface="+mn-cs"/>
            </a:rPr>
            <a:t>6. Software Expense is now a stand-alone account. Is this a contracted service? If not, did the purchases of software fall below capital/depreciation guidelines? </a:t>
          </a:r>
        </a:p>
        <a:p>
          <a:pPr marL="0" marR="0" lvl="0" indent="0" defTabSz="914400" eaLnBrk="1" fontAlgn="auto" latinLnBrk="0" hangingPunct="1">
            <a:lnSpc>
              <a:spcPct val="100000"/>
            </a:lnSpc>
            <a:spcBef>
              <a:spcPts val="0"/>
            </a:spcBef>
            <a:spcAft>
              <a:spcPts val="0"/>
            </a:spcAft>
            <a:buClrTx/>
            <a:buSzTx/>
            <a:buFontTx/>
            <a:buNone/>
            <a:tabLst/>
            <a:defRPr/>
          </a:pPr>
          <a:r>
            <a:rPr lang="en-US" sz="1140" b="0" i="0" baseline="0">
              <a:solidFill>
                <a:sysClr val="windowText" lastClr="000000"/>
              </a:solidFill>
              <a:effectLst/>
              <a:latin typeface="+mn-lt"/>
              <a:ea typeface="+mn-ea"/>
              <a:cs typeface="+mn-cs"/>
            </a:rPr>
            <a:t>7. Does OneCare not have any assets meeting capital/depreciation guidelines?  If not, does another party hold any assets used by OneCare that would otherwise fall under capital/depreciation guidelines?</a:t>
          </a:r>
          <a:endParaRPr lang="en-US" sz="1140">
            <a:solidFill>
              <a:sysClr val="windowText" lastClr="000000"/>
            </a:solidFill>
            <a:effectLst/>
          </a:endParaRPr>
        </a:p>
        <a:p>
          <a:r>
            <a:rPr lang="en-US" sz="1140" b="0" i="0" baseline="0">
              <a:solidFill>
                <a:sysClr val="windowText" lastClr="000000"/>
              </a:solidFill>
              <a:effectLst/>
              <a:latin typeface="+mn-lt"/>
              <a:ea typeface="+mn-ea"/>
              <a:cs typeface="+mn-cs"/>
            </a:rPr>
            <a:t>8. Is the Innovation Fund listed under PHM/Payment Reform Programs the Community Based Innovation Fund mentioned on page eight of the narrative?  If not, please describe the intent of the innovation fund.</a:t>
          </a:r>
          <a:endParaRPr lang="en-US" sz="1140">
            <a:solidFill>
              <a:sysClr val="windowText" lastClr="000000"/>
            </a:solidFill>
            <a:effectLst/>
          </a:endParaRPr>
        </a:p>
        <a:p>
          <a:r>
            <a:rPr lang="en-US" sz="1140" b="0" i="0" baseline="0">
              <a:solidFill>
                <a:sysClr val="windowText" lastClr="000000"/>
              </a:solidFill>
              <a:effectLst/>
              <a:latin typeface="+mn-lt"/>
              <a:ea typeface="+mn-ea"/>
              <a:cs typeface="+mn-cs"/>
            </a:rPr>
            <a:t>9. It appears the Hospital Participation Fee does not include the value based incentive withhold.  Is the Hospital Participation Fee strictly an administrative fee or does this line also include the withhold for the value based incentive fund? If any withholds in addition to an administrative fees are being collected in this account, how is this being reported to the hospitals?</a:t>
          </a:r>
        </a:p>
        <a:p>
          <a:r>
            <a:rPr lang="en-US" sz="1100" b="0" i="0" baseline="0">
              <a:solidFill>
                <a:sysClr val="windowText" lastClr="000000"/>
              </a:solidFill>
              <a:effectLst/>
              <a:latin typeface="+mn-lt"/>
              <a:ea typeface="+mn-ea"/>
              <a:cs typeface="+mn-cs"/>
            </a:rPr>
            <a:t>10. The ratio of PHM/Payment Reform (less MC SASH &amp; Blueprint)/Revenues for FY2018 projections is less than the 3.1% required by the FY2018 budget order.  Please explain.</a:t>
          </a:r>
          <a:endParaRPr lang="en-US" sz="1140" b="0" i="0" baseline="0">
            <a:solidFill>
              <a:sysClr val="windowText" lastClr="000000"/>
            </a:solidFill>
            <a:effectLst/>
            <a:latin typeface="+mn-lt"/>
            <a:ea typeface="+mn-ea"/>
            <a:cs typeface="+mn-cs"/>
          </a:endParaRPr>
        </a:p>
        <a:p>
          <a:r>
            <a:rPr lang="en-US" sz="1140" b="0" i="0" baseline="0">
              <a:solidFill>
                <a:sysClr val="windowText" lastClr="000000"/>
              </a:solidFill>
              <a:effectLst/>
              <a:latin typeface="+mn-lt"/>
              <a:ea typeface="+mn-ea"/>
              <a:cs typeface="+mn-cs"/>
            </a:rPr>
            <a:t>11. Please identify the positions that have been added that increase FTEs from 46.05 in the FY 2018 Projection to 62.63 in the FY 2019 Budget. </a:t>
          </a:r>
        </a:p>
        <a:p>
          <a:endParaRPr lang="en-US" sz="1140" b="0" i="0" baseline="0">
            <a:solidFill>
              <a:sysClr val="windowText" lastClr="000000"/>
            </a:solidFill>
            <a:effectLst/>
            <a:latin typeface="+mn-lt"/>
            <a:ea typeface="+mn-ea"/>
            <a:cs typeface="+mn-cs"/>
          </a:endParaRPr>
        </a:p>
        <a:p>
          <a:r>
            <a:rPr lang="en-US" sz="1140" b="1" i="0" u="sng" baseline="0">
              <a:solidFill>
                <a:sysClr val="windowText" lastClr="000000"/>
              </a:solidFill>
              <a:effectLst/>
              <a:latin typeface="+mn-lt"/>
              <a:ea typeface="+mn-ea"/>
              <a:cs typeface="+mn-cs"/>
            </a:rPr>
            <a:t>Balance Sheet Questions:</a:t>
          </a:r>
          <a:endParaRPr lang="en-US" sz="1140">
            <a:solidFill>
              <a:sysClr val="windowText" lastClr="000000"/>
            </a:solidFill>
            <a:effectLst/>
          </a:endParaRPr>
        </a:p>
        <a:p>
          <a:r>
            <a:rPr lang="en-US" sz="1140" b="0" i="0" baseline="0">
              <a:solidFill>
                <a:sysClr val="windowText" lastClr="000000"/>
              </a:solidFill>
              <a:effectLst/>
              <a:latin typeface="+mn-lt"/>
              <a:ea typeface="+mn-ea"/>
              <a:cs typeface="+mn-cs"/>
            </a:rPr>
            <a:t>12. Does the Due to UVMMC liability account contain solely the amount due to UVMMC for operational expenses, etc., or are additional items included in this account? Please explain why the FY2018 Projection for this line item is much higher than the FY2018 Budget.</a:t>
          </a:r>
          <a:endParaRPr lang="en-US" sz="1140">
            <a:solidFill>
              <a:sysClr val="windowText" lastClr="000000"/>
            </a:solidFill>
            <a:effectLst/>
          </a:endParaRPr>
        </a:p>
        <a:p>
          <a:r>
            <a:rPr lang="en-US" sz="1140" b="0" i="0" baseline="0">
              <a:solidFill>
                <a:sysClr val="windowText" lastClr="000000"/>
              </a:solidFill>
              <a:effectLst/>
              <a:latin typeface="+mn-lt"/>
              <a:ea typeface="+mn-ea"/>
              <a:cs typeface="+mn-cs"/>
            </a:rPr>
            <a:t>13. Please explain the volatility in Accounts Receivable.</a:t>
          </a:r>
        </a:p>
        <a:p>
          <a:r>
            <a:rPr lang="en-US" sz="1140" b="0" i="0" baseline="0">
              <a:solidFill>
                <a:sysClr val="windowText" lastClr="000000"/>
              </a:solidFill>
              <a:effectLst/>
              <a:latin typeface="+mn-lt"/>
              <a:ea typeface="+mn-ea"/>
              <a:cs typeface="+mn-cs"/>
            </a:rPr>
            <a:t>14. What is included in the Due to Other, Unearned Revenue, and Other Current Liabilities accounts? </a:t>
          </a:r>
          <a:endParaRPr lang="en-US" sz="1140">
            <a:solidFill>
              <a:sysClr val="windowText" lastClr="000000"/>
            </a:solidFill>
            <a:effectLst/>
          </a:endParaRPr>
        </a:p>
        <a:p>
          <a:endParaRPr lang="en-US" sz="1140" b="1" i="0" u="sng"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40" b="1" i="0" u="sng" baseline="0">
              <a:solidFill>
                <a:sysClr val="windowText" lastClr="000000"/>
              </a:solidFill>
              <a:effectLst/>
              <a:latin typeface="+mn-lt"/>
              <a:ea typeface="+mn-ea"/>
              <a:cs typeface="+mn-cs"/>
            </a:rPr>
            <a:t>Appendix 4.4 Questions:</a:t>
          </a:r>
          <a:endParaRPr lang="en-US" sz="1140" b="0" i="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40" b="0" i="0">
              <a:solidFill>
                <a:sysClr val="windowText" lastClr="000000"/>
              </a:solidFill>
              <a:effectLst/>
              <a:latin typeface="+mn-lt"/>
              <a:ea typeface="+mn-ea"/>
              <a:cs typeface="+mn-cs"/>
            </a:rPr>
            <a:t>16. What is the activity in Other PHM/Payment Reform Programs</a:t>
          </a:r>
          <a:r>
            <a:rPr lang="en-US" sz="1140" b="0" i="0" baseline="0">
              <a:solidFill>
                <a:sysClr val="windowText" lastClr="000000"/>
              </a:solidFill>
              <a:effectLst/>
              <a:latin typeface="+mn-lt"/>
              <a:ea typeface="+mn-ea"/>
              <a:cs typeface="+mn-cs"/>
            </a:rPr>
            <a:t> in the tab HCP-LAN-APM and corresponding Revenues by Payer tab?</a:t>
          </a:r>
          <a:endParaRPr lang="en-US" sz="1140" b="1" i="0" u="sng" baseline="0">
            <a:solidFill>
              <a:sysClr val="windowText" lastClr="000000"/>
            </a:solidFill>
            <a:effectLst/>
            <a:latin typeface="+mn-lt"/>
            <a:ea typeface="+mn-ea"/>
            <a:cs typeface="+mn-cs"/>
          </a:endParaRPr>
        </a:p>
        <a:p>
          <a:r>
            <a:rPr lang="en-US" sz="1140" b="1" i="0" u="sng" baseline="0">
              <a:solidFill>
                <a:sysClr val="windowText" lastClr="000000"/>
              </a:solidFill>
              <a:effectLst/>
              <a:latin typeface="+mn-lt"/>
              <a:ea typeface="+mn-ea"/>
              <a:cs typeface="+mn-cs"/>
            </a:rPr>
            <a:t>Appendix 4.5 Questions:</a:t>
          </a:r>
        </a:p>
        <a:p>
          <a:r>
            <a:rPr lang="en-US" sz="1140" b="0" i="0" u="none" baseline="0">
              <a:solidFill>
                <a:sysClr val="windowText" lastClr="000000"/>
              </a:solidFill>
              <a:effectLst/>
              <a:latin typeface="+mn-lt"/>
              <a:ea typeface="+mn-ea"/>
              <a:cs typeface="+mn-cs"/>
            </a:rPr>
            <a:t>17. Blueprint revenue and expenses appear to have ceased. Is OneCare no longer the conduit for these payments?</a:t>
          </a:r>
          <a:endParaRPr lang="en-US" sz="1200">
            <a:effectLst/>
          </a:endParaRPr>
        </a:p>
        <a:p>
          <a:r>
            <a:rPr lang="en-US" sz="1100" b="1" i="0" u="sng" baseline="0">
              <a:solidFill>
                <a:schemeClr val="dk1"/>
              </a:solidFill>
              <a:effectLst/>
              <a:latin typeface="+mn-lt"/>
              <a:ea typeface="+mn-ea"/>
              <a:cs typeface="+mn-cs"/>
            </a:rPr>
            <a:t>Appendix 4.6 Questions:</a:t>
          </a:r>
          <a:endParaRPr lang="en-US" sz="1200">
            <a:effectLst/>
          </a:endParaRPr>
        </a:p>
        <a:p>
          <a:r>
            <a:rPr lang="en-US" sz="1100" b="0" i="0" baseline="0">
              <a:solidFill>
                <a:schemeClr val="dk1"/>
              </a:solidFill>
              <a:effectLst/>
              <a:latin typeface="+mn-lt"/>
              <a:ea typeface="+mn-ea"/>
              <a:cs typeface="+mn-cs"/>
            </a:rPr>
            <a:t>15. Why are there large increases in the Imaging, Lab and Pathology, and Other Services PMPMs? What is included in Other Services?</a:t>
          </a:r>
          <a:endParaRPr lang="en-US" sz="1140" b="0" i="0" u="none" baseline="0">
            <a:solidFill>
              <a:sysClr val="windowText" lastClr="000000"/>
            </a:solidFill>
            <a:effectLst/>
            <a:latin typeface="+mn-lt"/>
            <a:ea typeface="+mn-ea"/>
            <a:cs typeface="+mn-cs"/>
          </a:endParaRPr>
        </a:p>
        <a:p>
          <a:r>
            <a:rPr lang="en-US" sz="1140" b="1" i="0" u="sng" baseline="0">
              <a:solidFill>
                <a:sysClr val="windowText" lastClr="000000"/>
              </a:solidFill>
              <a:effectLst/>
              <a:latin typeface="+mn-lt"/>
              <a:ea typeface="+mn-ea"/>
              <a:cs typeface="+mn-cs"/>
            </a:rPr>
            <a:t>Appendix 4.8 Questions:</a:t>
          </a:r>
          <a:endParaRPr lang="en-US" sz="1140" b="1" u="sng">
            <a:solidFill>
              <a:sysClr val="windowText" lastClr="000000"/>
            </a:solidFill>
            <a:effectLst/>
          </a:endParaRPr>
        </a:p>
        <a:p>
          <a:r>
            <a:rPr lang="en-US" sz="1140" b="0" i="0" baseline="0">
              <a:solidFill>
                <a:sysClr val="windowText" lastClr="000000"/>
              </a:solidFill>
              <a:effectLst/>
              <a:latin typeface="+mn-lt"/>
              <a:ea typeface="+mn-ea"/>
              <a:cs typeface="+mn-cs"/>
            </a:rPr>
            <a:t>18. Please explain what is contained in the "Other" payer column listed on the 2019 Section 4.8 Appendix spreadsheet.</a:t>
          </a:r>
        </a:p>
        <a:p>
          <a:r>
            <a:rPr lang="en-US" sz="1140" b="0" i="0" baseline="0">
              <a:solidFill>
                <a:sysClr val="windowText" lastClr="000000"/>
              </a:solidFill>
              <a:effectLst/>
              <a:latin typeface="+mn-lt"/>
              <a:ea typeface="+mn-ea"/>
              <a:cs typeface="+mn-cs"/>
            </a:rPr>
            <a:t>19. What are the two different types of Participation Fees that are deducted from Gross Fixed Payments, and what is in those accounts?</a:t>
          </a:r>
        </a:p>
        <a:p>
          <a:r>
            <a:rPr lang="en-US" sz="1140" b="1" i="0" u="sng" baseline="0">
              <a:solidFill>
                <a:sysClr val="windowText" lastClr="000000"/>
              </a:solidFill>
              <a:effectLst/>
              <a:latin typeface="+mn-lt"/>
              <a:ea typeface="+mn-ea"/>
              <a:cs typeface="+mn-cs"/>
            </a:rPr>
            <a:t>General Questions:</a:t>
          </a:r>
          <a:endParaRPr lang="en-US" sz="1140" b="1" u="sng">
            <a:solidFill>
              <a:sysClr val="windowText" lastClr="000000"/>
            </a:solidFill>
            <a:effectLst/>
          </a:endParaRPr>
        </a:p>
        <a:p>
          <a:r>
            <a:rPr lang="en-US" sz="1140" b="0" i="0" baseline="0">
              <a:solidFill>
                <a:sysClr val="windowText" lastClr="000000"/>
              </a:solidFill>
              <a:effectLst/>
              <a:latin typeface="+mn-lt"/>
              <a:ea typeface="+mn-ea"/>
              <a:cs typeface="+mn-cs"/>
            </a:rPr>
            <a:t>20. The answer to Part 4, Question 5a regarding relevant industry benchmarks used in developing the administrative budget includes mention of methodology utilized by insurance companies, as well as a MedPAC report strictly limited to administrative costs. Last year Sherlock was used for industry data.  Did OneCare consider additional sources and metrics?  If so, what sources were used and what metrics compared? </a:t>
          </a:r>
        </a:p>
        <a:p>
          <a:r>
            <a:rPr lang="en-US" sz="1100" b="0" i="0" baseline="0">
              <a:solidFill>
                <a:sysClr val="windowText" lastClr="000000"/>
              </a:solidFill>
              <a:effectLst/>
              <a:latin typeface="+mn-lt"/>
              <a:ea typeface="+mn-ea"/>
              <a:cs typeface="+mn-cs"/>
            </a:rPr>
            <a:t>21. The table summarizing OneCare's current estimates for maximum risk and rewards in each program for the 2019 program year leaves off the UVMMC self-funded pilot.  Are any rough estimates available?   </a:t>
          </a:r>
          <a:endParaRPr lang="en-US" sz="1140" b="0" i="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40" b="0" i="0" baseline="0">
              <a:solidFill>
                <a:schemeClr val="accent2"/>
              </a:solidFill>
              <a:effectLst/>
              <a:latin typeface="+mn-lt"/>
              <a:ea typeface="+mn-ea"/>
              <a:cs typeface="+mn-cs"/>
            </a:rPr>
            <a:t>22. We understand the FY2017 audit is still in process. When is the FY2017 audit expected to be complete and available?</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0">
              <a:solidFill>
                <a:sysClr val="windowText" lastClr="000000"/>
              </a:solidFill>
              <a:effectLst/>
              <a:latin typeface="+mn-lt"/>
              <a:ea typeface="+mn-ea"/>
              <a:cs typeface="+mn-cs"/>
            </a:rPr>
            <a:t>23. Please provide an example of supporting documentation sent to hospitals with their fixed prospective payments.</a:t>
          </a:r>
          <a:endParaRPr lang="en-US" sz="1140">
            <a:solidFill>
              <a:sysClr val="windowText" lastClr="00000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groups\Reimbursement\Budget\FY%202005\Model\ContractSummaryTemplat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V:\DOCUME~1\lwyatt2\LOCALS~1\Temp\notesD30550\DOCUME~1\MALEXA~1\LOCALS~1\Temp\notesD30550\Clinical%20ROI%20Model%20v.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apadv01\enuffadv\hospadv\Bud1\FY2009BaseYR.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AHC.FletcherAllen.org\Shared\Groups\Operations%20Data\Monthly%20Statistics%20Report\Current_Month_Report_Detailed.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nts%20and%20Settings\m209362\Local%20Settings\Temporary%20Internet%20Files\OLK52D\FY2004%20Jul04%20Financials%20email%20revised%20rw.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Finance\Reimbursement%20Analysis,%20Allowances,%20Tables\RRMC\FY2013\Budget%20FY2014\CA%20Budget%202014_1%2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0.160.31.47\ENUFFUSER\BudAdv\reports\Work%20in%20Process\Tom\MR181_AcctSmryAnalysisByCC_V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13.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Finance\Budget\FY%202002\RRMC\CA%20budget%2002%20to%20state%2011-14%201%25%20Reduct.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kha-xi-d01\ENUFFuser\HospAdv\reports\Financial%20Analysis\FinancialStatement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10.160.31.47\ENUFFUSER\BudAdv\reports\PaperlessReporting\04_MVP_MonthlyVolumePackage\MR400%20-%20Key%20Stat%20Variance%20Rp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groups\Budget\2004%20Budget\BISHCA\FY%202004%20Original%20Submission\Capital\State%20Budget%20Worksheet%20-%20Capita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Documents%20and%20Settings\m132712\Temporary%20Internet%20Files\OLK8D3\finalCapital%20Budget%20Request%20FY08_AS1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groups\Accounting\Accounting%20Workpapers\FY2005\Sep05-workpapers\PPE\PP&amp;E%20SCHEDULES\ACRAS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AHC.FletcherAllen.org\Shared\groups\Accounting\Accounting%20Workpapers\FY2005\Sep05-workpapers\PPE\PP&amp;E%20SCHEDULES\ACRAS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padv01\enuffadv\budadv\REPORTS\BUDGET\03_DRAFT\BR100_IncomeStatementSmr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eheidkamp\AppData\Local\Microsoft\Windows\Temporary%20Internet%20Files\Content.Outlook\ANIO12TM\B2720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Finance\Cost%20Report\Workpapers\CR%202013\Square%20Footage%20FY13%20rollforward.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ssenecal\AppData\Local\Microsoft\Windows\Temporary%20Internet%20Files\Content.Outlook\RMIM15N4\CA%20Budget%202015%20FINAL.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apadv01\enuffadv\budadv\REPORTS\BUDGET\01_DISTRIBUTED\BR110_GL%20Data%20Expo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C"/>
      <sheetName val="Coll%"/>
      <sheetName val="04PROJ"/>
      <sheetName val="04PROJ_Exp"/>
      <sheetName val="Pro Rate Increase"/>
      <sheetName val="Fac Rate Increase"/>
      <sheetName val="MCRBud"/>
      <sheetName val="MCRBASE"/>
      <sheetName val="GrossRevenue"/>
      <sheetName val="BudgetNumbers"/>
      <sheetName val="FSC MaPpings"/>
      <sheetName val="Contract Mapping"/>
      <sheetName val="Bond Mapping"/>
      <sheetName val="Total"/>
      <sheetName val="IPsumm"/>
      <sheetName val="opsumm"/>
      <sheetName val="profsumm"/>
      <sheetName val="Contract"/>
      <sheetName val="OutModelOverview"/>
      <sheetName val="ProWithhold"/>
      <sheetName val="MRKT_BSKT"/>
      <sheetName val="IP-Review"/>
      <sheetName val="OP-Review"/>
      <sheetName val="PRO-Review"/>
      <sheetName val="Change Summary"/>
      <sheetName val="VARIANCE"/>
      <sheetName val="OutModeling"/>
      <sheetName val="Withhold"/>
      <sheetName val="AP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Profile"/>
      <sheetName val="Financial Profile"/>
      <sheetName val="Midpoint Summary"/>
      <sheetName val="Midpoint Cash"/>
      <sheetName val="High Range Cash"/>
      <sheetName val="Low Range Cash"/>
      <sheetName val="Midpoint P&amp;L Summary"/>
      <sheetName val="Midpoint P&amp;L"/>
      <sheetName val="High Range P&amp;L"/>
      <sheetName val="Low Range P&amp;L"/>
      <sheetName val="Benefit Summary"/>
      <sheetName val="Assumptions"/>
      <sheetName val="Level 1 Phasing"/>
      <sheetName val="Level 1 Implementation"/>
      <sheetName val="Level 2 Phasing"/>
      <sheetName val="Level 2 Implementation"/>
      <sheetName val="Level 3 Phasing"/>
      <sheetName val="Level 3 Implementation"/>
      <sheetName val="Benefit - LOS Reduction"/>
      <sheetName val="Benefit - Lab Unnecessary"/>
      <sheetName val="Benefit - Radiology Unnecessary"/>
      <sheetName val="Benefit - Drug Utilization"/>
      <sheetName val="Adverse Drug Events"/>
      <sheetName val="Lab Duplicate Orders"/>
      <sheetName val="Transcription"/>
    </sheetNames>
    <sheetDataSet>
      <sheetData sheetId="0" refreshError="1">
        <row r="7">
          <cell r="L7">
            <v>2</v>
          </cell>
        </row>
        <row r="9">
          <cell r="L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0">
          <cell r="C20">
            <v>5</v>
          </cell>
        </row>
        <row r="21">
          <cell r="C21">
            <v>7</v>
          </cell>
        </row>
        <row r="22">
          <cell r="C22">
            <v>3</v>
          </cell>
        </row>
        <row r="30">
          <cell r="C30">
            <v>0.03</v>
          </cell>
          <cell r="D30">
            <v>0.02</v>
          </cell>
          <cell r="E30">
            <v>0.06</v>
          </cell>
          <cell r="F30">
            <v>0.06</v>
          </cell>
          <cell r="G30">
            <v>0.05</v>
          </cell>
          <cell r="H30">
            <v>0.02</v>
          </cell>
          <cell r="I30">
            <v>0.06</v>
          </cell>
          <cell r="J30">
            <v>0.03</v>
          </cell>
          <cell r="K30">
            <v>0.05</v>
          </cell>
          <cell r="L30">
            <v>7.0000000000000007E-2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Report"/>
      <sheetName val="OPReport"/>
      <sheetName val="ProReport"/>
      <sheetName val="DETAIL"/>
      <sheetName val="Settings_Fin_Stmts"/>
      <sheetName val="Settings_FSDetail"/>
      <sheetName val="Revenues"/>
      <sheetName val="FTE_Sum"/>
      <sheetName val="FTE_All"/>
      <sheetName val="Summary_5yrs_35mill_yr"/>
      <sheetName val="Charts"/>
      <sheetName val="Settings_Charts"/>
      <sheetName val="Capital"/>
      <sheetName val="Settings_Capital"/>
      <sheetName val="Cap_List"/>
      <sheetName val="Settings_Cap_List"/>
      <sheetName val="Sensitivity"/>
      <sheetName val="Settings_Sensitivity"/>
      <sheetName val="Settings_Custom"/>
      <sheetName val="Settings_System_Inputs"/>
      <sheetName val="Settings_Eliminations"/>
      <sheetName val="SMstr_NonPatient"/>
      <sheetName val="Settings_SMstr_NonPatient"/>
      <sheetName val="SMstr_Operation"/>
      <sheetName val="Settings_SMstr_Operation"/>
      <sheetName val="SMstr_Project"/>
      <sheetName val="Settings_SMstr_Project"/>
      <sheetName val="DirectTotal"/>
      <sheetName val="WSControl"/>
      <sheetName val="ConsData"/>
      <sheetName val="ConsTotal"/>
      <sheetName val="SPMRatings"/>
      <sheetName val="Settings_HospComb"/>
      <sheetName val="Settings_OPFACBLDG"/>
      <sheetName val="Settings_OPEQMME"/>
      <sheetName val="Settings_ITMME"/>
      <sheetName val="Settings_MedComb"/>
      <sheetName val="Settings_CONProj"/>
      <sheetName val="Settings_ProjChart"/>
      <sheetName val="Settings_DeansTax"/>
      <sheetName val="Settings_NewCap"/>
      <sheetName val="Settings_Sal_Adj"/>
      <sheetName val="Settings_EHR_wTotal_Capital"/>
      <sheetName val="Settings_Operational_Imprvmnts"/>
      <sheetName val="Settings_Operational_Changes"/>
      <sheetName val="Settings_EHR"/>
      <sheetName val="Settings_0607_PLUG"/>
      <sheetName val="0607_PLUG"/>
      <sheetName val="TotFAHC"/>
      <sheetName val="Hosp"/>
      <sheetName val="MG"/>
      <sheetName val="Overhead"/>
      <sheetName val="2010_FP"/>
      <sheetName val="2010_Hosp_OH"/>
      <sheetName val="2010_FAHC"/>
      <sheetName val="Custom"/>
      <sheetName val="Fin_Stmts"/>
      <sheetName val="FSDetail"/>
      <sheetName val="System_Inputs"/>
      <sheetName val="HospComb"/>
      <sheetName val="MedComb"/>
      <sheetName val="Eliminations"/>
      <sheetName val="ITMME"/>
      <sheetName val="OPEQMME"/>
      <sheetName val="OPFACBLDG"/>
      <sheetName val="CONProj"/>
      <sheetName val="EHR"/>
      <sheetName val="ProjChart"/>
      <sheetName val="DeansTax"/>
      <sheetName val="EHR_wTotal_Capital"/>
      <sheetName val="Operational_Imprvmnts"/>
      <sheetName val="Operational_Changes"/>
      <sheetName val="NewCap"/>
      <sheetName val="Sal_Adj"/>
      <sheetName val="KHACode"/>
      <sheetName val="Bgt_Hid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dmissions - Adjusted"/>
      <sheetName val="Adjusted Discharges"/>
      <sheetName val="ADC - IP"/>
      <sheetName val="TOTAL -Adjusted Occ Bed"/>
      <sheetName val="Inst-AOB"/>
      <sheetName val="Adjusted Patient Days"/>
      <sheetName val="Inst-APD"/>
      <sheetName val="Admissions - Inpatient"/>
      <sheetName val="Admissions - Outpatient"/>
      <sheetName val="Births for Month"/>
      <sheetName val="Case Mix Index -All FSCs"/>
      <sheetName val="Case Mix Index -All Ex Newborns"/>
      <sheetName val="Case Mix Index -Medicare Only"/>
      <sheetName val="CMI -Medicare wo Psych_Rehab"/>
      <sheetName val="Case Mix Index -Non-Medicare"/>
      <sheetName val="Cath Lab Procedures"/>
      <sheetName val="Discharges - IP"/>
      <sheetName val="Discharge Time Goals IP"/>
      <sheetName val="Emer Dept Visit Vols"/>
      <sheetName val="EP Services CC1427"/>
      <sheetName val="Financial Sys Admissions"/>
      <sheetName val="FTEs - Paid with Physicians"/>
      <sheetName val="FTEs - Paid wo Physicians"/>
      <sheetName val="FTEs - Staff Reg Productive"/>
      <sheetName val="FTEs - Overtime "/>
      <sheetName val="FTEs - Travelers"/>
      <sheetName val="Hospital OP Visits"/>
      <sheetName val="LOS -All IP Discharges"/>
      <sheetName val="LOS -IN Pat Types"/>
      <sheetName val="LOS -Medicare IP"/>
      <sheetName val="OR Case Hours - IP_OP Combined"/>
      <sheetName val="OR Case Hours - IP"/>
      <sheetName val="OR Case Hours - OP"/>
      <sheetName val="PeriOp Total Volumes"/>
      <sheetName val="PeriOp MCHV OR Volumes"/>
      <sheetName val="PeriOp MCHV Proc Rm Volumes"/>
      <sheetName val="PeriOp FAH OR Volumes"/>
      <sheetName val="PeriOp FAH Proc Rm Volumes"/>
      <sheetName val="OR Cases - IP_OP Combined"/>
      <sheetName val="OR Case Volumes - IP"/>
      <sheetName val="OR Case Volumes - OP"/>
      <sheetName val="Maj_Min Proc Rm Hrs-IP_OP Comb"/>
      <sheetName val="Maj_Min Procedure Hrs - IP"/>
      <sheetName val="Maj_Min Procedure Hrs - OP"/>
      <sheetName val="Maj_Min Proc Cases-IP-OP Comb"/>
      <sheetName val="Maj_Min Proc Cases - IP"/>
      <sheetName val="Maj_Min Proc Cases - OP"/>
      <sheetName val="Patient Days - OP"/>
      <sheetName val="Patient Days - IP"/>
      <sheetName val="Patient Days - Combined"/>
      <sheetName val="Patient Days-Rehab"/>
      <sheetName val="Patient Days-Nursery"/>
      <sheetName val="Patient Days-NICU"/>
      <sheetName val="Patient Days-IP Psych"/>
      <sheetName val="Professional Total RVUs"/>
      <sheetName val="Professional Visits"/>
      <sheetName val="Revenue Prof-IP-OP Gross"/>
      <sheetName val="Walk In Center Visits"/>
      <sheetName val="Data Descriptions"/>
      <sheetName val="FY Budget Items"/>
      <sheetName val="FTEs"/>
      <sheetName val="Imported Data-Revenue"/>
      <sheetName val="LOS Data"/>
      <sheetName val="Imported Data-Births for Month"/>
      <sheetName val="Discharge Time"/>
      <sheetName val="BVIS_RVU_Imported_Data"/>
      <sheetName val="Nursing Station Census IP"/>
      <sheetName val="Nursing Station Census OP"/>
      <sheetName val="Nursing Station Census Both"/>
      <sheetName val="CMI Data"/>
      <sheetName val="Imported Data-Budget"/>
      <sheetName val="Imported Picis"/>
      <sheetName val="LOS -Medicare IP (Prelim)"/>
      <sheetName val=" PeriOp MCHV OR Volumes"/>
      <sheetName val="Professional  Worked RVUs"/>
      <sheetName val="FTEs 07"/>
      <sheetName val="Admissions - Inst Adjusted"/>
      <sheetName val="Chart Names &amp; Titles"/>
      <sheetName val="Imported Data-Census Inpatient"/>
      <sheetName val="Imported Data-Census Outpatient"/>
      <sheetName val="Patient Days - CMI Adjusted "/>
      <sheetName val="OR SUMMARY DATA"/>
      <sheetName val="Sheet1"/>
      <sheetName val="FTEs - Paid"/>
      <sheetName val="FTEs - Reg Productive"/>
      <sheetName val="FTEs 06"/>
      <sheetName val="Case Mix Index -All Ages"/>
      <sheetName val="Case Mix Index -Age Over 65"/>
      <sheetName val="Case Mix Index -Age Under 65"/>
      <sheetName val="FTEs - Productive"/>
      <sheetName val="Patient Days - Adjusted"/>
      <sheetName val="Professional Revenue "/>
      <sheetName val="Adjusted Occ Bed"/>
      <sheetName val="Data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refreshError="1"/>
      <sheetData sheetId="49" refreshError="1"/>
      <sheetData sheetId="50" refreshError="1"/>
      <sheetData sheetId="51" refreshError="1"/>
      <sheetData sheetId="52" refreshError="1"/>
      <sheetData sheetId="53" refreshError="1"/>
      <sheetData sheetId="54" refreshError="1"/>
      <sheetData sheetId="55"/>
      <sheetData sheetId="56" refreshError="1"/>
      <sheetData sheetId="57" refreshError="1"/>
      <sheetData sheetId="58" refreshError="1"/>
      <sheetData sheetId="59" refreshError="1"/>
      <sheetData sheetId="60" refreshError="1">
        <row r="1">
          <cell r="B1" t="str">
            <v>Month</v>
          </cell>
        </row>
        <row r="2">
          <cell r="B2">
            <v>36814</v>
          </cell>
          <cell r="C2">
            <v>1895</v>
          </cell>
          <cell r="D2">
            <v>10935</v>
          </cell>
          <cell r="E2">
            <v>1789</v>
          </cell>
          <cell r="F2">
            <v>651</v>
          </cell>
          <cell r="G2">
            <v>1265</v>
          </cell>
          <cell r="H2">
            <v>948</v>
          </cell>
          <cell r="I2">
            <v>406</v>
          </cell>
          <cell r="J2">
            <v>4175</v>
          </cell>
          <cell r="K2">
            <v>1257</v>
          </cell>
          <cell r="L2">
            <v>89006</v>
          </cell>
          <cell r="M2">
            <v>4416</v>
          </cell>
          <cell r="N2">
            <v>25482</v>
          </cell>
          <cell r="O2">
            <v>4205.5303970000004</v>
          </cell>
          <cell r="P2">
            <v>34.512622999999998</v>
          </cell>
          <cell r="Q2">
            <v>3746.388543</v>
          </cell>
          <cell r="R2">
            <v>21000</v>
          </cell>
          <cell r="S2">
            <v>7.96</v>
          </cell>
          <cell r="T2">
            <v>1.59</v>
          </cell>
          <cell r="U2">
            <v>1.82</v>
          </cell>
          <cell r="V2">
            <v>1.33</v>
          </cell>
          <cell r="W2">
            <v>185</v>
          </cell>
          <cell r="X2">
            <v>5.7704485488126647</v>
          </cell>
          <cell r="Y2">
            <v>111155</v>
          </cell>
          <cell r="Z2">
            <v>980</v>
          </cell>
          <cell r="AA2">
            <v>305</v>
          </cell>
          <cell r="AB2">
            <v>429</v>
          </cell>
          <cell r="AC2">
            <v>349.12903225806451</v>
          </cell>
          <cell r="AD2">
            <v>902.29032258064512</v>
          </cell>
          <cell r="AE2">
            <v>783</v>
          </cell>
          <cell r="AF2">
            <v>31</v>
          </cell>
          <cell r="AG2">
            <v>895</v>
          </cell>
          <cell r="AH2">
            <v>0.85</v>
          </cell>
          <cell r="AI2">
            <v>0.95</v>
          </cell>
          <cell r="AJ2">
            <v>5.2650321074138935</v>
          </cell>
          <cell r="AK2">
            <v>1.9295774647887325</v>
          </cell>
          <cell r="AL2">
            <v>9.7678571428571423</v>
          </cell>
          <cell r="AM2">
            <v>14.455882352941176</v>
          </cell>
          <cell r="AN2">
            <v>31</v>
          </cell>
          <cell r="AO2">
            <v>547</v>
          </cell>
          <cell r="AP2">
            <v>5114.488438339703</v>
          </cell>
          <cell r="AQ2">
            <v>33839344</v>
          </cell>
          <cell r="AR2">
            <v>23992042</v>
          </cell>
          <cell r="AS2">
            <v>29622345</v>
          </cell>
          <cell r="AT2">
            <v>588.35481350682869</v>
          </cell>
          <cell r="AU2">
            <v>18238.999218711688</v>
          </cell>
          <cell r="AV2">
            <v>588.35481350682869</v>
          </cell>
          <cell r="AW2">
            <v>18238.999218711688</v>
          </cell>
          <cell r="AX2">
            <v>4192.3114459999997</v>
          </cell>
          <cell r="AY2">
            <v>4717.562097</v>
          </cell>
          <cell r="AZ2">
            <v>52.418090999999997</v>
          </cell>
          <cell r="BA2">
            <v>73</v>
          </cell>
          <cell r="BB2">
            <v>124</v>
          </cell>
        </row>
        <row r="3">
          <cell r="B3">
            <v>36845</v>
          </cell>
          <cell r="C3">
            <v>1850</v>
          </cell>
          <cell r="D3">
            <v>10677</v>
          </cell>
          <cell r="E3">
            <v>1747</v>
          </cell>
          <cell r="F3">
            <v>635</v>
          </cell>
          <cell r="G3">
            <v>1235</v>
          </cell>
          <cell r="H3">
            <v>927</v>
          </cell>
          <cell r="I3">
            <v>396</v>
          </cell>
          <cell r="J3">
            <v>4076</v>
          </cell>
          <cell r="K3">
            <v>1227</v>
          </cell>
          <cell r="L3">
            <v>86884</v>
          </cell>
          <cell r="M3">
            <v>4310</v>
          </cell>
          <cell r="N3">
            <v>24875</v>
          </cell>
          <cell r="O3">
            <v>4213.1083289999997</v>
          </cell>
          <cell r="P3">
            <v>34.505147000000001</v>
          </cell>
          <cell r="Q3">
            <v>3752.7784280000001</v>
          </cell>
          <cell r="R3">
            <v>20500</v>
          </cell>
          <cell r="S3">
            <v>7.96</v>
          </cell>
          <cell r="T3">
            <v>1.59</v>
          </cell>
          <cell r="U3">
            <v>1.82</v>
          </cell>
          <cell r="V3">
            <v>1.33</v>
          </cell>
          <cell r="W3">
            <v>180</v>
          </cell>
          <cell r="X3">
            <v>5.7713513513513517</v>
          </cell>
          <cell r="Y3">
            <v>108504</v>
          </cell>
          <cell r="Z3">
            <v>957</v>
          </cell>
          <cell r="AA3">
            <v>298</v>
          </cell>
          <cell r="AB3">
            <v>419</v>
          </cell>
          <cell r="AC3">
            <v>331.76666666666665</v>
          </cell>
          <cell r="AD3">
            <v>878.8</v>
          </cell>
          <cell r="AE3">
            <v>767</v>
          </cell>
          <cell r="AF3">
            <v>30</v>
          </cell>
          <cell r="AG3">
            <v>876</v>
          </cell>
          <cell r="AH3">
            <v>0.85</v>
          </cell>
          <cell r="AI3">
            <v>0.95</v>
          </cell>
          <cell r="AJ3">
            <v>5.5143237841439037</v>
          </cell>
          <cell r="AK3">
            <v>1.9191176470588236</v>
          </cell>
          <cell r="AL3">
            <v>9.709090909090909</v>
          </cell>
          <cell r="AM3">
            <v>14.442622950819672</v>
          </cell>
          <cell r="AN3">
            <v>61</v>
          </cell>
          <cell r="AO3">
            <v>534</v>
          </cell>
          <cell r="AP3">
            <v>4643.3965950724159</v>
          </cell>
          <cell r="AQ3">
            <v>30588257</v>
          </cell>
          <cell r="AR3">
            <v>22113127</v>
          </cell>
          <cell r="AS3">
            <v>28321667</v>
          </cell>
          <cell r="AT3">
            <v>568.20842418808195</v>
          </cell>
          <cell r="AU3">
            <v>17046.252725642458</v>
          </cell>
          <cell r="AV3">
            <v>578.44675318613349</v>
          </cell>
          <cell r="AW3">
            <v>35285.251944354146</v>
          </cell>
          <cell r="AX3">
            <v>4202.0568149999999</v>
          </cell>
          <cell r="AY3">
            <v>4732.0090620000001</v>
          </cell>
          <cell r="AZ3">
            <v>52.484954999999999</v>
          </cell>
          <cell r="BA3">
            <v>70</v>
          </cell>
          <cell r="BB3">
            <v>124</v>
          </cell>
        </row>
        <row r="4">
          <cell r="B4">
            <v>36875</v>
          </cell>
          <cell r="C4">
            <v>1873</v>
          </cell>
          <cell r="D4">
            <v>10805</v>
          </cell>
          <cell r="E4">
            <v>1768</v>
          </cell>
          <cell r="F4">
            <v>643</v>
          </cell>
          <cell r="G4">
            <v>1249</v>
          </cell>
          <cell r="H4">
            <v>937</v>
          </cell>
          <cell r="I4">
            <v>401</v>
          </cell>
          <cell r="J4">
            <v>4125</v>
          </cell>
          <cell r="K4">
            <v>1242</v>
          </cell>
          <cell r="L4">
            <v>87947</v>
          </cell>
          <cell r="M4">
            <v>4363</v>
          </cell>
          <cell r="N4">
            <v>25169</v>
          </cell>
          <cell r="O4">
            <v>4196.0602289999997</v>
          </cell>
          <cell r="P4">
            <v>34.325823999999997</v>
          </cell>
          <cell r="Q4">
            <v>3737.937281</v>
          </cell>
          <cell r="R4">
            <v>20800</v>
          </cell>
          <cell r="S4">
            <v>7.96</v>
          </cell>
          <cell r="T4">
            <v>1.59</v>
          </cell>
          <cell r="U4">
            <v>1.82</v>
          </cell>
          <cell r="V4">
            <v>1.33</v>
          </cell>
          <cell r="W4">
            <v>183</v>
          </cell>
          <cell r="X4">
            <v>5.7688200747463965</v>
          </cell>
          <cell r="Y4">
            <v>109826</v>
          </cell>
          <cell r="Z4">
            <v>969</v>
          </cell>
          <cell r="AA4">
            <v>301</v>
          </cell>
          <cell r="AB4">
            <v>424</v>
          </cell>
          <cell r="AC4">
            <v>311.96774193548384</v>
          </cell>
          <cell r="AD4">
            <v>832.83870967741939</v>
          </cell>
          <cell r="AE4">
            <v>740</v>
          </cell>
          <cell r="AF4">
            <v>31</v>
          </cell>
          <cell r="AG4">
            <v>845</v>
          </cell>
          <cell r="AH4">
            <v>0.85</v>
          </cell>
          <cell r="AI4">
            <v>0.95</v>
          </cell>
          <cell r="AJ4">
            <v>5.324485733244857</v>
          </cell>
          <cell r="AK4">
            <v>1.930232558139535</v>
          </cell>
          <cell r="AL4">
            <v>9.7799999999999994</v>
          </cell>
          <cell r="AM4">
            <v>14.661290322580646</v>
          </cell>
          <cell r="AN4">
            <v>92</v>
          </cell>
          <cell r="AO4">
            <v>489</v>
          </cell>
          <cell r="AP4">
            <v>4661.8010374857167</v>
          </cell>
          <cell r="AQ4">
            <v>30054968</v>
          </cell>
          <cell r="AR4">
            <v>21263326</v>
          </cell>
          <cell r="AS4">
            <v>28836329</v>
          </cell>
          <cell r="AT4">
            <v>526.02711578457331</v>
          </cell>
          <cell r="AU4">
            <v>16306.840589321771</v>
          </cell>
          <cell r="AV4">
            <v>560.78361449647741</v>
          </cell>
          <cell r="AW4">
            <v>51592.092533675917</v>
          </cell>
          <cell r="AX4">
            <v>4185.1215000000002</v>
          </cell>
          <cell r="AY4">
            <v>4742.4916270000003</v>
          </cell>
          <cell r="AZ4">
            <v>52.284886</v>
          </cell>
          <cell r="BA4">
            <v>63</v>
          </cell>
          <cell r="BB4">
            <v>120</v>
          </cell>
        </row>
        <row r="5">
          <cell r="B5">
            <v>36906</v>
          </cell>
          <cell r="C5">
            <v>1895</v>
          </cell>
          <cell r="D5">
            <v>10935</v>
          </cell>
          <cell r="E5">
            <v>1789</v>
          </cell>
          <cell r="F5">
            <v>651</v>
          </cell>
          <cell r="G5">
            <v>1265</v>
          </cell>
          <cell r="H5">
            <v>948</v>
          </cell>
          <cell r="I5">
            <v>406</v>
          </cell>
          <cell r="J5">
            <v>4175</v>
          </cell>
          <cell r="K5">
            <v>1257</v>
          </cell>
          <cell r="L5">
            <v>89006</v>
          </cell>
          <cell r="M5">
            <v>4416</v>
          </cell>
          <cell r="N5">
            <v>25482</v>
          </cell>
          <cell r="O5">
            <v>4205.3888829999996</v>
          </cell>
          <cell r="P5">
            <v>34.512622999999998</v>
          </cell>
          <cell r="Q5">
            <v>3746.2583490000002</v>
          </cell>
          <cell r="R5">
            <v>21000</v>
          </cell>
          <cell r="S5">
            <v>7.96</v>
          </cell>
          <cell r="T5">
            <v>1.59</v>
          </cell>
          <cell r="U5">
            <v>1.82</v>
          </cell>
          <cell r="V5">
            <v>1.33</v>
          </cell>
          <cell r="W5">
            <v>185</v>
          </cell>
          <cell r="X5">
            <v>5.7704485488126647</v>
          </cell>
          <cell r="Y5">
            <v>111155</v>
          </cell>
          <cell r="Z5">
            <v>980</v>
          </cell>
          <cell r="AA5">
            <v>305</v>
          </cell>
          <cell r="AB5">
            <v>429</v>
          </cell>
          <cell r="AC5">
            <v>337.58064516129031</v>
          </cell>
          <cell r="AD5">
            <v>887.93548387096769</v>
          </cell>
          <cell r="AE5">
            <v>973</v>
          </cell>
          <cell r="AF5">
            <v>31</v>
          </cell>
          <cell r="AG5">
            <v>1112</v>
          </cell>
          <cell r="AH5">
            <v>0.85</v>
          </cell>
          <cell r="AI5">
            <v>0.95</v>
          </cell>
          <cell r="AJ5">
            <v>5.2652439024390247</v>
          </cell>
          <cell r="AK5">
            <v>1.9219858156028369</v>
          </cell>
          <cell r="AL5">
            <v>9.7377049180327866</v>
          </cell>
          <cell r="AM5">
            <v>14.621212121212121</v>
          </cell>
          <cell r="AN5">
            <v>123</v>
          </cell>
          <cell r="AO5">
            <v>594</v>
          </cell>
          <cell r="AP5">
            <v>5016.9008017143724</v>
          </cell>
          <cell r="AQ5">
            <v>32719134</v>
          </cell>
          <cell r="AR5">
            <v>23916910</v>
          </cell>
          <cell r="AS5">
            <v>29395743</v>
          </cell>
          <cell r="AT5">
            <v>586.66322257611466</v>
          </cell>
          <cell r="AU5">
            <v>18186.559899859556</v>
          </cell>
          <cell r="AV5">
            <v>567.30611734581692</v>
          </cell>
          <cell r="AW5">
            <v>69778.652433535477</v>
          </cell>
          <cell r="AX5">
            <v>4185.102605</v>
          </cell>
          <cell r="AY5">
            <v>4747.0260939999998</v>
          </cell>
          <cell r="AZ5">
            <v>52.330798999999999</v>
          </cell>
          <cell r="BA5">
            <v>76</v>
          </cell>
          <cell r="BB5">
            <v>124</v>
          </cell>
        </row>
        <row r="6">
          <cell r="B6">
            <v>36937</v>
          </cell>
          <cell r="C6">
            <v>1805</v>
          </cell>
          <cell r="D6">
            <v>10414</v>
          </cell>
          <cell r="E6">
            <v>1704</v>
          </cell>
          <cell r="F6">
            <v>620</v>
          </cell>
          <cell r="G6">
            <v>1204</v>
          </cell>
          <cell r="H6">
            <v>903</v>
          </cell>
          <cell r="I6">
            <v>387</v>
          </cell>
          <cell r="J6">
            <v>3976</v>
          </cell>
          <cell r="K6">
            <v>1197</v>
          </cell>
          <cell r="L6">
            <v>84774</v>
          </cell>
          <cell r="M6">
            <v>4205</v>
          </cell>
          <cell r="N6">
            <v>24261</v>
          </cell>
          <cell r="O6">
            <v>4243.6888939999999</v>
          </cell>
          <cell r="P6">
            <v>34.827024000000002</v>
          </cell>
          <cell r="Q6">
            <v>3779.086237</v>
          </cell>
          <cell r="R6">
            <v>20000</v>
          </cell>
          <cell r="S6">
            <v>7.96</v>
          </cell>
          <cell r="T6">
            <v>1.59</v>
          </cell>
          <cell r="U6">
            <v>1.82</v>
          </cell>
          <cell r="V6">
            <v>1.33</v>
          </cell>
          <cell r="W6">
            <v>176</v>
          </cell>
          <cell r="X6">
            <v>5.7695290858725761</v>
          </cell>
          <cell r="Y6">
            <v>105856</v>
          </cell>
          <cell r="Z6">
            <v>934</v>
          </cell>
          <cell r="AA6">
            <v>290</v>
          </cell>
          <cell r="AB6">
            <v>409</v>
          </cell>
          <cell r="AC6">
            <v>333.51724137931035</v>
          </cell>
          <cell r="AD6">
            <v>899.13793103448279</v>
          </cell>
          <cell r="AE6">
            <v>750</v>
          </cell>
          <cell r="AF6">
            <v>29</v>
          </cell>
          <cell r="AG6">
            <v>857</v>
          </cell>
          <cell r="AH6">
            <v>0.85</v>
          </cell>
          <cell r="AI6">
            <v>0.95</v>
          </cell>
          <cell r="AJ6">
            <v>5.4555329260013581</v>
          </cell>
          <cell r="AK6">
            <v>1.925</v>
          </cell>
          <cell r="AL6">
            <v>9.8148148148148149</v>
          </cell>
          <cell r="AM6">
            <v>14.583333333333334</v>
          </cell>
          <cell r="AN6">
            <v>152</v>
          </cell>
          <cell r="AO6">
            <v>530</v>
          </cell>
          <cell r="AP6">
            <v>4604.2403222313724</v>
          </cell>
          <cell r="AQ6">
            <v>29037272</v>
          </cell>
          <cell r="AR6">
            <v>21620862</v>
          </cell>
          <cell r="AS6">
            <v>27663236</v>
          </cell>
          <cell r="AT6">
            <v>600.38182563601072</v>
          </cell>
          <cell r="AU6">
            <v>16810.691117808299</v>
          </cell>
          <cell r="AV6">
            <v>573.43936126717733</v>
          </cell>
          <cell r="AW6">
            <v>86589.343551343773</v>
          </cell>
          <cell r="AX6">
            <v>4205.7091920000003</v>
          </cell>
          <cell r="AY6">
            <v>4764.005811</v>
          </cell>
          <cell r="AZ6">
            <v>52.643915999999997</v>
          </cell>
          <cell r="BA6">
            <v>70</v>
          </cell>
          <cell r="BB6">
            <v>150</v>
          </cell>
        </row>
        <row r="7">
          <cell r="B7">
            <v>36965</v>
          </cell>
          <cell r="C7">
            <v>1918</v>
          </cell>
          <cell r="D7">
            <v>11067</v>
          </cell>
          <cell r="E7">
            <v>1810</v>
          </cell>
          <cell r="F7">
            <v>658</v>
          </cell>
          <cell r="G7">
            <v>1280</v>
          </cell>
          <cell r="H7">
            <v>960</v>
          </cell>
          <cell r="I7">
            <v>411</v>
          </cell>
          <cell r="J7">
            <v>4224</v>
          </cell>
          <cell r="K7">
            <v>1272</v>
          </cell>
          <cell r="L7">
            <v>90065</v>
          </cell>
          <cell r="M7">
            <v>4468</v>
          </cell>
          <cell r="N7">
            <v>25781</v>
          </cell>
          <cell r="O7">
            <v>4212.6344390000004</v>
          </cell>
          <cell r="P7">
            <v>34.591870999999998</v>
          </cell>
          <cell r="Q7">
            <v>3752.6944410000001</v>
          </cell>
          <cell r="R7">
            <v>21200</v>
          </cell>
          <cell r="S7">
            <v>7.96</v>
          </cell>
          <cell r="T7">
            <v>1.59</v>
          </cell>
          <cell r="U7">
            <v>1.82</v>
          </cell>
          <cell r="V7">
            <v>1.33</v>
          </cell>
          <cell r="W7">
            <v>187</v>
          </cell>
          <cell r="X7">
            <v>5.7700729927007295</v>
          </cell>
          <cell r="Y7">
            <v>112474</v>
          </cell>
          <cell r="Z7">
            <v>992</v>
          </cell>
          <cell r="AA7">
            <v>309</v>
          </cell>
          <cell r="AB7">
            <v>434</v>
          </cell>
          <cell r="AC7">
            <v>336.58064516129031</v>
          </cell>
          <cell r="AD7">
            <v>895.80645161290317</v>
          </cell>
          <cell r="AE7">
            <v>811</v>
          </cell>
          <cell r="AF7">
            <v>31</v>
          </cell>
          <cell r="AG7">
            <v>926</v>
          </cell>
          <cell r="AH7">
            <v>0.85</v>
          </cell>
          <cell r="AI7">
            <v>0.95</v>
          </cell>
          <cell r="AJ7">
            <v>5.2115501519756835</v>
          </cell>
          <cell r="AK7">
            <v>1.9230769230769231</v>
          </cell>
          <cell r="AL7">
            <v>9.721311475409836</v>
          </cell>
          <cell r="AM7">
            <v>14.447761194029852</v>
          </cell>
          <cell r="AN7">
            <v>183</v>
          </cell>
          <cell r="AO7">
            <v>593</v>
          </cell>
          <cell r="AP7">
            <v>5129.5386419359784</v>
          </cell>
          <cell r="AQ7">
            <v>32466761</v>
          </cell>
          <cell r="AR7">
            <v>23315038</v>
          </cell>
          <cell r="AS7">
            <v>30552833</v>
          </cell>
          <cell r="AT7">
            <v>578.77021966853215</v>
          </cell>
          <cell r="AU7">
            <v>17941.876809724497</v>
          </cell>
          <cell r="AV7">
            <v>574.3473646212542</v>
          </cell>
          <cell r="AW7">
            <v>104531.22036106826</v>
          </cell>
          <cell r="AX7">
            <v>4212.0191100000002</v>
          </cell>
          <cell r="AY7">
            <v>4765.7973499999998</v>
          </cell>
          <cell r="AZ7">
            <v>52.750444000000002</v>
          </cell>
          <cell r="BA7">
            <v>80</v>
          </cell>
          <cell r="BB7">
            <v>236</v>
          </cell>
        </row>
        <row r="8">
          <cell r="B8">
            <v>36996</v>
          </cell>
          <cell r="C8">
            <v>1850</v>
          </cell>
          <cell r="D8">
            <v>10677</v>
          </cell>
          <cell r="E8">
            <v>1747</v>
          </cell>
          <cell r="F8">
            <v>635</v>
          </cell>
          <cell r="G8">
            <v>1235</v>
          </cell>
          <cell r="H8">
            <v>927</v>
          </cell>
          <cell r="I8">
            <v>396</v>
          </cell>
          <cell r="J8">
            <v>4076</v>
          </cell>
          <cell r="K8">
            <v>1227</v>
          </cell>
          <cell r="L8">
            <v>86884</v>
          </cell>
          <cell r="M8">
            <v>4310</v>
          </cell>
          <cell r="N8">
            <v>24875</v>
          </cell>
          <cell r="O8">
            <v>4213.1083289999997</v>
          </cell>
          <cell r="P8">
            <v>34.505147000000001</v>
          </cell>
          <cell r="Q8">
            <v>3752.7784280000001</v>
          </cell>
          <cell r="R8">
            <v>20500</v>
          </cell>
          <cell r="S8">
            <v>7.96</v>
          </cell>
          <cell r="T8">
            <v>1.59</v>
          </cell>
          <cell r="U8">
            <v>1.82</v>
          </cell>
          <cell r="V8">
            <v>1.33</v>
          </cell>
          <cell r="W8">
            <v>180</v>
          </cell>
          <cell r="X8">
            <v>5.7713513513513517</v>
          </cell>
          <cell r="Y8">
            <v>108504</v>
          </cell>
          <cell r="Z8">
            <v>957</v>
          </cell>
          <cell r="AA8">
            <v>298</v>
          </cell>
          <cell r="AB8">
            <v>419</v>
          </cell>
          <cell r="AC8">
            <v>337.86666666666667</v>
          </cell>
          <cell r="AD8">
            <v>908.86666666666667</v>
          </cell>
          <cell r="AE8">
            <v>800</v>
          </cell>
          <cell r="AF8">
            <v>30</v>
          </cell>
          <cell r="AG8">
            <v>914</v>
          </cell>
          <cell r="AH8">
            <v>0.85</v>
          </cell>
          <cell r="AI8">
            <v>0.95</v>
          </cell>
          <cell r="AJ8">
            <v>4.9541666666666666</v>
          </cell>
          <cell r="AK8">
            <v>1.9197530864197532</v>
          </cell>
          <cell r="AL8">
            <v>9.8360655737704921</v>
          </cell>
          <cell r="AM8">
            <v>14.548387096774194</v>
          </cell>
          <cell r="AN8">
            <v>213</v>
          </cell>
          <cell r="AO8">
            <v>600</v>
          </cell>
          <cell r="AP8">
            <v>5281.2479000188541</v>
          </cell>
          <cell r="AQ8">
            <v>31733023</v>
          </cell>
          <cell r="AR8">
            <v>23382060</v>
          </cell>
          <cell r="AS8">
            <v>30172429</v>
          </cell>
          <cell r="AT8">
            <v>590.21167529551406</v>
          </cell>
          <cell r="AU8">
            <v>17706.350258865423</v>
          </cell>
          <cell r="AV8">
            <v>576.59231424497023</v>
          </cell>
          <cell r="AW8">
            <v>122237.57061993369</v>
          </cell>
          <cell r="AX8">
            <v>4218.315192</v>
          </cell>
          <cell r="AY8">
            <v>4768.6681950000002</v>
          </cell>
          <cell r="AZ8">
            <v>52.858938000000002</v>
          </cell>
          <cell r="BA8">
            <v>79</v>
          </cell>
          <cell r="BB8">
            <v>249</v>
          </cell>
        </row>
        <row r="9">
          <cell r="B9">
            <v>37026</v>
          </cell>
          <cell r="C9">
            <v>1918</v>
          </cell>
          <cell r="D9">
            <v>11067</v>
          </cell>
          <cell r="E9">
            <v>1810</v>
          </cell>
          <cell r="F9">
            <v>658</v>
          </cell>
          <cell r="G9">
            <v>1280</v>
          </cell>
          <cell r="H9">
            <v>960</v>
          </cell>
          <cell r="I9">
            <v>411</v>
          </cell>
          <cell r="J9">
            <v>4224</v>
          </cell>
          <cell r="K9">
            <v>1272</v>
          </cell>
          <cell r="L9">
            <v>90065</v>
          </cell>
          <cell r="M9">
            <v>4468</v>
          </cell>
          <cell r="N9">
            <v>25781</v>
          </cell>
          <cell r="O9">
            <v>4212.6344390000004</v>
          </cell>
          <cell r="P9">
            <v>34.591870999999998</v>
          </cell>
          <cell r="Q9">
            <v>3752.6944410000001</v>
          </cell>
          <cell r="R9">
            <v>21200</v>
          </cell>
          <cell r="S9">
            <v>7.96</v>
          </cell>
          <cell r="T9">
            <v>1.59</v>
          </cell>
          <cell r="U9">
            <v>1.82</v>
          </cell>
          <cell r="V9">
            <v>1.33</v>
          </cell>
          <cell r="W9">
            <v>187</v>
          </cell>
          <cell r="X9">
            <v>5.7700729927007295</v>
          </cell>
          <cell r="Y9">
            <v>112474</v>
          </cell>
          <cell r="Z9">
            <v>992</v>
          </cell>
          <cell r="AA9">
            <v>309</v>
          </cell>
          <cell r="AB9">
            <v>434</v>
          </cell>
          <cell r="AC9">
            <v>325.38709677419354</v>
          </cell>
          <cell r="AD9">
            <v>896.06451612903231</v>
          </cell>
          <cell r="AE9">
            <v>808</v>
          </cell>
          <cell r="AF9">
            <v>31</v>
          </cell>
          <cell r="AG9">
            <v>923</v>
          </cell>
          <cell r="AH9">
            <v>0.85</v>
          </cell>
          <cell r="AI9">
            <v>0.95</v>
          </cell>
          <cell r="AJ9">
            <v>4.8566392479435958</v>
          </cell>
          <cell r="AK9">
            <v>1.9272727272727272</v>
          </cell>
          <cell r="AL9">
            <v>9.721311475409836</v>
          </cell>
          <cell r="AM9">
            <v>14.444444444444445</v>
          </cell>
          <cell r="AN9">
            <v>244</v>
          </cell>
          <cell r="AO9">
            <v>593</v>
          </cell>
          <cell r="AP9">
            <v>5472.8211043720094</v>
          </cell>
          <cell r="AQ9">
            <v>31974588</v>
          </cell>
          <cell r="AR9">
            <v>24588714</v>
          </cell>
          <cell r="AS9">
            <v>31327808</v>
          </cell>
          <cell r="AT9">
            <v>575.8465065178541</v>
          </cell>
          <cell r="AU9">
            <v>17851.241702053478</v>
          </cell>
          <cell r="AV9">
            <v>576.49717004932995</v>
          </cell>
          <cell r="AW9">
            <v>140088.81232198718</v>
          </cell>
          <cell r="AX9">
            <v>4219.1502979999996</v>
          </cell>
          <cell r="AY9">
            <v>4766.7697399999997</v>
          </cell>
          <cell r="AZ9">
            <v>52.885663999999998</v>
          </cell>
          <cell r="BA9">
            <v>76</v>
          </cell>
          <cell r="BB9">
            <v>269</v>
          </cell>
        </row>
        <row r="10">
          <cell r="B10">
            <v>37057</v>
          </cell>
          <cell r="C10">
            <v>1895</v>
          </cell>
          <cell r="D10">
            <v>10935</v>
          </cell>
          <cell r="E10">
            <v>1789</v>
          </cell>
          <cell r="F10">
            <v>651</v>
          </cell>
          <cell r="G10">
            <v>1265</v>
          </cell>
          <cell r="H10">
            <v>948</v>
          </cell>
          <cell r="I10">
            <v>406</v>
          </cell>
          <cell r="J10">
            <v>4175</v>
          </cell>
          <cell r="K10">
            <v>1257</v>
          </cell>
          <cell r="L10">
            <v>89006</v>
          </cell>
          <cell r="M10">
            <v>4416</v>
          </cell>
          <cell r="N10">
            <v>25482</v>
          </cell>
          <cell r="O10">
            <v>4230.3462799999998</v>
          </cell>
          <cell r="P10">
            <v>34.73912</v>
          </cell>
          <cell r="Q10">
            <v>3768.284979</v>
          </cell>
          <cell r="R10">
            <v>21000</v>
          </cell>
          <cell r="S10">
            <v>7.96</v>
          </cell>
          <cell r="T10">
            <v>1.59</v>
          </cell>
          <cell r="U10">
            <v>1.82</v>
          </cell>
          <cell r="V10">
            <v>1.33</v>
          </cell>
          <cell r="W10">
            <v>185</v>
          </cell>
          <cell r="X10">
            <v>5.7704485488126647</v>
          </cell>
          <cell r="Y10">
            <v>111155</v>
          </cell>
          <cell r="Z10">
            <v>980</v>
          </cell>
          <cell r="AA10">
            <v>305</v>
          </cell>
          <cell r="AB10">
            <v>429</v>
          </cell>
          <cell r="AC10">
            <v>314.96666666666664</v>
          </cell>
          <cell r="AD10">
            <v>856.33333333333337</v>
          </cell>
          <cell r="AE10">
            <v>798</v>
          </cell>
          <cell r="AF10">
            <v>30</v>
          </cell>
          <cell r="AG10">
            <v>912</v>
          </cell>
          <cell r="AH10">
            <v>0.85</v>
          </cell>
          <cell r="AI10">
            <v>0.95</v>
          </cell>
          <cell r="AJ10">
            <v>4.8781407035175883</v>
          </cell>
          <cell r="AK10">
            <v>1.9230769230769231</v>
          </cell>
          <cell r="AL10">
            <v>9.8392857142857135</v>
          </cell>
          <cell r="AM10">
            <v>14.525423728813559</v>
          </cell>
          <cell r="AN10">
            <v>274</v>
          </cell>
          <cell r="AO10">
            <v>551</v>
          </cell>
          <cell r="AP10">
            <v>5023.6282958644933</v>
          </cell>
          <cell r="AQ10">
            <v>30366388</v>
          </cell>
          <cell r="AR10">
            <v>23150610</v>
          </cell>
          <cell r="AS10">
            <v>28942162</v>
          </cell>
          <cell r="AT10">
            <v>575.36536635964194</v>
          </cell>
          <cell r="AU10">
            <v>17260.960990789259</v>
          </cell>
          <cell r="AV10">
            <v>576.37279601749606</v>
          </cell>
          <cell r="AW10">
            <v>157349.77331277644</v>
          </cell>
          <cell r="AX10">
            <v>4228.0695169999999</v>
          </cell>
          <cell r="AY10">
            <v>4774.4455049999997</v>
          </cell>
          <cell r="AZ10">
            <v>52.979906999999997</v>
          </cell>
          <cell r="BA10">
            <v>70</v>
          </cell>
          <cell r="BB10">
            <v>283</v>
          </cell>
        </row>
        <row r="11">
          <cell r="B11">
            <v>37087</v>
          </cell>
          <cell r="C11">
            <v>1918</v>
          </cell>
          <cell r="D11">
            <v>11067</v>
          </cell>
          <cell r="E11">
            <v>1810</v>
          </cell>
          <cell r="F11">
            <v>658</v>
          </cell>
          <cell r="G11">
            <v>1280</v>
          </cell>
          <cell r="H11">
            <v>960</v>
          </cell>
          <cell r="I11">
            <v>411</v>
          </cell>
          <cell r="J11">
            <v>4224</v>
          </cell>
          <cell r="K11">
            <v>1272</v>
          </cell>
          <cell r="L11">
            <v>90065</v>
          </cell>
          <cell r="M11">
            <v>4468</v>
          </cell>
          <cell r="N11">
            <v>25781</v>
          </cell>
          <cell r="O11">
            <v>4212.6344390000004</v>
          </cell>
          <cell r="P11">
            <v>34.591870999999998</v>
          </cell>
          <cell r="Q11">
            <v>3752.6944410000001</v>
          </cell>
          <cell r="R11">
            <v>21200</v>
          </cell>
          <cell r="S11">
            <v>7.96</v>
          </cell>
          <cell r="T11">
            <v>1.59</v>
          </cell>
          <cell r="U11">
            <v>1.82</v>
          </cell>
          <cell r="V11">
            <v>1.33</v>
          </cell>
          <cell r="W11">
            <v>187</v>
          </cell>
          <cell r="X11">
            <v>5.7700729927007295</v>
          </cell>
          <cell r="Y11">
            <v>112474</v>
          </cell>
          <cell r="Z11">
            <v>992</v>
          </cell>
          <cell r="AA11">
            <v>309</v>
          </cell>
          <cell r="AB11">
            <v>434</v>
          </cell>
          <cell r="AC11">
            <v>331.90322580645159</v>
          </cell>
          <cell r="AD11">
            <v>880.0322580645161</v>
          </cell>
          <cell r="AE11">
            <v>660</v>
          </cell>
          <cell r="AF11">
            <v>31</v>
          </cell>
          <cell r="AG11">
            <v>754</v>
          </cell>
          <cell r="AH11">
            <v>0.85</v>
          </cell>
          <cell r="AI11">
            <v>0.95</v>
          </cell>
          <cell r="AJ11">
            <v>5.0824865511057977</v>
          </cell>
          <cell r="AK11">
            <v>1.919463087248322</v>
          </cell>
          <cell r="AL11">
            <v>9.8103448275862064</v>
          </cell>
          <cell r="AM11">
            <v>14.546875</v>
          </cell>
          <cell r="AN11">
            <v>305</v>
          </cell>
          <cell r="AO11">
            <v>569</v>
          </cell>
          <cell r="AP11">
            <v>5164.0777203669968</v>
          </cell>
          <cell r="AQ11">
            <v>32143595</v>
          </cell>
          <cell r="AR11">
            <v>21959896</v>
          </cell>
          <cell r="AS11">
            <v>31283352</v>
          </cell>
          <cell r="AT11">
            <v>582.37905842807788</v>
          </cell>
          <cell r="AU11">
            <v>18053.750811270413</v>
          </cell>
          <cell r="AV11">
            <v>576.9852767238383</v>
          </cell>
          <cell r="AW11">
            <v>175403.52412404685</v>
          </cell>
          <cell r="AX11">
            <v>4224.5483610000001</v>
          </cell>
          <cell r="AY11">
            <v>4768.742432</v>
          </cell>
          <cell r="AZ11">
            <v>52.969296999999997</v>
          </cell>
          <cell r="BA11">
            <v>77</v>
          </cell>
          <cell r="BB11">
            <v>276</v>
          </cell>
        </row>
        <row r="12">
          <cell r="B12">
            <v>37118</v>
          </cell>
          <cell r="C12">
            <v>1895</v>
          </cell>
          <cell r="D12">
            <v>10935</v>
          </cell>
          <cell r="E12">
            <v>1789</v>
          </cell>
          <cell r="F12">
            <v>651</v>
          </cell>
          <cell r="G12">
            <v>1265</v>
          </cell>
          <cell r="H12">
            <v>948</v>
          </cell>
          <cell r="I12">
            <v>406</v>
          </cell>
          <cell r="J12">
            <v>4175</v>
          </cell>
          <cell r="K12">
            <v>1257</v>
          </cell>
          <cell r="L12">
            <v>89006</v>
          </cell>
          <cell r="M12">
            <v>4415</v>
          </cell>
          <cell r="N12">
            <v>25477</v>
          </cell>
          <cell r="O12">
            <v>4205.3832220000004</v>
          </cell>
          <cell r="P12">
            <v>34.512622999999998</v>
          </cell>
          <cell r="Q12">
            <v>3746.2526889999999</v>
          </cell>
          <cell r="R12">
            <v>21000</v>
          </cell>
          <cell r="S12">
            <v>7.96</v>
          </cell>
          <cell r="T12">
            <v>1.59</v>
          </cell>
          <cell r="U12">
            <v>1.82</v>
          </cell>
          <cell r="V12">
            <v>1.33</v>
          </cell>
          <cell r="W12">
            <v>185</v>
          </cell>
          <cell r="X12">
            <v>5.7704485488126647</v>
          </cell>
          <cell r="Y12">
            <v>111155</v>
          </cell>
          <cell r="Z12">
            <v>980</v>
          </cell>
          <cell r="AA12">
            <v>305</v>
          </cell>
          <cell r="AB12">
            <v>429</v>
          </cell>
          <cell r="AC12">
            <v>339.09677419354841</v>
          </cell>
          <cell r="AD12">
            <v>883.0322580645161</v>
          </cell>
          <cell r="AE12">
            <v>706</v>
          </cell>
          <cell r="AF12">
            <v>31</v>
          </cell>
          <cell r="AG12">
            <v>806</v>
          </cell>
          <cell r="AH12">
            <v>0.85</v>
          </cell>
          <cell r="AI12">
            <v>0.95</v>
          </cell>
          <cell r="AJ12">
            <v>5.2284172661870505</v>
          </cell>
          <cell r="AK12">
            <v>1.9254658385093169</v>
          </cell>
          <cell r="AL12">
            <v>9.745454545454546</v>
          </cell>
          <cell r="AM12">
            <v>14.538461538461538</v>
          </cell>
          <cell r="AN12">
            <v>336</v>
          </cell>
          <cell r="AO12">
            <v>536</v>
          </cell>
          <cell r="AP12">
            <v>5081.4521304202544</v>
          </cell>
          <cell r="AQ12">
            <v>33278880</v>
          </cell>
          <cell r="AR12">
            <v>22105308</v>
          </cell>
          <cell r="AS12">
            <v>31380838</v>
          </cell>
          <cell r="AT12">
            <v>580.56527087999348</v>
          </cell>
          <cell r="AU12">
            <v>17997.523397279798</v>
          </cell>
          <cell r="AV12">
            <v>577.31655976515412</v>
          </cell>
          <cell r="AW12">
            <v>193401.04752132663</v>
          </cell>
          <cell r="AX12">
            <v>4225.9039579999999</v>
          </cell>
          <cell r="AY12">
            <v>4768.4457590000002</v>
          </cell>
          <cell r="AZ12">
            <v>52.991294000000003</v>
          </cell>
          <cell r="BA12">
            <v>73</v>
          </cell>
          <cell r="BB12">
            <v>287</v>
          </cell>
        </row>
        <row r="13">
          <cell r="B13">
            <v>37149</v>
          </cell>
          <cell r="C13">
            <v>1852</v>
          </cell>
          <cell r="D13">
            <v>10668</v>
          </cell>
          <cell r="E13">
            <v>1749</v>
          </cell>
          <cell r="F13">
            <v>636</v>
          </cell>
          <cell r="G13">
            <v>1230</v>
          </cell>
          <cell r="H13">
            <v>922</v>
          </cell>
          <cell r="I13">
            <v>395</v>
          </cell>
          <cell r="J13">
            <v>4075</v>
          </cell>
          <cell r="K13">
            <v>1228</v>
          </cell>
          <cell r="L13">
            <v>86914</v>
          </cell>
          <cell r="M13">
            <v>4310</v>
          </cell>
          <cell r="N13">
            <v>24823</v>
          </cell>
          <cell r="O13">
            <v>4209.7867340000003</v>
          </cell>
          <cell r="P13">
            <v>34.519888000000002</v>
          </cell>
          <cell r="Q13">
            <v>3756.4150089999998</v>
          </cell>
          <cell r="R13">
            <v>20600</v>
          </cell>
          <cell r="S13">
            <v>7.96</v>
          </cell>
          <cell r="T13">
            <v>1.59</v>
          </cell>
          <cell r="U13">
            <v>1.82</v>
          </cell>
          <cell r="V13">
            <v>1.33</v>
          </cell>
          <cell r="W13">
            <v>180</v>
          </cell>
          <cell r="X13">
            <v>5.7602591792656588</v>
          </cell>
          <cell r="Y13">
            <v>108485.57748485374</v>
          </cell>
          <cell r="Z13">
            <v>957</v>
          </cell>
          <cell r="AA13">
            <v>296</v>
          </cell>
          <cell r="AB13">
            <v>421</v>
          </cell>
          <cell r="AC13">
            <v>330.36666666666667</v>
          </cell>
          <cell r="AD13">
            <v>910.3</v>
          </cell>
          <cell r="AE13">
            <v>671</v>
          </cell>
          <cell r="AF13">
            <v>30</v>
          </cell>
          <cell r="AG13">
            <v>766</v>
          </cell>
          <cell r="AH13">
            <v>0.85</v>
          </cell>
          <cell r="AI13">
            <v>0.95</v>
          </cell>
          <cell r="AJ13">
            <v>5.312459651387992</v>
          </cell>
          <cell r="AK13">
            <v>1.9197080291970803</v>
          </cell>
          <cell r="AL13">
            <v>10.017857142857142</v>
          </cell>
          <cell r="AM13">
            <v>14.793103448275861</v>
          </cell>
          <cell r="AN13">
            <v>366</v>
          </cell>
          <cell r="AO13">
            <v>561</v>
          </cell>
          <cell r="AP13">
            <v>4981.6251519575644</v>
          </cell>
          <cell r="AQ13">
            <v>29062390</v>
          </cell>
          <cell r="AR13">
            <v>21035307</v>
          </cell>
          <cell r="AS13">
            <v>30334488</v>
          </cell>
          <cell r="AT13">
            <v>585.6804028422207</v>
          </cell>
          <cell r="AU13">
            <v>17570.41208526662</v>
          </cell>
          <cell r="AV13">
            <v>578.00399892217331</v>
          </cell>
          <cell r="AW13">
            <v>210971.45960659324</v>
          </cell>
          <cell r="AX13">
            <v>4227.7893389999999</v>
          </cell>
          <cell r="AY13">
            <v>4769.5222789999998</v>
          </cell>
          <cell r="AZ13">
            <v>53.042254</v>
          </cell>
          <cell r="BA13">
            <v>71</v>
          </cell>
          <cell r="BB13">
            <v>277</v>
          </cell>
        </row>
        <row r="15">
          <cell r="B15">
            <v>36448</v>
          </cell>
          <cell r="C15">
            <v>1854</v>
          </cell>
          <cell r="D15">
            <v>11534</v>
          </cell>
          <cell r="E15">
            <v>1644</v>
          </cell>
          <cell r="F15">
            <v>574.82517482517483</v>
          </cell>
          <cell r="G15">
            <v>1456.3670865188933</v>
          </cell>
          <cell r="H15">
            <v>1095.0128470066866</v>
          </cell>
          <cell r="I15">
            <v>386</v>
          </cell>
          <cell r="J15">
            <v>3994</v>
          </cell>
          <cell r="K15">
            <v>907</v>
          </cell>
          <cell r="L15">
            <v>81597</v>
          </cell>
          <cell r="M15">
            <v>4088</v>
          </cell>
          <cell r="N15">
            <v>25433</v>
          </cell>
          <cell r="O15">
            <v>3997.7666873449134</v>
          </cell>
          <cell r="P15">
            <v>52.061910669975184</v>
          </cell>
          <cell r="Q15">
            <v>3585.5125291563277</v>
          </cell>
          <cell r="R15">
            <v>20324.784480000006</v>
          </cell>
          <cell r="S15">
            <v>7.1923430194282361</v>
          </cell>
          <cell r="T15">
            <v>1.5950769230769231</v>
          </cell>
          <cell r="U15">
            <v>1.82</v>
          </cell>
          <cell r="V15">
            <v>1.2822242007409388</v>
          </cell>
          <cell r="W15">
            <v>205.37444933920705</v>
          </cell>
          <cell r="X15">
            <v>6.22</v>
          </cell>
          <cell r="Y15">
            <v>124843.41</v>
          </cell>
          <cell r="Z15">
            <v>993</v>
          </cell>
          <cell r="AA15">
            <v>310</v>
          </cell>
        </row>
        <row r="16">
          <cell r="B16">
            <v>36479</v>
          </cell>
          <cell r="C16">
            <v>1789</v>
          </cell>
          <cell r="D16">
            <v>11130</v>
          </cell>
          <cell r="E16">
            <v>1587</v>
          </cell>
          <cell r="F16">
            <v>554.89510489510496</v>
          </cell>
          <cell r="G16">
            <v>1405.4649359221164</v>
          </cell>
          <cell r="H16">
            <v>1056.7405533248996</v>
          </cell>
          <cell r="I16">
            <v>372</v>
          </cell>
          <cell r="J16">
            <v>3854</v>
          </cell>
          <cell r="K16">
            <v>875</v>
          </cell>
          <cell r="L16">
            <v>78750</v>
          </cell>
          <cell r="M16">
            <v>3808</v>
          </cell>
          <cell r="N16">
            <v>24544</v>
          </cell>
          <cell r="O16">
            <v>3996.2742307692306</v>
          </cell>
          <cell r="P16">
            <v>52.043557692307687</v>
          </cell>
          <cell r="Q16">
            <v>3584.1673221153846</v>
          </cell>
          <cell r="R16">
            <v>18147.129000000001</v>
          </cell>
          <cell r="S16">
            <v>7.3903507697413318</v>
          </cell>
          <cell r="T16">
            <v>1.5950769230769231</v>
          </cell>
          <cell r="U16">
            <v>1.82</v>
          </cell>
          <cell r="V16">
            <v>1.2785024426398186</v>
          </cell>
          <cell r="W16">
            <v>162.34361233480178</v>
          </cell>
          <cell r="X16">
            <v>6.22</v>
          </cell>
          <cell r="Y16">
            <v>120487.5</v>
          </cell>
          <cell r="Z16">
            <v>958</v>
          </cell>
          <cell r="AA16">
            <v>299</v>
          </cell>
        </row>
        <row r="17">
          <cell r="B17">
            <v>36509</v>
          </cell>
          <cell r="C17">
            <v>1765</v>
          </cell>
          <cell r="D17">
            <v>10979</v>
          </cell>
          <cell r="E17">
            <v>1565</v>
          </cell>
          <cell r="F17">
            <v>547.20279720279723</v>
          </cell>
          <cell r="G17">
            <v>1385.669655134481</v>
          </cell>
          <cell r="H17">
            <v>1041.85688355976</v>
          </cell>
          <cell r="I17">
            <v>366</v>
          </cell>
          <cell r="J17">
            <v>3802</v>
          </cell>
          <cell r="K17">
            <v>863</v>
          </cell>
          <cell r="L17">
            <v>77667</v>
          </cell>
          <cell r="M17">
            <v>3887</v>
          </cell>
          <cell r="N17">
            <v>24209</v>
          </cell>
          <cell r="O17">
            <v>3996.4952233250615</v>
          </cell>
          <cell r="P17">
            <v>52.033529776674939</v>
          </cell>
          <cell r="Q17">
            <v>3584.3809261786596</v>
          </cell>
          <cell r="R17">
            <v>17905.167280000001</v>
          </cell>
          <cell r="S17">
            <v>7.1840854376011407</v>
          </cell>
          <cell r="T17">
            <v>1.5950769230769231</v>
          </cell>
          <cell r="U17">
            <v>1.83</v>
          </cell>
          <cell r="V17">
            <v>1.2695215494208387</v>
          </cell>
          <cell r="W17">
            <v>177.99118942731278</v>
          </cell>
          <cell r="X17">
            <v>6.22</v>
          </cell>
          <cell r="Y17">
            <v>118830.51000000001</v>
          </cell>
          <cell r="Z17">
            <v>945</v>
          </cell>
          <cell r="AA17">
            <v>295</v>
          </cell>
        </row>
        <row r="18">
          <cell r="B18">
            <v>36540</v>
          </cell>
          <cell r="C18">
            <v>1899</v>
          </cell>
          <cell r="D18">
            <v>11813</v>
          </cell>
          <cell r="E18">
            <v>1685</v>
          </cell>
          <cell r="F18">
            <v>589.16083916083915</v>
          </cell>
          <cell r="G18">
            <v>1492.1871184203289</v>
          </cell>
          <cell r="H18">
            <v>1121.9452018197962</v>
          </cell>
          <cell r="I18">
            <v>394</v>
          </cell>
          <cell r="J18">
            <v>4090</v>
          </cell>
          <cell r="K18">
            <v>929</v>
          </cell>
          <cell r="L18">
            <v>83572</v>
          </cell>
          <cell r="M18">
            <v>4051</v>
          </cell>
          <cell r="N18">
            <v>26048</v>
          </cell>
          <cell r="O18">
            <v>3998.4080955334985</v>
          </cell>
          <cell r="P18">
            <v>52.067586848635237</v>
          </cell>
          <cell r="Q18">
            <v>3586.0833824441684</v>
          </cell>
          <cell r="R18">
            <v>19598.899320000004</v>
          </cell>
          <cell r="S18">
            <v>7.0716204623777941</v>
          </cell>
          <cell r="T18">
            <v>1.5840000000000001</v>
          </cell>
          <cell r="U18">
            <v>1.82</v>
          </cell>
          <cell r="V18">
            <v>1.260449581881276</v>
          </cell>
          <cell r="W18">
            <v>177.01321585903082</v>
          </cell>
          <cell r="X18">
            <v>6.22</v>
          </cell>
          <cell r="Y18">
            <v>127865.16</v>
          </cell>
          <cell r="Z18">
            <v>1017</v>
          </cell>
          <cell r="AA18">
            <v>318</v>
          </cell>
        </row>
        <row r="19">
          <cell r="B19">
            <v>36571</v>
          </cell>
          <cell r="C19">
            <v>1782</v>
          </cell>
          <cell r="D19">
            <v>11087</v>
          </cell>
          <cell r="E19">
            <v>1581</v>
          </cell>
          <cell r="F19">
            <v>552.79720279720277</v>
          </cell>
          <cell r="G19">
            <v>1399.8091414113635</v>
          </cell>
          <cell r="H19">
            <v>1052.4880762491455</v>
          </cell>
          <cell r="I19">
            <v>370</v>
          </cell>
          <cell r="J19">
            <v>3839</v>
          </cell>
          <cell r="K19">
            <v>872</v>
          </cell>
          <cell r="L19">
            <v>78435</v>
          </cell>
          <cell r="M19">
            <v>3835</v>
          </cell>
          <cell r="N19">
            <v>24447</v>
          </cell>
          <cell r="O19">
            <v>4000.08</v>
          </cell>
          <cell r="P19">
            <v>52.127088859416439</v>
          </cell>
          <cell r="Q19">
            <v>3587.5985620026518</v>
          </cell>
          <cell r="R19">
            <v>18873.014160000002</v>
          </cell>
          <cell r="S19">
            <v>6.9087020705388795</v>
          </cell>
          <cell r="T19">
            <v>1.5729230769230769</v>
          </cell>
          <cell r="U19">
            <v>1.8</v>
          </cell>
          <cell r="V19">
            <v>1.2587312308068865</v>
          </cell>
          <cell r="W19">
            <v>148.65198237885463</v>
          </cell>
          <cell r="X19">
            <v>6.22</v>
          </cell>
          <cell r="Y19">
            <v>120005.55</v>
          </cell>
          <cell r="Z19">
            <v>954</v>
          </cell>
          <cell r="AA19">
            <v>298</v>
          </cell>
        </row>
        <row r="20">
          <cell r="B20">
            <v>36600</v>
          </cell>
          <cell r="C20">
            <v>1871</v>
          </cell>
          <cell r="D20">
            <v>11638</v>
          </cell>
          <cell r="E20">
            <v>1660</v>
          </cell>
          <cell r="F20">
            <v>580.41958041958048</v>
          </cell>
          <cell r="G20">
            <v>1470.5065727957758</v>
          </cell>
          <cell r="H20">
            <v>1105.644039696072</v>
          </cell>
          <cell r="I20">
            <v>389</v>
          </cell>
          <cell r="J20">
            <v>4031</v>
          </cell>
          <cell r="K20">
            <v>915</v>
          </cell>
          <cell r="L20">
            <v>82350</v>
          </cell>
          <cell r="M20">
            <v>4044</v>
          </cell>
          <cell r="N20">
            <v>25667</v>
          </cell>
          <cell r="O20">
            <v>4004.143838</v>
          </cell>
          <cell r="P20">
            <v>52.067586848635237</v>
          </cell>
          <cell r="Q20">
            <v>3585.7499637096771</v>
          </cell>
          <cell r="R20">
            <v>19840.861040000003</v>
          </cell>
          <cell r="S20">
            <v>6.761355309889467</v>
          </cell>
          <cell r="T20">
            <v>1.5507692307692307</v>
          </cell>
          <cell r="U20">
            <v>1.79</v>
          </cell>
          <cell r="V20">
            <v>1.2524579439140107</v>
          </cell>
          <cell r="W20">
            <v>189.72687224669602</v>
          </cell>
          <cell r="X20">
            <v>6.22</v>
          </cell>
          <cell r="Y20">
            <v>125995.5</v>
          </cell>
          <cell r="Z20">
            <v>1002</v>
          </cell>
          <cell r="AA20">
            <v>313</v>
          </cell>
        </row>
        <row r="21">
          <cell r="B21">
            <v>36631</v>
          </cell>
          <cell r="C21">
            <v>1813</v>
          </cell>
          <cell r="D21">
            <v>11276</v>
          </cell>
          <cell r="E21">
            <v>1608</v>
          </cell>
          <cell r="F21">
            <v>562.23776223776224</v>
          </cell>
          <cell r="G21">
            <v>1423.3749518728343</v>
          </cell>
          <cell r="H21">
            <v>1070.2067307314544</v>
          </cell>
          <cell r="I21">
            <v>377</v>
          </cell>
          <cell r="J21">
            <v>3904</v>
          </cell>
          <cell r="K21">
            <v>887</v>
          </cell>
          <cell r="L21">
            <v>79783</v>
          </cell>
          <cell r="M21">
            <v>3958</v>
          </cell>
          <cell r="N21">
            <v>24866</v>
          </cell>
          <cell r="O21">
            <v>3996.6437499999997</v>
          </cell>
          <cell r="P21">
            <v>52.049423076923077</v>
          </cell>
          <cell r="Q21">
            <v>3584.4961942307691</v>
          </cell>
          <cell r="R21">
            <v>21050.66964</v>
          </cell>
          <cell r="S21">
            <v>6.6445394379866229</v>
          </cell>
          <cell r="T21">
            <v>1.5507692307692307</v>
          </cell>
          <cell r="U21">
            <v>1.8</v>
          </cell>
          <cell r="V21">
            <v>1.2374168418529781</v>
          </cell>
          <cell r="W21">
            <v>185.81497797356829</v>
          </cell>
          <cell r="X21">
            <v>6.22</v>
          </cell>
          <cell r="Y21">
            <v>122067.99</v>
          </cell>
          <cell r="Z21">
            <v>970</v>
          </cell>
          <cell r="AA21">
            <v>303</v>
          </cell>
        </row>
        <row r="22">
          <cell r="B22">
            <v>36661</v>
          </cell>
          <cell r="C22">
            <v>1811</v>
          </cell>
          <cell r="D22">
            <v>11263</v>
          </cell>
          <cell r="E22">
            <v>1606</v>
          </cell>
          <cell r="F22">
            <v>561.53846153846155</v>
          </cell>
          <cell r="G22">
            <v>1421.4896870359166</v>
          </cell>
          <cell r="H22">
            <v>1068.7892383728697</v>
          </cell>
          <cell r="I22">
            <v>376</v>
          </cell>
          <cell r="J22">
            <v>3900</v>
          </cell>
          <cell r="K22">
            <v>886</v>
          </cell>
          <cell r="L22">
            <v>79686</v>
          </cell>
          <cell r="M22">
            <v>4104</v>
          </cell>
          <cell r="N22">
            <v>24837</v>
          </cell>
          <cell r="O22">
            <v>3997.1650124069474</v>
          </cell>
          <cell r="P22">
            <v>52.044882133995038</v>
          </cell>
          <cell r="Q22">
            <v>3584.9770384615381</v>
          </cell>
          <cell r="R22">
            <v>20808.707920000001</v>
          </cell>
          <cell r="S22">
            <v>6.7694281365337616</v>
          </cell>
          <cell r="T22">
            <v>1.5507692307692307</v>
          </cell>
          <cell r="U22">
            <v>1.79</v>
          </cell>
          <cell r="V22">
            <v>1.2374326413309067</v>
          </cell>
          <cell r="W22">
            <v>197.55066079295156</v>
          </cell>
          <cell r="X22">
            <v>6.22</v>
          </cell>
          <cell r="Y22">
            <v>121919.58</v>
          </cell>
          <cell r="Z22">
            <v>969</v>
          </cell>
          <cell r="AA22">
            <v>303</v>
          </cell>
        </row>
        <row r="23">
          <cell r="B23">
            <v>36692</v>
          </cell>
          <cell r="C23">
            <v>1790</v>
          </cell>
          <cell r="D23">
            <v>11135</v>
          </cell>
          <cell r="E23">
            <v>1588</v>
          </cell>
          <cell r="F23">
            <v>555.24475524475531</v>
          </cell>
          <cell r="G23">
            <v>1405.4649359221164</v>
          </cell>
          <cell r="H23">
            <v>1056.7405533248996</v>
          </cell>
          <cell r="I23">
            <v>372</v>
          </cell>
          <cell r="J23">
            <v>3856</v>
          </cell>
          <cell r="K23">
            <v>876</v>
          </cell>
          <cell r="L23">
            <v>78784</v>
          </cell>
          <cell r="M23">
            <v>4099</v>
          </cell>
          <cell r="N23">
            <v>24555</v>
          </cell>
          <cell r="O23">
            <v>3996.2859615384614</v>
          </cell>
          <cell r="P23">
            <v>52.043557692307687</v>
          </cell>
          <cell r="Q23">
            <v>3584.1777625</v>
          </cell>
          <cell r="R23">
            <v>21292.631359999999</v>
          </cell>
          <cell r="S23">
            <v>6.7970655703271134</v>
          </cell>
          <cell r="T23">
            <v>1.5396923076923077</v>
          </cell>
          <cell r="U23">
            <v>1.79</v>
          </cell>
          <cell r="V23">
            <v>1.2322133329002973</v>
          </cell>
          <cell r="W23">
            <v>203.41850220264317</v>
          </cell>
          <cell r="X23">
            <v>6.22</v>
          </cell>
          <cell r="Y23">
            <v>120539.52</v>
          </cell>
          <cell r="Z23">
            <v>958</v>
          </cell>
          <cell r="AA23">
            <v>299</v>
          </cell>
        </row>
        <row r="24">
          <cell r="B24">
            <v>36722</v>
          </cell>
          <cell r="C24">
            <v>1833</v>
          </cell>
          <cell r="D24">
            <v>11400</v>
          </cell>
          <cell r="E24">
            <v>1625</v>
          </cell>
          <cell r="F24">
            <v>568.18181818181824</v>
          </cell>
          <cell r="G24">
            <v>1439.3997029866343</v>
          </cell>
          <cell r="H24">
            <v>1082.2554157794243</v>
          </cell>
          <cell r="I24">
            <v>381</v>
          </cell>
          <cell r="J24">
            <v>3947</v>
          </cell>
          <cell r="K24">
            <v>896</v>
          </cell>
          <cell r="L24">
            <v>80644</v>
          </cell>
          <cell r="M24">
            <v>4128</v>
          </cell>
          <cell r="N24">
            <v>25135</v>
          </cell>
          <cell r="O24">
            <v>4003.58</v>
          </cell>
          <cell r="P24">
            <v>52.12</v>
          </cell>
          <cell r="Q24">
            <v>3590.1160997956545</v>
          </cell>
          <cell r="R24">
            <v>22018.516520000001</v>
          </cell>
          <cell r="S24">
            <v>6.6606133729348045</v>
          </cell>
          <cell r="T24">
            <v>1.5396923076923077</v>
          </cell>
          <cell r="U24">
            <v>1.8</v>
          </cell>
          <cell r="V24">
            <v>1.2308998833814746</v>
          </cell>
          <cell r="W24">
            <v>203.41850220264317</v>
          </cell>
          <cell r="X24">
            <v>6.22</v>
          </cell>
          <cell r="Y24">
            <v>123385.32</v>
          </cell>
          <cell r="Z24">
            <v>981</v>
          </cell>
          <cell r="AA24">
            <v>307</v>
          </cell>
        </row>
        <row r="25">
          <cell r="B25">
            <v>36753</v>
          </cell>
          <cell r="C25">
            <v>1783</v>
          </cell>
          <cell r="D25">
            <v>11090</v>
          </cell>
          <cell r="E25">
            <v>1581</v>
          </cell>
          <cell r="F25">
            <v>552.79720279720277</v>
          </cell>
          <cell r="G25">
            <v>1399.8091414113635</v>
          </cell>
          <cell r="H25">
            <v>1052.4880762491455</v>
          </cell>
          <cell r="I25">
            <v>370</v>
          </cell>
          <cell r="J25">
            <v>3840</v>
          </cell>
          <cell r="K25">
            <v>872</v>
          </cell>
          <cell r="L25">
            <v>78456</v>
          </cell>
          <cell r="M25">
            <v>4022</v>
          </cell>
          <cell r="N25">
            <v>24454</v>
          </cell>
          <cell r="O25">
            <v>4002.88</v>
          </cell>
          <cell r="P25">
            <v>52.039205955334985</v>
          </cell>
          <cell r="Q25">
            <v>3589.4883912773143</v>
          </cell>
          <cell r="R25">
            <v>20808.707920000001</v>
          </cell>
          <cell r="S25">
            <v>6.6348483482008334</v>
          </cell>
          <cell r="T25">
            <v>1.5286153846153845</v>
          </cell>
          <cell r="U25">
            <v>1.78</v>
          </cell>
          <cell r="V25">
            <v>1.2265794958363836</v>
          </cell>
          <cell r="W25">
            <v>192.66079295154185</v>
          </cell>
          <cell r="X25">
            <v>6.22</v>
          </cell>
          <cell r="Y25">
            <v>120037.68000000001</v>
          </cell>
          <cell r="Z25">
            <v>954</v>
          </cell>
          <cell r="AA25">
            <v>298</v>
          </cell>
        </row>
        <row r="26">
          <cell r="B26">
            <v>36784</v>
          </cell>
          <cell r="C26">
            <v>1831</v>
          </cell>
          <cell r="D26">
            <v>11382</v>
          </cell>
          <cell r="E26">
            <v>1622</v>
          </cell>
          <cell r="F26">
            <v>567.1328671328672</v>
          </cell>
          <cell r="G26">
            <v>1438.4570705681756</v>
          </cell>
          <cell r="H26">
            <v>1081.546669600132</v>
          </cell>
          <cell r="I26">
            <v>382</v>
          </cell>
          <cell r="J26">
            <v>3943</v>
          </cell>
          <cell r="K26">
            <v>894</v>
          </cell>
          <cell r="L26">
            <v>80499</v>
          </cell>
          <cell r="M26">
            <v>4093</v>
          </cell>
          <cell r="N26">
            <v>25093</v>
          </cell>
          <cell r="O26">
            <v>4017.23</v>
          </cell>
          <cell r="P26">
            <v>52.852980769230768</v>
          </cell>
          <cell r="Q26">
            <v>3602.3564159032912</v>
          </cell>
          <cell r="R26">
            <v>21050.66964</v>
          </cell>
          <cell r="S26">
            <v>6.421619607021654</v>
          </cell>
          <cell r="T26">
            <v>1.5175384615384617</v>
          </cell>
          <cell r="U26">
            <v>1.78</v>
          </cell>
          <cell r="V26">
            <v>1.2171365167886652</v>
          </cell>
          <cell r="W26">
            <v>176.0352422907489</v>
          </cell>
          <cell r="X26">
            <v>6.22</v>
          </cell>
          <cell r="Y26">
            <v>123163.47</v>
          </cell>
          <cell r="Z26">
            <v>979</v>
          </cell>
          <cell r="AA26">
            <v>307</v>
          </cell>
        </row>
      </sheetData>
      <sheetData sheetId="61">
        <row r="6">
          <cell r="B6">
            <v>39722</v>
          </cell>
        </row>
      </sheetData>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Unrestricted YTD New"/>
      <sheetName val="Unrest Monthly New"/>
      <sheetName val="Cash new"/>
      <sheetName val="Bal sht new"/>
      <sheetName val="Net Assets New"/>
      <sheetName val="Sch of Patient Net Rev New"/>
      <sheetName val="Summary"/>
      <sheetName val="Print Margin charts"/>
      <sheetName val="Print Capital &amp; Profit Charts"/>
      <sheetName val=" Print Activity &amp; CMI charts"/>
      <sheetName val="second title page"/>
      <sheetName val="Unrestricted YTD New June 2004"/>
      <sheetName val="Unrest Monthly New June 2004"/>
      <sheetName val="Bal sht new June 2004"/>
      <sheetName val="Net Assets New June 30"/>
    </sheetNames>
    <sheetDataSet>
      <sheetData sheetId="0" refreshError="1">
        <row r="18">
          <cell r="A18" t="str">
            <v>REPORT 7</v>
          </cell>
          <cell r="B18" t="str">
            <v>Statistical Summary</v>
          </cell>
        </row>
        <row r="20">
          <cell r="A20" t="str">
            <v>REPORT 8</v>
          </cell>
          <cell r="B20" t="str">
            <v>Graphs</v>
          </cell>
        </row>
        <row r="23">
          <cell r="B23"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Tax"/>
      <sheetName val="Sheet3"/>
      <sheetName val="Assumptions"/>
      <sheetName val="Mcare"/>
      <sheetName val="Prog Rate Inc"/>
      <sheetName val="Cost Shift"/>
      <sheetName val="State"/>
      <sheetName val="Components"/>
      <sheetName val="Narrative"/>
      <sheetName val="State File"/>
      <sheetName val="Report 5"/>
      <sheetName val="Bud Team"/>
      <sheetName val="FY12 Rev Source"/>
      <sheetName val="Jan 13 Rev Source"/>
      <sheetName val="Historical"/>
      <sheetName val="Stats"/>
      <sheetName val="Net to Gross"/>
      <sheetName val="Rev Edits"/>
      <sheetName val="Budget Input"/>
      <sheetName val="M'care IP"/>
      <sheetName val="M'care OP"/>
      <sheetName val="M'care U&amp;C"/>
      <sheetName val="Psych"/>
      <sheetName val="Rehab"/>
      <sheetName val="Swing"/>
      <sheetName val="M'caid IP"/>
      <sheetName val="M'caid OP"/>
      <sheetName val="M'caid U&amp;C"/>
      <sheetName val="M'care HMO"/>
      <sheetName val="BCBS"/>
      <sheetName val="WC"/>
      <sheetName val="Catamount"/>
      <sheetName val="CIGNA &amp; MVP"/>
      <sheetName val="Other CA's"/>
      <sheetName val="Recon"/>
      <sheetName val="Bud Input"/>
    </sheetNames>
    <sheetDataSet>
      <sheetData sheetId="0"/>
      <sheetData sheetId="1"/>
      <sheetData sheetId="2"/>
      <sheetData sheetId="3"/>
      <sheetData sheetId="4"/>
      <sheetData sheetId="5"/>
      <sheetData sheetId="6"/>
      <sheetData sheetId="7"/>
      <sheetData sheetId="8"/>
      <sheetData sheetId="9"/>
      <sheetData sheetId="10"/>
      <sheetData sheetId="11">
        <row r="12">
          <cell r="J12">
            <v>9209789</v>
          </cell>
        </row>
      </sheetData>
      <sheetData sheetId="12"/>
      <sheetData sheetId="13"/>
      <sheetData sheetId="14"/>
      <sheetData sheetId="15">
        <row r="8">
          <cell r="A8" t="str">
            <v>Medicare IP DRG Revenue</v>
          </cell>
          <cell r="B8">
            <v>0</v>
          </cell>
          <cell r="C8">
            <v>84086444</v>
          </cell>
          <cell r="D8">
            <v>0.46858770897908969</v>
          </cell>
          <cell r="E8">
            <v>0</v>
          </cell>
          <cell r="F8">
            <v>71773311.519999996</v>
          </cell>
          <cell r="G8">
            <v>0.45657033412743969</v>
          </cell>
          <cell r="I8">
            <v>25087987</v>
          </cell>
          <cell r="J8">
            <v>0.45317809639270012</v>
          </cell>
          <cell r="K8">
            <v>0</v>
          </cell>
          <cell r="L8">
            <v>76303323.151364267</v>
          </cell>
          <cell r="M8">
            <v>0.45317809639270001</v>
          </cell>
          <cell r="N8">
            <v>2383472</v>
          </cell>
          <cell r="O8">
            <v>0</v>
          </cell>
          <cell r="P8">
            <v>79579841.956636712</v>
          </cell>
          <cell r="Q8">
            <v>0.46717017016990031</v>
          </cell>
          <cell r="R8"/>
          <cell r="S8">
            <v>0</v>
          </cell>
          <cell r="T8">
            <v>82899005</v>
          </cell>
          <cell r="U8">
            <v>0.467170171702258</v>
          </cell>
          <cell r="V8"/>
        </row>
        <row r="9">
          <cell r="A9" t="str">
            <v>Medicare IP Swing Revenue</v>
          </cell>
          <cell r="B9">
            <v>0</v>
          </cell>
          <cell r="C9">
            <v>452683</v>
          </cell>
          <cell r="D9">
            <v>2.5226621530550306E-3</v>
          </cell>
          <cell r="E9">
            <v>0</v>
          </cell>
          <cell r="F9">
            <v>812147.85000000009</v>
          </cell>
          <cell r="G9">
            <v>5.1663021725290711E-3</v>
          </cell>
          <cell r="I9">
            <v>186531</v>
          </cell>
          <cell r="J9">
            <v>3.369411961917341E-3</v>
          </cell>
          <cell r="K9">
            <v>0</v>
          </cell>
          <cell r="L9">
            <v>567320.73285700963</v>
          </cell>
          <cell r="M9">
            <v>3.3694119619173406E-3</v>
          </cell>
          <cell r="N9"/>
          <cell r="O9">
            <v>0</v>
          </cell>
          <cell r="P9">
            <v>573960.60052093468</v>
          </cell>
          <cell r="Q9">
            <v>3.369411961917341E-3</v>
          </cell>
          <cell r="R9"/>
          <cell r="S9">
            <v>0</v>
          </cell>
          <cell r="T9">
            <v>597900</v>
          </cell>
          <cell r="U9">
            <v>3.3694137301259535E-3</v>
          </cell>
          <cell r="V9"/>
        </row>
        <row r="10">
          <cell r="A10" t="str">
            <v>Medicare IP Rehab Revenue</v>
          </cell>
          <cell r="B10">
            <v>0</v>
          </cell>
          <cell r="C10">
            <v>0</v>
          </cell>
          <cell r="D10">
            <v>0</v>
          </cell>
          <cell r="E10">
            <v>0</v>
          </cell>
          <cell r="F10">
            <v>5296299.7499999972</v>
          </cell>
          <cell r="G10">
            <v>3.3691260655052103E-2</v>
          </cell>
          <cell r="I10">
            <v>0</v>
          </cell>
          <cell r="J10">
            <v>0</v>
          </cell>
          <cell r="K10">
            <v>0</v>
          </cell>
          <cell r="L10">
            <v>0</v>
          </cell>
          <cell r="M10">
            <v>0</v>
          </cell>
          <cell r="N10"/>
          <cell r="O10">
            <v>0</v>
          </cell>
          <cell r="P10">
            <v>0</v>
          </cell>
          <cell r="Q10">
            <v>0</v>
          </cell>
          <cell r="R10"/>
          <cell r="S10">
            <v>0</v>
          </cell>
          <cell r="T10">
            <v>0</v>
          </cell>
          <cell r="U10">
            <v>0</v>
          </cell>
          <cell r="V10"/>
        </row>
        <row r="11">
          <cell r="A11" t="str">
            <v>Medicare IP Psych Revenue</v>
          </cell>
          <cell r="B11">
            <v>0</v>
          </cell>
          <cell r="C11">
            <v>4262253</v>
          </cell>
          <cell r="D11">
            <v>2.3752215854903461E-2</v>
          </cell>
          <cell r="E11">
            <v>0</v>
          </cell>
          <cell r="F11">
            <v>4655682.2100000018</v>
          </cell>
          <cell r="G11">
            <v>2.9616111298118877E-2</v>
          </cell>
          <cell r="I11">
            <v>1703912</v>
          </cell>
          <cell r="J11">
            <v>3.0778698848204857E-2</v>
          </cell>
          <cell r="K11">
            <v>0</v>
          </cell>
          <cell r="L11">
            <v>5182326.8226935621</v>
          </cell>
          <cell r="M11">
            <v>3.077869884820485E-2</v>
          </cell>
          <cell r="N11"/>
          <cell r="O11">
            <v>0</v>
          </cell>
          <cell r="P11">
            <v>5242980.2807834987</v>
          </cell>
          <cell r="Q11">
            <v>3.0778698848204854E-2</v>
          </cell>
          <cell r="R11"/>
          <cell r="S11">
            <v>0</v>
          </cell>
          <cell r="T11">
            <v>5461658</v>
          </cell>
          <cell r="U11">
            <v>3.0778701211661239E-2</v>
          </cell>
          <cell r="V11"/>
        </row>
        <row r="12">
          <cell r="A12" t="str">
            <v>Medicare IP U&amp;C Revenue</v>
          </cell>
          <cell r="B12">
            <v>0</v>
          </cell>
          <cell r="C12">
            <v>11481650</v>
          </cell>
          <cell r="D12">
            <v>6.39836793288555E-2</v>
          </cell>
          <cell r="E12">
            <v>0</v>
          </cell>
          <cell r="F12">
            <v>7647123</v>
          </cell>
          <cell r="G12">
            <v>4.8645512228465575E-2</v>
          </cell>
          <cell r="I12">
            <v>3303495</v>
          </cell>
          <cell r="J12">
            <v>5.9672845634956798E-2</v>
          </cell>
          <cell r="K12">
            <v>0</v>
          </cell>
          <cell r="L12">
            <v>10047344.432772391</v>
          </cell>
          <cell r="M12">
            <v>5.9672845634956784E-2</v>
          </cell>
          <cell r="N12"/>
          <cell r="O12">
            <v>0</v>
          </cell>
          <cell r="P12">
            <v>10164937.592238851</v>
          </cell>
          <cell r="Q12">
            <v>5.9672845634956798E-2</v>
          </cell>
          <cell r="R12"/>
          <cell r="S12">
            <v>0</v>
          </cell>
          <cell r="T12">
            <v>10588903</v>
          </cell>
          <cell r="U12">
            <v>5.9672846889399396E-2</v>
          </cell>
          <cell r="V12"/>
        </row>
        <row r="13">
          <cell r="A13" t="str">
            <v>Medicaid IP DRG Revenue</v>
          </cell>
          <cell r="B13">
            <v>0</v>
          </cell>
          <cell r="C13">
            <v>15091568</v>
          </cell>
          <cell r="D13">
            <v>8.4100634271347507E-2</v>
          </cell>
          <cell r="E13">
            <v>0</v>
          </cell>
          <cell r="F13">
            <v>15441147.540000005</v>
          </cell>
          <cell r="G13">
            <v>9.8225506700835241E-2</v>
          </cell>
          <cell r="I13">
            <v>4335163</v>
          </cell>
          <cell r="J13">
            <v>7.8308431676565649E-2</v>
          </cell>
          <cell r="K13">
            <v>0</v>
          </cell>
          <cell r="L13">
            <v>13185089.074816478</v>
          </cell>
          <cell r="M13">
            <v>7.8308431676565635E-2</v>
          </cell>
          <cell r="N13"/>
          <cell r="O13">
            <v>0</v>
          </cell>
          <cell r="P13">
            <v>13339406.0978397</v>
          </cell>
          <cell r="Q13">
            <v>7.8308431676565649E-2</v>
          </cell>
          <cell r="R13"/>
          <cell r="S13">
            <v>0</v>
          </cell>
          <cell r="T13">
            <v>13895774</v>
          </cell>
          <cell r="U13">
            <v>7.8308432357128685E-2</v>
          </cell>
          <cell r="V13"/>
        </row>
        <row r="14">
          <cell r="A14" t="str">
            <v>Medicaid IP Rehab Revenue</v>
          </cell>
          <cell r="B14">
            <v>0</v>
          </cell>
          <cell r="C14">
            <v>0</v>
          </cell>
          <cell r="D14">
            <v>0</v>
          </cell>
          <cell r="E14">
            <v>0</v>
          </cell>
          <cell r="F14">
            <v>570444</v>
          </cell>
          <cell r="G14">
            <v>3.6287556219057565E-3</v>
          </cell>
          <cell r="I14">
            <v>0</v>
          </cell>
          <cell r="J14">
            <v>0</v>
          </cell>
          <cell r="K14">
            <v>0</v>
          </cell>
          <cell r="L14">
            <v>0</v>
          </cell>
          <cell r="M14">
            <v>0</v>
          </cell>
          <cell r="N14"/>
          <cell r="O14">
            <v>0</v>
          </cell>
          <cell r="P14">
            <v>0</v>
          </cell>
          <cell r="Q14">
            <v>0</v>
          </cell>
          <cell r="R14"/>
          <cell r="S14">
            <v>0</v>
          </cell>
          <cell r="T14">
            <v>0</v>
          </cell>
          <cell r="U14">
            <v>0</v>
          </cell>
          <cell r="V14">
            <v>0</v>
          </cell>
        </row>
        <row r="15">
          <cell r="A15" t="str">
            <v>Medicaid IP Psych Revenue</v>
          </cell>
          <cell r="B15">
            <v>0</v>
          </cell>
          <cell r="C15">
            <v>2771037</v>
          </cell>
          <cell r="D15">
            <v>1.5442130949505842E-2</v>
          </cell>
          <cell r="E15">
            <v>0</v>
          </cell>
          <cell r="F15">
            <v>2973449.22</v>
          </cell>
          <cell r="G15">
            <v>1.8914951465045276E-2</v>
          </cell>
          <cell r="I15">
            <v>1266310</v>
          </cell>
          <cell r="J15">
            <v>2.2874053436134197E-2</v>
          </cell>
          <cell r="K15">
            <v>0</v>
          </cell>
          <cell r="L15">
            <v>3851391.5500595598</v>
          </cell>
          <cell r="M15">
            <v>2.2874053436134193E-2</v>
          </cell>
          <cell r="N15"/>
          <cell r="O15">
            <v>0</v>
          </cell>
          <cell r="P15">
            <v>3896467.8688564622</v>
          </cell>
          <cell r="Q15">
            <v>2.2874053436134197E-2</v>
          </cell>
          <cell r="R15"/>
          <cell r="S15">
            <v>0</v>
          </cell>
          <cell r="T15">
            <v>4058984</v>
          </cell>
          <cell r="U15">
            <v>2.2874053219537654E-2</v>
          </cell>
          <cell r="V15">
            <v>0</v>
          </cell>
        </row>
        <row r="16">
          <cell r="A16" t="str">
            <v>Medicaid Level II Revenue</v>
          </cell>
          <cell r="B16">
            <v>0</v>
          </cell>
          <cell r="C16">
            <v>3327338</v>
          </cell>
          <cell r="D16">
            <v>1.8542224123772749E-2</v>
          </cell>
          <cell r="E16">
            <v>0</v>
          </cell>
          <cell r="F16">
            <v>3107892</v>
          </cell>
          <cell r="G16">
            <v>1.977018001289509E-2</v>
          </cell>
          <cell r="I16">
            <v>852055</v>
          </cell>
          <cell r="J16">
            <v>1.5391137715508306E-2</v>
          </cell>
          <cell r="K16">
            <v>0</v>
          </cell>
          <cell r="L16">
            <v>2591464.5127859674</v>
          </cell>
          <cell r="M16">
            <v>1.5391137715508305E-2</v>
          </cell>
          <cell r="N16"/>
          <cell r="O16">
            <v>0</v>
          </cell>
          <cell r="P16">
            <v>2621794.7658934174</v>
          </cell>
          <cell r="Q16">
            <v>1.5391137715508308E-2</v>
          </cell>
          <cell r="R16"/>
          <cell r="S16">
            <v>0</v>
          </cell>
          <cell r="T16">
            <v>2731146</v>
          </cell>
          <cell r="U16">
            <v>1.5391137031909311E-2</v>
          </cell>
          <cell r="V16"/>
        </row>
        <row r="17">
          <cell r="A17" t="str">
            <v>Medicaid IP U&amp;C Revenue</v>
          </cell>
          <cell r="B17">
            <v>0</v>
          </cell>
          <cell r="C17">
            <v>4602578</v>
          </cell>
          <cell r="D17">
            <v>2.564874167371807E-2</v>
          </cell>
          <cell r="E17">
            <v>0</v>
          </cell>
          <cell r="F17">
            <v>2535605</v>
          </cell>
          <cell r="G17">
            <v>1.6129700546736132E-2</v>
          </cell>
          <cell r="I17">
            <v>925937</v>
          </cell>
          <cell r="J17">
            <v>1.6725708883680766E-2</v>
          </cell>
          <cell r="K17">
            <v>0</v>
          </cell>
          <cell r="L17">
            <v>2816171.3464218862</v>
          </cell>
          <cell r="M17">
            <v>1.6725708883680763E-2</v>
          </cell>
          <cell r="N17"/>
          <cell r="O17">
            <v>0</v>
          </cell>
          <cell r="P17">
            <v>2849131.5468450431</v>
          </cell>
          <cell r="Q17">
            <v>1.6725708883680766E-2</v>
          </cell>
          <cell r="R17"/>
          <cell r="S17">
            <v>0</v>
          </cell>
          <cell r="T17">
            <v>2967965</v>
          </cell>
          <cell r="U17">
            <v>1.672571002096216E-2</v>
          </cell>
          <cell r="V17"/>
        </row>
        <row r="18">
          <cell r="A18" t="str">
            <v>Blue Cross IP Revenue</v>
          </cell>
          <cell r="B18">
            <v>0</v>
          </cell>
          <cell r="C18">
            <v>28817395</v>
          </cell>
          <cell r="D18">
            <v>0.16059041694991258</v>
          </cell>
          <cell r="E18">
            <v>0</v>
          </cell>
          <cell r="F18">
            <v>16971635.460000001</v>
          </cell>
          <cell r="G18">
            <v>0.1079613732257857</v>
          </cell>
          <cell r="I18">
            <v>6392995</v>
          </cell>
          <cell r="J18">
            <v>0.11548018198303633</v>
          </cell>
          <cell r="K18">
            <v>0</v>
          </cell>
          <cell r="L18">
            <v>19443838.335457366</v>
          </cell>
          <cell r="M18">
            <v>0.11548018198303632</v>
          </cell>
          <cell r="N18"/>
          <cell r="O18">
            <v>0</v>
          </cell>
          <cell r="P18">
            <v>19671407.161958776</v>
          </cell>
          <cell r="Q18">
            <v>0.11548018198303632</v>
          </cell>
          <cell r="R18"/>
          <cell r="S18">
            <v>0</v>
          </cell>
          <cell r="T18">
            <v>20491874</v>
          </cell>
          <cell r="U18">
            <v>0.11548018332766523</v>
          </cell>
          <cell r="V18"/>
        </row>
        <row r="19">
          <cell r="A19" t="str">
            <v>Blue Cross IP Psych Revenue</v>
          </cell>
          <cell r="B19">
            <v>0</v>
          </cell>
          <cell r="C19">
            <v>158838</v>
          </cell>
          <cell r="D19">
            <v>8.8515497835561525E-4</v>
          </cell>
          <cell r="E19">
            <v>0</v>
          </cell>
          <cell r="F19">
            <v>233008</v>
          </cell>
          <cell r="G19">
            <v>1.4822297893378081E-3</v>
          </cell>
          <cell r="I19">
            <v>105556</v>
          </cell>
          <cell r="J19">
            <v>1.9067160367560719E-3</v>
          </cell>
          <cell r="K19">
            <v>0</v>
          </cell>
          <cell r="L19">
            <v>321041.04560343589</v>
          </cell>
          <cell r="M19">
            <v>1.9067160367560714E-3</v>
          </cell>
          <cell r="N19"/>
          <cell r="O19">
            <v>0</v>
          </cell>
          <cell r="P19">
            <v>324798.47933366452</v>
          </cell>
          <cell r="Q19">
            <v>1.9067160367560716E-3</v>
          </cell>
          <cell r="R19"/>
          <cell r="S19">
            <v>0</v>
          </cell>
          <cell r="T19">
            <v>338345</v>
          </cell>
          <cell r="U19">
            <v>1.9067139797950589E-3</v>
          </cell>
          <cell r="V19">
            <v>0</v>
          </cell>
        </row>
        <row r="20">
          <cell r="A20" t="str">
            <v>Blue Shield IP Revenue</v>
          </cell>
          <cell r="B20">
            <v>0</v>
          </cell>
          <cell r="C20">
            <v>821593</v>
          </cell>
          <cell r="D20">
            <v>4.5784833234624274E-3</v>
          </cell>
          <cell r="E20">
            <v>0</v>
          </cell>
          <cell r="F20">
            <v>1632479</v>
          </cell>
          <cell r="G20">
            <v>1.0384660630829823E-2</v>
          </cell>
          <cell r="I20">
            <v>949652</v>
          </cell>
          <cell r="J20">
            <v>1.7154085961361525E-2</v>
          </cell>
          <cell r="K20">
            <v>0</v>
          </cell>
          <cell r="L20">
            <v>2888298.8275360386</v>
          </cell>
          <cell r="M20">
            <v>1.7154085961361521E-2</v>
          </cell>
          <cell r="N20"/>
          <cell r="O20">
            <v>0</v>
          </cell>
          <cell r="P20">
            <v>2922103.2011081623</v>
          </cell>
          <cell r="Q20">
            <v>1.7154085961361525E-2</v>
          </cell>
          <cell r="R20">
            <v>0</v>
          </cell>
          <cell r="S20">
            <v>0</v>
          </cell>
          <cell r="T20">
            <v>3043980</v>
          </cell>
          <cell r="U20">
            <v>1.7154085977970898E-2</v>
          </cell>
          <cell r="V20">
            <v>0</v>
          </cell>
        </row>
        <row r="21">
          <cell r="A21" t="str">
            <v>M'care HMO IP Revenue</v>
          </cell>
          <cell r="B21">
            <v>0</v>
          </cell>
          <cell r="C21">
            <v>4925548</v>
          </cell>
          <cell r="D21">
            <v>2.7448553452760323E-2</v>
          </cell>
          <cell r="E21">
            <v>0</v>
          </cell>
          <cell r="F21">
            <v>5527346.5</v>
          </cell>
          <cell r="G21">
            <v>3.5161014378442247E-2</v>
          </cell>
          <cell r="I21">
            <v>1718597</v>
          </cell>
          <cell r="J21">
            <v>3.1043962073410085E-2</v>
          </cell>
          <cell r="K21">
            <v>0</v>
          </cell>
          <cell r="L21">
            <v>5226990.202839518</v>
          </cell>
          <cell r="M21">
            <v>3.1043962073410081E-2</v>
          </cell>
          <cell r="N21"/>
          <cell r="O21">
            <v>0</v>
          </cell>
          <cell r="P21">
            <v>5288166.3968642037</v>
          </cell>
          <cell r="Q21">
            <v>3.1043962073410085E-2</v>
          </cell>
          <cell r="R21"/>
          <cell r="S21">
            <v>0</v>
          </cell>
          <cell r="T21">
            <v>5508728</v>
          </cell>
          <cell r="U21">
            <v>3.1043960124986256E-2</v>
          </cell>
          <cell r="V21"/>
        </row>
        <row r="22">
          <cell r="A22" t="str">
            <v>M'care HMO U&amp;C Revenue</v>
          </cell>
          <cell r="B22">
            <v>0</v>
          </cell>
          <cell r="C22">
            <v>498281</v>
          </cell>
          <cell r="D22">
            <v>2.7767656843451461E-3</v>
          </cell>
          <cell r="E22">
            <v>0</v>
          </cell>
          <cell r="F22">
            <v>500925</v>
          </cell>
          <cell r="G22">
            <v>3.1865256009409181E-3</v>
          </cell>
          <cell r="I22">
            <v>237716</v>
          </cell>
          <cell r="J22">
            <v>4.2939947458553408E-3</v>
          </cell>
          <cell r="K22">
            <v>0</v>
          </cell>
          <cell r="L22">
            <v>722996.25977364019</v>
          </cell>
          <cell r="M22">
            <v>4.2939947458553399E-3</v>
          </cell>
          <cell r="N22"/>
          <cell r="O22">
            <v>0</v>
          </cell>
          <cell r="P22">
            <v>731458.13893365988</v>
          </cell>
          <cell r="Q22">
            <v>4.2939947458553408E-3</v>
          </cell>
          <cell r="R22"/>
          <cell r="S22">
            <v>0</v>
          </cell>
          <cell r="T22">
            <v>761966</v>
          </cell>
          <cell r="U22">
            <v>4.2939934809987498E-3</v>
          </cell>
          <cell r="V22"/>
        </row>
        <row r="23">
          <cell r="A23" t="str">
            <v>Catamount IP Revenue</v>
          </cell>
          <cell r="B23">
            <v>0</v>
          </cell>
          <cell r="C23">
            <v>1481429</v>
          </cell>
          <cell r="D23">
            <v>8.25554498564815E-3</v>
          </cell>
          <cell r="E23">
            <v>0</v>
          </cell>
          <cell r="F23">
            <v>1500384</v>
          </cell>
          <cell r="G23">
            <v>9.5443669755794561E-3</v>
          </cell>
          <cell r="I23">
            <v>1020206</v>
          </cell>
          <cell r="J23">
            <v>1.84285416366172E-2</v>
          </cell>
          <cell r="K23">
            <v>0</v>
          </cell>
          <cell r="L23">
            <v>3102883.7865294148</v>
          </cell>
          <cell r="M23">
            <v>1.8428541636617196E-2</v>
          </cell>
          <cell r="N23"/>
          <cell r="O23">
            <v>0</v>
          </cell>
          <cell r="P23">
            <v>3139199.6419633236</v>
          </cell>
          <cell r="Q23">
            <v>1.84285416366172E-2</v>
          </cell>
          <cell r="R23"/>
          <cell r="S23">
            <v>0</v>
          </cell>
          <cell r="T23">
            <v>3270131</v>
          </cell>
          <cell r="U23">
            <v>1.8428540375832938E-2</v>
          </cell>
          <cell r="V23"/>
        </row>
        <row r="24">
          <cell r="A24" t="str">
            <v>Pace VT IP Revenue</v>
          </cell>
          <cell r="B24">
            <v>0</v>
          </cell>
          <cell r="C24">
            <v>293722</v>
          </cell>
          <cell r="D24">
            <v>1.636821733795238E-3</v>
          </cell>
          <cell r="E24">
            <v>0</v>
          </cell>
          <cell r="F24">
            <v>800956</v>
          </cell>
          <cell r="G24">
            <v>5.0951076493032568E-3</v>
          </cell>
          <cell r="I24">
            <v>777860</v>
          </cell>
          <cell r="J24">
            <v>1.4050912656325345E-2</v>
          </cell>
          <cell r="K24">
            <v>0</v>
          </cell>
          <cell r="L24">
            <v>2365805.7119736318</v>
          </cell>
          <cell r="M24">
            <v>1.4050912656325344E-2</v>
          </cell>
          <cell r="N24">
            <v>-2383472</v>
          </cell>
          <cell r="O24">
            <v>0</v>
          </cell>
          <cell r="P24">
            <v>10022.876032478642</v>
          </cell>
          <cell r="Q24">
            <v>5.8838879125147166E-5</v>
          </cell>
          <cell r="R24">
            <v>0</v>
          </cell>
          <cell r="S24">
            <v>0</v>
          </cell>
          <cell r="T24">
            <v>10441</v>
          </cell>
          <cell r="U24">
            <v>5.8839352326885905E-5</v>
          </cell>
          <cell r="V24">
            <v>0</v>
          </cell>
        </row>
        <row r="25">
          <cell r="A25" t="str">
            <v>Commercial IP Revenue</v>
          </cell>
          <cell r="B25">
            <v>0</v>
          </cell>
          <cell r="C25">
            <v>10114589</v>
          </cell>
          <cell r="D25">
            <v>5.6365471784906279E-2</v>
          </cell>
          <cell r="E25">
            <v>0</v>
          </cell>
          <cell r="F25">
            <v>9453181.5</v>
          </cell>
          <cell r="G25">
            <v>6.0134361152050848E-2</v>
          </cell>
          <cell r="I25">
            <v>4556258</v>
          </cell>
          <cell r="J25">
            <v>8.2302192165278593E-2</v>
          </cell>
          <cell r="K25">
            <v>0</v>
          </cell>
          <cell r="L25">
            <v>13857533.748522298</v>
          </cell>
          <cell r="M25">
            <v>8.2302192165278579E-2</v>
          </cell>
          <cell r="N25"/>
          <cell r="O25">
            <v>0</v>
          </cell>
          <cell r="P25">
            <v>14019720.999771154</v>
          </cell>
          <cell r="Q25">
            <v>8.2302192165278593E-2</v>
          </cell>
          <cell r="R25"/>
          <cell r="S25">
            <v>0</v>
          </cell>
          <cell r="T25">
            <v>14604464</v>
          </cell>
          <cell r="U25">
            <v>8.2302193548637242E-2</v>
          </cell>
          <cell r="V25"/>
        </row>
        <row r="26">
          <cell r="A26" t="str">
            <v>Workers Comp IP Revenue</v>
          </cell>
          <cell r="B26">
            <v>0</v>
          </cell>
          <cell r="C26">
            <v>282122</v>
          </cell>
          <cell r="D26">
            <v>1.5721785265719972E-3</v>
          </cell>
          <cell r="E26">
            <v>0</v>
          </cell>
          <cell r="F26">
            <v>654744</v>
          </cell>
          <cell r="G26">
            <v>4.1650117643608538E-3</v>
          </cell>
          <cell r="I26">
            <v>126529</v>
          </cell>
          <cell r="J26">
            <v>2.285562861558879E-3</v>
          </cell>
          <cell r="K26">
            <v>0</v>
          </cell>
          <cell r="L26">
            <v>384828.92928073386</v>
          </cell>
          <cell r="M26">
            <v>2.2855628615588786E-3</v>
          </cell>
          <cell r="N26"/>
          <cell r="O26">
            <v>0</v>
          </cell>
          <cell r="P26">
            <v>389332.9303081705</v>
          </cell>
          <cell r="Q26">
            <v>2.285562861558879E-3</v>
          </cell>
          <cell r="R26"/>
          <cell r="S26">
            <v>0</v>
          </cell>
          <cell r="T26">
            <v>405571</v>
          </cell>
          <cell r="U26">
            <v>2.2855602875747E-3</v>
          </cell>
          <cell r="V26"/>
        </row>
        <row r="27">
          <cell r="A27" t="str">
            <v>Selfpay IP Revenue</v>
          </cell>
          <cell r="B27">
            <v>0</v>
          </cell>
          <cell r="C27">
            <v>5977474</v>
          </cell>
          <cell r="D27">
            <v>3.3310611245994368E-2</v>
          </cell>
          <cell r="E27">
            <v>0</v>
          </cell>
          <cell r="F27">
            <v>5113235</v>
          </cell>
          <cell r="G27">
            <v>3.2526734004346233E-2</v>
          </cell>
          <cell r="I27">
            <v>1813346</v>
          </cell>
          <cell r="J27">
            <v>3.2755465330132592E-2</v>
          </cell>
          <cell r="K27">
            <v>0</v>
          </cell>
          <cell r="L27">
            <v>5515162.5287127979</v>
          </cell>
          <cell r="M27">
            <v>3.2755465330132585E-2</v>
          </cell>
          <cell r="N27"/>
          <cell r="O27">
            <v>0</v>
          </cell>
          <cell r="P27">
            <v>5579711.4641117826</v>
          </cell>
          <cell r="Q27">
            <v>3.2755465330132592E-2</v>
          </cell>
          <cell r="R27"/>
          <cell r="S27">
            <v>0</v>
          </cell>
          <cell r="T27">
            <v>5812433</v>
          </cell>
          <cell r="U27">
            <v>3.2755463381229616E-2</v>
          </cell>
          <cell r="V27"/>
        </row>
        <row r="28">
          <cell r="A28" t="str">
            <v>TOTAL INPATIENT REVENUE</v>
          </cell>
          <cell r="B28">
            <v>0</v>
          </cell>
          <cell r="C28">
            <v>179446542</v>
          </cell>
          <cell r="D28">
            <v>0.40552712507167143</v>
          </cell>
          <cell r="E28">
            <v>0</v>
          </cell>
          <cell r="F28">
            <v>157200996.55000001</v>
          </cell>
          <cell r="G28">
            <v>0.40699050357465194</v>
          </cell>
          <cell r="I28">
            <v>55360105</v>
          </cell>
          <cell r="J28">
            <v>0.38041904039863883</v>
          </cell>
          <cell r="L28">
            <v>168373811.00000003</v>
          </cell>
          <cell r="M28">
            <v>0.3883430899798781</v>
          </cell>
          <cell r="N28">
            <v>0</v>
          </cell>
          <cell r="O28">
            <v>0</v>
          </cell>
          <cell r="P28">
            <v>170344442</v>
          </cell>
          <cell r="Q28">
            <v>0.38841642012155098</v>
          </cell>
          <cell r="R28">
            <v>0</v>
          </cell>
          <cell r="T28">
            <v>177449268</v>
          </cell>
          <cell r="U28">
            <v>0.38627190222147229</v>
          </cell>
          <cell r="V28">
            <v>0</v>
          </cell>
        </row>
        <row r="29">
          <cell r="A29">
            <v>0</v>
          </cell>
          <cell r="B29">
            <v>0</v>
          </cell>
          <cell r="C29">
            <v>0</v>
          </cell>
          <cell r="D29">
            <v>0</v>
          </cell>
          <cell r="F29">
            <v>0</v>
          </cell>
          <cell r="G29">
            <v>0</v>
          </cell>
          <cell r="I29">
            <v>0</v>
          </cell>
          <cell r="J29">
            <v>0</v>
          </cell>
          <cell r="L29">
            <v>0</v>
          </cell>
          <cell r="M29">
            <v>0</v>
          </cell>
          <cell r="N29">
            <v>0</v>
          </cell>
          <cell r="O29">
            <v>0</v>
          </cell>
          <cell r="P29">
            <v>0</v>
          </cell>
          <cell r="Q29">
            <v>0</v>
          </cell>
          <cell r="R29">
            <v>0</v>
          </cell>
          <cell r="T29">
            <v>0</v>
          </cell>
          <cell r="U29">
            <v>0</v>
          </cell>
          <cell r="V29">
            <v>0</v>
          </cell>
        </row>
        <row r="30">
          <cell r="A30" t="str">
            <v>Medicare OP APC Revenue</v>
          </cell>
          <cell r="B30">
            <v>0</v>
          </cell>
          <cell r="C30">
            <v>78126973</v>
          </cell>
          <cell r="D30">
            <v>0.29699816773199611</v>
          </cell>
          <cell r="E30">
            <v>0</v>
          </cell>
          <cell r="F30">
            <v>69524666</v>
          </cell>
          <cell r="G30">
            <v>0.3035332303844317</v>
          </cell>
          <cell r="I30">
            <v>26849314</v>
          </cell>
          <cell r="J30">
            <v>0.29778339130756609</v>
          </cell>
          <cell r="L30">
            <v>78970941.907446951</v>
          </cell>
          <cell r="M30">
            <v>0.29778339130756604</v>
          </cell>
          <cell r="N30">
            <v>519493</v>
          </cell>
          <cell r="O30">
            <v>0</v>
          </cell>
          <cell r="P30">
            <v>80390042.999337971</v>
          </cell>
          <cell r="Q30">
            <v>0.29972023019626565</v>
          </cell>
          <cell r="R30"/>
          <cell r="T30">
            <v>84503200</v>
          </cell>
          <cell r="U30">
            <v>0.29972022832368572</v>
          </cell>
          <cell r="V30"/>
        </row>
        <row r="31">
          <cell r="A31" t="str">
            <v>Medicare OP Fee Based Revenue</v>
          </cell>
          <cell r="B31">
            <v>0</v>
          </cell>
          <cell r="C31">
            <v>17954156</v>
          </cell>
          <cell r="D31">
            <v>6.8252374697461066E-2</v>
          </cell>
          <cell r="E31">
            <v>0</v>
          </cell>
          <cell r="F31">
            <v>14857548</v>
          </cell>
          <cell r="G31">
            <v>6.4865605251979958E-2</v>
          </cell>
          <cell r="I31">
            <v>4750958</v>
          </cell>
          <cell r="J31">
            <v>5.2692459300815349E-2</v>
          </cell>
          <cell r="L31">
            <v>13973825.48480458</v>
          </cell>
          <cell r="M31">
            <v>5.2692459300815335E-2</v>
          </cell>
          <cell r="N31">
            <v>0</v>
          </cell>
          <cell r="O31">
            <v>0</v>
          </cell>
          <cell r="P31">
            <v>14133010.194739232</v>
          </cell>
          <cell r="Q31">
            <v>5.2692459300815349E-2</v>
          </cell>
          <cell r="R31"/>
          <cell r="T31">
            <v>14856126</v>
          </cell>
          <cell r="U31">
            <v>5.2692459891760829E-2</v>
          </cell>
          <cell r="V31"/>
        </row>
        <row r="32">
          <cell r="A32" t="str">
            <v>Medicare OP U&amp;C Revenue</v>
          </cell>
          <cell r="B32">
            <v>0</v>
          </cell>
          <cell r="C32">
            <v>11916920</v>
          </cell>
          <cell r="D32">
            <v>4.5301939510811191E-2</v>
          </cell>
          <cell r="E32">
            <v>0</v>
          </cell>
          <cell r="F32">
            <v>9371108</v>
          </cell>
          <cell r="G32">
            <v>4.0912712669793926E-2</v>
          </cell>
          <cell r="I32">
            <v>4256095</v>
          </cell>
          <cell r="J32">
            <v>4.7203977085864303E-2</v>
          </cell>
          <cell r="L32">
            <v>12518302.366964588</v>
          </cell>
          <cell r="M32">
            <v>4.7203977085864289E-2</v>
          </cell>
          <cell r="N32"/>
          <cell r="O32">
            <v>0</v>
          </cell>
          <cell r="P32">
            <v>12660906.28980064</v>
          </cell>
          <cell r="Q32">
            <v>4.7203977085864303E-2</v>
          </cell>
          <cell r="R32"/>
          <cell r="T32">
            <v>13308702</v>
          </cell>
          <cell r="U32">
            <v>4.7203978099431651E-2</v>
          </cell>
          <cell r="V32"/>
        </row>
        <row r="33">
          <cell r="A33" t="str">
            <v>Medicaid OP Revenue</v>
          </cell>
          <cell r="B33">
            <v>0</v>
          </cell>
          <cell r="C33">
            <v>34304014</v>
          </cell>
          <cell r="D33">
            <v>0.13040604176297402</v>
          </cell>
          <cell r="E33">
            <v>0</v>
          </cell>
          <cell r="F33">
            <v>27343079</v>
          </cell>
          <cell r="G33">
            <v>0.11937537531682232</v>
          </cell>
          <cell r="I33">
            <v>10434769</v>
          </cell>
          <cell r="J33">
            <v>0.11573110956693569</v>
          </cell>
          <cell r="L33">
            <v>30691418.65287986</v>
          </cell>
          <cell r="M33">
            <v>0.11573110956693566</v>
          </cell>
          <cell r="N33"/>
          <cell r="O33">
            <v>0</v>
          </cell>
          <cell r="P33">
            <v>31041044.070848215</v>
          </cell>
          <cell r="Q33">
            <v>0.11573110956693569</v>
          </cell>
          <cell r="R33"/>
          <cell r="T33">
            <v>32629260</v>
          </cell>
          <cell r="U33">
            <v>0.11573111145179006</v>
          </cell>
          <cell r="V33"/>
        </row>
        <row r="34">
          <cell r="A34" t="str">
            <v>Medicaid OP Fee Based Revenue</v>
          </cell>
          <cell r="B34">
            <v>0</v>
          </cell>
          <cell r="C34">
            <v>7857241</v>
          </cell>
          <cell r="D34">
            <v>2.9869148782056574E-2</v>
          </cell>
          <cell r="E34">
            <v>0</v>
          </cell>
          <cell r="F34">
            <v>6501933</v>
          </cell>
          <cell r="G34">
            <v>2.8386367612800025E-2</v>
          </cell>
          <cell r="I34">
            <v>2260544</v>
          </cell>
          <cell r="J34">
            <v>2.5071495626293124E-2</v>
          </cell>
          <cell r="L34">
            <v>6648858.4737482592</v>
          </cell>
          <cell r="M34">
            <v>2.5071495626293117E-2</v>
          </cell>
          <cell r="N34"/>
          <cell r="O34">
            <v>0</v>
          </cell>
          <cell r="P34">
            <v>6724599.8381077256</v>
          </cell>
          <cell r="Q34">
            <v>2.5071495626293124E-2</v>
          </cell>
          <cell r="R34"/>
          <cell r="T34">
            <v>7068664</v>
          </cell>
          <cell r="U34">
            <v>2.5071495375600186E-2</v>
          </cell>
          <cell r="V34"/>
        </row>
        <row r="35">
          <cell r="A35" t="str">
            <v>Medicaid OP U&amp;C Revenue</v>
          </cell>
          <cell r="B35">
            <v>0</v>
          </cell>
          <cell r="C35">
            <v>6242367</v>
          </cell>
          <cell r="D35">
            <v>2.3730236691887157E-2</v>
          </cell>
          <cell r="E35">
            <v>0</v>
          </cell>
          <cell r="F35">
            <v>4768905</v>
          </cell>
          <cell r="G35">
            <v>2.0820253060208418E-2</v>
          </cell>
          <cell r="I35">
            <v>2394487</v>
          </cell>
          <cell r="J35">
            <v>2.6557045714534086E-2</v>
          </cell>
          <cell r="L35">
            <v>7042820.3035331527</v>
          </cell>
          <cell r="M35">
            <v>2.6557045714534079E-2</v>
          </cell>
          <cell r="N35"/>
          <cell r="O35">
            <v>0</v>
          </cell>
          <cell r="P35">
            <v>7123049.5369924465</v>
          </cell>
          <cell r="Q35">
            <v>2.6557045714534086E-2</v>
          </cell>
          <cell r="R35"/>
          <cell r="T35">
            <v>7487501</v>
          </cell>
          <cell r="U35">
            <v>2.6557047653743587E-2</v>
          </cell>
          <cell r="V35"/>
        </row>
        <row r="36">
          <cell r="A36" t="str">
            <v>Blue Cross OP Revenue</v>
          </cell>
          <cell r="B36">
            <v>0</v>
          </cell>
          <cell r="C36">
            <v>42352698</v>
          </cell>
          <cell r="D36">
            <v>0.16100295738459719</v>
          </cell>
          <cell r="E36">
            <v>0</v>
          </cell>
          <cell r="F36">
            <v>45886525.539999999</v>
          </cell>
          <cell r="G36">
            <v>0.2003330059618543</v>
          </cell>
          <cell r="I36">
            <v>17259448</v>
          </cell>
          <cell r="J36">
            <v>0.19142302695467711</v>
          </cell>
          <cell r="L36">
            <v>50764606.699545532</v>
          </cell>
          <cell r="M36">
            <v>0.19142302695467708</v>
          </cell>
          <cell r="N36"/>
          <cell r="O36">
            <v>0</v>
          </cell>
          <cell r="P36">
            <v>51342898.535321012</v>
          </cell>
          <cell r="Q36">
            <v>0.19142302695467711</v>
          </cell>
          <cell r="R36"/>
          <cell r="T36">
            <v>53969859</v>
          </cell>
          <cell r="U36">
            <v>0.1914230285016085</v>
          </cell>
          <cell r="V36"/>
        </row>
        <row r="37">
          <cell r="A37" t="str">
            <v>Blue Shield OP Revenue</v>
          </cell>
          <cell r="B37">
            <v>0</v>
          </cell>
          <cell r="C37">
            <v>7385441</v>
          </cell>
          <cell r="D37">
            <v>2.8075610261935544E-2</v>
          </cell>
          <cell r="E37">
            <v>0</v>
          </cell>
          <cell r="F37">
            <v>5245153</v>
          </cell>
          <cell r="G37">
            <v>2.2899473317147513E-2</v>
          </cell>
          <cell r="I37">
            <v>3211684</v>
          </cell>
          <cell r="J37">
            <v>3.5620506107837582E-2</v>
          </cell>
          <cell r="L37">
            <v>9446413.0662361365</v>
          </cell>
          <cell r="M37">
            <v>3.5620506107837568E-2</v>
          </cell>
          <cell r="N37"/>
          <cell r="O37">
            <v>0</v>
          </cell>
          <cell r="P37">
            <v>9554023.1494955067</v>
          </cell>
          <cell r="Q37">
            <v>3.5620506107837582E-2</v>
          </cell>
          <cell r="R37"/>
          <cell r="T37">
            <v>10042855</v>
          </cell>
          <cell r="U37">
            <v>3.5620506603556652E-2</v>
          </cell>
          <cell r="V37"/>
        </row>
        <row r="38">
          <cell r="A38" t="str">
            <v>M'care HMO OP Revenue</v>
          </cell>
          <cell r="B38">
            <v>0</v>
          </cell>
          <cell r="C38">
            <v>5478564</v>
          </cell>
          <cell r="D38">
            <v>2.0826654448809576E-2</v>
          </cell>
          <cell r="E38">
            <v>0</v>
          </cell>
          <cell r="F38">
            <v>4572455.5</v>
          </cell>
          <cell r="G38">
            <v>1.9962586928559452E-2</v>
          </cell>
          <cell r="I38">
            <v>1800792</v>
          </cell>
          <cell r="J38">
            <v>1.997242643888535E-2</v>
          </cell>
          <cell r="L38">
            <v>5296606.103954656</v>
          </cell>
          <cell r="M38">
            <v>1.9972426438885343E-2</v>
          </cell>
          <cell r="N38"/>
          <cell r="O38">
            <v>0</v>
          </cell>
          <cell r="P38">
            <v>5356943.1038129255</v>
          </cell>
          <cell r="Q38">
            <v>1.997242643888535E-2</v>
          </cell>
          <cell r="R38"/>
          <cell r="T38">
            <v>5631031</v>
          </cell>
          <cell r="U38">
            <v>1.9972425861005883E-2</v>
          </cell>
          <cell r="V38"/>
        </row>
        <row r="39">
          <cell r="A39" t="str">
            <v>M'care HMO U&amp;C Revenue</v>
          </cell>
          <cell r="B39">
            <v>0</v>
          </cell>
          <cell r="C39">
            <v>498281</v>
          </cell>
          <cell r="D39">
            <v>1.8942055263764892E-3</v>
          </cell>
          <cell r="E39">
            <v>0</v>
          </cell>
          <cell r="F39">
            <v>500925</v>
          </cell>
          <cell r="G39">
            <v>2.1869559708538756E-3</v>
          </cell>
          <cell r="I39">
            <v>274474</v>
          </cell>
          <cell r="J39">
            <v>3.0441671077984676E-3</v>
          </cell>
          <cell r="L39">
            <v>807300.71200718929</v>
          </cell>
          <cell r="M39">
            <v>3.0441671077984667E-3</v>
          </cell>
          <cell r="N39"/>
          <cell r="O39">
            <v>0</v>
          </cell>
          <cell r="P39">
            <v>816497.18650235515</v>
          </cell>
          <cell r="Q39">
            <v>3.0441671077984676E-3</v>
          </cell>
          <cell r="R39"/>
          <cell r="T39">
            <v>858273</v>
          </cell>
          <cell r="U39">
            <v>3.0441661324548028E-3</v>
          </cell>
          <cell r="V39"/>
        </row>
        <row r="40">
          <cell r="A40" t="str">
            <v>Catamount OP Revenue</v>
          </cell>
          <cell r="B40">
            <v>0</v>
          </cell>
          <cell r="C40">
            <v>5426934</v>
          </cell>
          <cell r="D40">
            <v>2.0630384008381748E-2</v>
          </cell>
          <cell r="E40">
            <v>0</v>
          </cell>
          <cell r="F40">
            <v>4761894</v>
          </cell>
          <cell r="G40">
            <v>2.0789644189995002E-2</v>
          </cell>
          <cell r="I40">
            <v>2028516</v>
          </cell>
          <cell r="J40">
            <v>2.2498093388965499E-2</v>
          </cell>
          <cell r="L40">
            <v>5966402.6870230902</v>
          </cell>
          <cell r="M40">
            <v>2.2498093388965492E-2</v>
          </cell>
          <cell r="N40"/>
          <cell r="O40">
            <v>0</v>
          </cell>
          <cell r="P40">
            <v>6034369.764622556</v>
          </cell>
          <cell r="Q40">
            <v>2.2498093388965499E-2</v>
          </cell>
          <cell r="R40"/>
          <cell r="T40">
            <v>6343118</v>
          </cell>
          <cell r="U40">
            <v>2.2498092086975174E-2</v>
          </cell>
          <cell r="V40"/>
        </row>
        <row r="41">
          <cell r="A41" t="str">
            <v>Pace VT OP Revenue</v>
          </cell>
          <cell r="B41">
            <v>0</v>
          </cell>
          <cell r="C41">
            <v>365935</v>
          </cell>
          <cell r="D41">
            <v>1.3910947824512284E-3</v>
          </cell>
          <cell r="E41">
            <v>0</v>
          </cell>
          <cell r="F41">
            <v>411541</v>
          </cell>
          <cell r="G41">
            <v>1.7967201621024601E-3</v>
          </cell>
          <cell r="I41">
            <v>176933</v>
          </cell>
          <cell r="J41">
            <v>1.9623484150925268E-3</v>
          </cell>
          <cell r="L41">
            <v>520406.80311274662</v>
          </cell>
          <cell r="M41">
            <v>1.9623484150925264E-3</v>
          </cell>
          <cell r="N41">
            <v>-519493</v>
          </cell>
          <cell r="O41">
            <v>0</v>
          </cell>
          <cell r="P41">
            <v>6842.0871099673677</v>
          </cell>
          <cell r="Q41">
            <v>2.5509526392954032E-5</v>
          </cell>
          <cell r="R41">
            <v>0</v>
          </cell>
          <cell r="T41">
            <v>7192</v>
          </cell>
          <cell r="U41">
            <v>2.5508949745145126E-5</v>
          </cell>
          <cell r="V41">
            <v>0</v>
          </cell>
        </row>
        <row r="42">
          <cell r="A42" t="str">
            <v>Commercial OP Revenue</v>
          </cell>
          <cell r="B42">
            <v>0</v>
          </cell>
          <cell r="C42">
            <v>33947382</v>
          </cell>
          <cell r="D42">
            <v>0.129050312154013</v>
          </cell>
          <cell r="E42">
            <v>0</v>
          </cell>
          <cell r="F42">
            <v>25846700.5</v>
          </cell>
          <cell r="G42">
            <v>0.11284243346877647</v>
          </cell>
          <cell r="I42">
            <v>10502622</v>
          </cell>
          <cell r="J42">
            <v>0.11648366125039368</v>
          </cell>
          <cell r="L42">
            <v>30890992.292684808</v>
          </cell>
          <cell r="M42">
            <v>0.11648366125039365</v>
          </cell>
          <cell r="N42"/>
          <cell r="O42">
            <v>0</v>
          </cell>
          <cell r="P42">
            <v>31242891.180577166</v>
          </cell>
          <cell r="Q42">
            <v>0.11648366125039368</v>
          </cell>
          <cell r="R42"/>
          <cell r="T42">
            <v>32841434</v>
          </cell>
          <cell r="U42">
            <v>0.11648366093777815</v>
          </cell>
          <cell r="V42"/>
        </row>
        <row r="43">
          <cell r="A43" t="str">
            <v>Workers Comp OP Revenue</v>
          </cell>
          <cell r="B43">
            <v>0</v>
          </cell>
          <cell r="C43">
            <v>3121534</v>
          </cell>
          <cell r="D43">
            <v>1.1866450764873851E-2</v>
          </cell>
          <cell r="E43">
            <v>0</v>
          </cell>
          <cell r="F43">
            <v>2842605</v>
          </cell>
          <cell r="G43">
            <v>1.2410344817146441E-2</v>
          </cell>
          <cell r="I43">
            <v>1089188</v>
          </cell>
          <cell r="J43">
            <v>1.2080088765452456E-2</v>
          </cell>
          <cell r="L43">
            <v>3203590.3142362721</v>
          </cell>
          <cell r="M43">
            <v>1.2080088765452454E-2</v>
          </cell>
          <cell r="N43"/>
          <cell r="O43">
            <v>0</v>
          </cell>
          <cell r="P43">
            <v>3240084.4435980353</v>
          </cell>
          <cell r="Q43">
            <v>1.2080088765452456E-2</v>
          </cell>
          <cell r="R43"/>
          <cell r="T43">
            <v>3405863</v>
          </cell>
          <cell r="U43">
            <v>1.2080087333961237E-2</v>
          </cell>
          <cell r="V43"/>
        </row>
        <row r="44">
          <cell r="A44" t="str">
            <v>Selfpay OP Revenue</v>
          </cell>
          <cell r="B44">
            <v>0</v>
          </cell>
          <cell r="C44">
            <v>8076964</v>
          </cell>
          <cell r="D44">
            <v>3.0704421491375256E-2</v>
          </cell>
          <cell r="E44">
            <v>0</v>
          </cell>
          <cell r="F44">
            <v>6616212</v>
          </cell>
          <cell r="G44">
            <v>2.8885290887528198E-2</v>
          </cell>
          <cell r="I44">
            <v>2874083</v>
          </cell>
          <cell r="J44">
            <v>3.1876202968888649E-2</v>
          </cell>
          <cell r="L44">
            <v>8453439.1318221707</v>
          </cell>
          <cell r="M44">
            <v>3.1876202968888642E-2</v>
          </cell>
          <cell r="N44"/>
          <cell r="O44">
            <v>0</v>
          </cell>
          <cell r="P44">
            <v>8549737.6191342287</v>
          </cell>
          <cell r="Q44">
            <v>3.1876202968888649E-2</v>
          </cell>
          <cell r="R44"/>
          <cell r="T44">
            <v>8987185</v>
          </cell>
          <cell r="U44">
            <v>3.1876202796902404E-2</v>
          </cell>
          <cell r="V44"/>
        </row>
        <row r="45">
          <cell r="A45" t="str">
            <v>TOTAL OUTPATIENT REVENUE</v>
          </cell>
          <cell r="B45">
            <v>0</v>
          </cell>
          <cell r="C45">
            <v>263055404</v>
          </cell>
          <cell r="D45">
            <v>0.59447287492832857</v>
          </cell>
          <cell r="E45">
            <v>0</v>
          </cell>
          <cell r="F45">
            <v>229051250.53999999</v>
          </cell>
          <cell r="G45">
            <v>0.59300949642534795</v>
          </cell>
          <cell r="I45">
            <v>90163907</v>
          </cell>
          <cell r="J45">
            <v>0.61958095960136117</v>
          </cell>
          <cell r="L45">
            <v>265195925.00000006</v>
          </cell>
          <cell r="M45">
            <v>0.6116569100201219</v>
          </cell>
          <cell r="N45">
            <v>0</v>
          </cell>
          <cell r="O45">
            <v>0</v>
          </cell>
          <cell r="P45">
            <v>268216940</v>
          </cell>
          <cell r="Q45">
            <v>0.61158357987844902</v>
          </cell>
          <cell r="R45">
            <v>0</v>
          </cell>
          <cell r="T45">
            <v>281940263</v>
          </cell>
          <cell r="U45">
            <v>0.61372809777852777</v>
          </cell>
          <cell r="V45">
            <v>0</v>
          </cell>
        </row>
        <row r="46">
          <cell r="A46">
            <v>0</v>
          </cell>
          <cell r="B46">
            <v>0</v>
          </cell>
          <cell r="C46">
            <v>0</v>
          </cell>
          <cell r="D46">
            <v>0</v>
          </cell>
          <cell r="F46">
            <v>0</v>
          </cell>
          <cell r="G46">
            <v>0</v>
          </cell>
          <cell r="I46">
            <v>0</v>
          </cell>
          <cell r="J46">
            <v>0</v>
          </cell>
          <cell r="L46">
            <v>0</v>
          </cell>
          <cell r="M46">
            <v>0</v>
          </cell>
          <cell r="N46">
            <v>0</v>
          </cell>
          <cell r="O46">
            <v>0</v>
          </cell>
          <cell r="P46">
            <v>0</v>
          </cell>
          <cell r="Q46">
            <v>0</v>
          </cell>
          <cell r="R46">
            <v>0</v>
          </cell>
          <cell r="T46">
            <v>0</v>
          </cell>
          <cell r="U46">
            <v>0</v>
          </cell>
          <cell r="V46">
            <v>0</v>
          </cell>
        </row>
        <row r="47">
          <cell r="A47" t="str">
            <v>TOTAL PATIENT REVENUE</v>
          </cell>
          <cell r="B47">
            <v>0</v>
          </cell>
          <cell r="C47">
            <v>442501946</v>
          </cell>
          <cell r="D47">
            <v>1</v>
          </cell>
          <cell r="E47">
            <v>0</v>
          </cell>
          <cell r="F47">
            <v>386252247.09000003</v>
          </cell>
          <cell r="G47">
            <v>0.99999999999999989</v>
          </cell>
          <cell r="I47">
            <v>145524012</v>
          </cell>
          <cell r="J47">
            <v>1</v>
          </cell>
          <cell r="L47">
            <v>433569736.00000012</v>
          </cell>
          <cell r="M47">
            <v>1</v>
          </cell>
          <cell r="N47">
            <v>0</v>
          </cell>
          <cell r="O47">
            <v>0</v>
          </cell>
          <cell r="P47">
            <v>438561382</v>
          </cell>
          <cell r="Q47">
            <v>1</v>
          </cell>
          <cell r="R47">
            <v>0</v>
          </cell>
          <cell r="T47">
            <v>459389531</v>
          </cell>
          <cell r="U47">
            <v>1</v>
          </cell>
          <cell r="V47">
            <v>0</v>
          </cell>
        </row>
        <row r="48">
          <cell r="A48">
            <v>0</v>
          </cell>
          <cell r="B48">
            <v>0</v>
          </cell>
          <cell r="D48">
            <v>0</v>
          </cell>
          <cell r="F48">
            <v>0</v>
          </cell>
          <cell r="G48">
            <v>0</v>
          </cell>
          <cell r="I48">
            <v>0</v>
          </cell>
          <cell r="J48">
            <v>0</v>
          </cell>
          <cell r="L48">
            <v>0</v>
          </cell>
          <cell r="M48">
            <v>0</v>
          </cell>
          <cell r="N48">
            <v>0</v>
          </cell>
          <cell r="O48">
            <v>0</v>
          </cell>
          <cell r="Q48">
            <v>0</v>
          </cell>
          <cell r="R48">
            <v>0</v>
          </cell>
          <cell r="U48">
            <v>0</v>
          </cell>
          <cell r="V48">
            <v>0</v>
          </cell>
        </row>
        <row r="49">
          <cell r="A49" t="str">
            <v xml:space="preserve">PATIENT DAYS BY PAYOR </v>
          </cell>
          <cell r="B49">
            <v>0</v>
          </cell>
          <cell r="D49">
            <v>0</v>
          </cell>
          <cell r="F49">
            <v>0</v>
          </cell>
          <cell r="G49">
            <v>0</v>
          </cell>
          <cell r="I49">
            <v>0</v>
          </cell>
          <cell r="J49">
            <v>0</v>
          </cell>
          <cell r="L49">
            <v>0</v>
          </cell>
          <cell r="M49">
            <v>0</v>
          </cell>
          <cell r="N49">
            <v>0</v>
          </cell>
          <cell r="P49">
            <v>0</v>
          </cell>
          <cell r="Q49">
            <v>0</v>
          </cell>
          <cell r="R49">
            <v>0</v>
          </cell>
          <cell r="T49">
            <v>0</v>
          </cell>
          <cell r="U49">
            <v>0</v>
          </cell>
          <cell r="V49">
            <v>0</v>
          </cell>
        </row>
        <row r="50">
          <cell r="A50" t="str">
            <v>Medicare IP DRG Days</v>
          </cell>
          <cell r="B50">
            <v>0</v>
          </cell>
          <cell r="C50">
            <v>14647</v>
          </cell>
          <cell r="D50">
            <v>0.44392919924834817</v>
          </cell>
          <cell r="F50">
            <v>14047</v>
          </cell>
          <cell r="G50">
            <v>0.41514954486345906</v>
          </cell>
          <cell r="I50">
            <v>4468</v>
          </cell>
          <cell r="J50">
            <v>0.45063035804336865</v>
          </cell>
          <cell r="K50">
            <v>0.47051390058972198</v>
          </cell>
          <cell r="L50">
            <v>13367</v>
          </cell>
          <cell r="M50">
            <v>0.45103927655554055</v>
          </cell>
          <cell r="N50">
            <v>683</v>
          </cell>
          <cell r="O50">
            <v>0</v>
          </cell>
          <cell r="P50">
            <v>14494</v>
          </cell>
          <cell r="Q50">
            <v>0.47398541482716899</v>
          </cell>
          <cell r="R50"/>
          <cell r="T50">
            <v>14494</v>
          </cell>
          <cell r="U50">
            <v>0.47398541482716899</v>
          </cell>
          <cell r="V50"/>
        </row>
        <row r="51">
          <cell r="A51" t="str">
            <v>Medicare Swing Days</v>
          </cell>
          <cell r="B51">
            <v>0</v>
          </cell>
          <cell r="C51">
            <v>193</v>
          </cell>
          <cell r="D51">
            <v>5.8495484027398922E-3</v>
          </cell>
          <cell r="F51">
            <v>432</v>
          </cell>
          <cell r="G51">
            <v>1.2767466603617449E-2</v>
          </cell>
          <cell r="I51">
            <v>71</v>
          </cell>
          <cell r="J51">
            <v>7.1608673726676749E-3</v>
          </cell>
          <cell r="K51">
            <v>0</v>
          </cell>
          <cell r="L51">
            <v>224</v>
          </cell>
          <cell r="M51">
            <v>7.5583749493858821E-3</v>
          </cell>
          <cell r="N51">
            <v>0</v>
          </cell>
          <cell r="O51">
            <v>0</v>
          </cell>
          <cell r="P51">
            <v>224</v>
          </cell>
          <cell r="Q51">
            <v>7.3252885967494035E-3</v>
          </cell>
          <cell r="R51">
            <v>0</v>
          </cell>
          <cell r="T51">
            <v>224</v>
          </cell>
          <cell r="U51">
            <v>7.3252885967494035E-3</v>
          </cell>
          <cell r="V51">
            <v>0</v>
          </cell>
        </row>
        <row r="52">
          <cell r="A52" t="str">
            <v>Medicare Rehab Days</v>
          </cell>
          <cell r="B52">
            <v>0</v>
          </cell>
          <cell r="C52">
            <v>0</v>
          </cell>
          <cell r="D52">
            <v>0</v>
          </cell>
          <cell r="F52">
            <v>1965</v>
          </cell>
          <cell r="G52">
            <v>5.8074240453954366E-2</v>
          </cell>
          <cell r="I52">
            <v>0</v>
          </cell>
          <cell r="J52">
            <v>0</v>
          </cell>
          <cell r="K52">
            <v>0</v>
          </cell>
          <cell r="L52">
            <v>0</v>
          </cell>
          <cell r="M52">
            <v>0</v>
          </cell>
          <cell r="N52">
            <v>0</v>
          </cell>
          <cell r="O52">
            <v>0</v>
          </cell>
          <cell r="P52">
            <v>0</v>
          </cell>
          <cell r="Q52">
            <v>0</v>
          </cell>
          <cell r="R52"/>
          <cell r="T52">
            <v>0</v>
          </cell>
          <cell r="U52">
            <v>0</v>
          </cell>
          <cell r="V52"/>
        </row>
        <row r="53">
          <cell r="A53" t="str">
            <v>Medicare Psych Days</v>
          </cell>
          <cell r="B53">
            <v>0</v>
          </cell>
          <cell r="C53">
            <v>2464</v>
          </cell>
          <cell r="D53">
            <v>7.4680244893010853E-2</v>
          </cell>
          <cell r="F53">
            <v>2621</v>
          </cell>
          <cell r="G53">
            <v>7.7461874926114199E-2</v>
          </cell>
          <cell r="I53">
            <v>923</v>
          </cell>
          <cell r="J53">
            <v>9.3091275844679772E-2</v>
          </cell>
          <cell r="K53">
            <v>9.7198820556023593E-2</v>
          </cell>
          <cell r="L53">
            <v>2761</v>
          </cell>
          <cell r="M53">
            <v>9.3163719800242947E-2</v>
          </cell>
          <cell r="N53">
            <v>0</v>
          </cell>
          <cell r="O53">
            <v>0</v>
          </cell>
          <cell r="P53">
            <v>2853</v>
          </cell>
          <cell r="Q53">
            <v>9.3299323064848422E-2</v>
          </cell>
          <cell r="R53"/>
          <cell r="T53">
            <v>2853</v>
          </cell>
          <cell r="U53">
            <v>9.3299323064848422E-2</v>
          </cell>
          <cell r="V53"/>
        </row>
        <row r="54">
          <cell r="A54" t="str">
            <v>Medicaid DRG Days</v>
          </cell>
          <cell r="B54">
            <v>0</v>
          </cell>
          <cell r="C54">
            <v>3798</v>
          </cell>
          <cell r="D54">
            <v>0.11511183851609383</v>
          </cell>
          <cell r="F54">
            <v>3723</v>
          </cell>
          <cell r="G54">
            <v>0.11003073649367537</v>
          </cell>
          <cell r="I54">
            <v>1101</v>
          </cell>
          <cell r="J54">
            <v>0.11104387291981846</v>
          </cell>
          <cell r="K54">
            <v>0.11594355518112889</v>
          </cell>
          <cell r="L54">
            <v>3294</v>
          </cell>
          <cell r="M54">
            <v>0.11114860305034417</v>
          </cell>
          <cell r="N54">
            <v>0</v>
          </cell>
          <cell r="P54">
            <v>3403</v>
          </cell>
          <cell r="Q54">
            <v>0.11128552274436705</v>
          </cell>
          <cell r="R54"/>
          <cell r="T54">
            <v>3403</v>
          </cell>
          <cell r="U54">
            <v>0.11128552274436705</v>
          </cell>
          <cell r="V54"/>
        </row>
        <row r="55">
          <cell r="A55" t="str">
            <v>Medicaid Rehab Days</v>
          </cell>
          <cell r="B55">
            <v>0</v>
          </cell>
          <cell r="C55">
            <v>0</v>
          </cell>
          <cell r="D55">
            <v>0</v>
          </cell>
          <cell r="F55">
            <v>218</v>
          </cell>
          <cell r="G55">
            <v>6.4428419434921389E-3</v>
          </cell>
          <cell r="I55">
            <v>0</v>
          </cell>
          <cell r="J55">
            <v>0</v>
          </cell>
          <cell r="K55">
            <v>0</v>
          </cell>
          <cell r="L55">
            <v>0</v>
          </cell>
          <cell r="M55">
            <v>0</v>
          </cell>
          <cell r="N55">
            <v>0</v>
          </cell>
          <cell r="P55">
            <v>0</v>
          </cell>
          <cell r="Q55">
            <v>0</v>
          </cell>
          <cell r="R55"/>
          <cell r="T55">
            <v>0</v>
          </cell>
          <cell r="U55">
            <v>0</v>
          </cell>
          <cell r="V55"/>
        </row>
        <row r="56">
          <cell r="A56" t="str">
            <v>Medicaid Psych Days</v>
          </cell>
          <cell r="B56">
            <v>0</v>
          </cell>
          <cell r="C56">
            <v>2187</v>
          </cell>
          <cell r="D56">
            <v>6.62847790507365E-2</v>
          </cell>
          <cell r="F56">
            <v>1733</v>
          </cell>
          <cell r="G56">
            <v>5.1217638018678333E-2</v>
          </cell>
          <cell r="I56">
            <v>642</v>
          </cell>
          <cell r="J56">
            <v>6.4750378214826015E-2</v>
          </cell>
          <cell r="K56">
            <v>6.7607413647851722E-2</v>
          </cell>
          <cell r="L56">
            <v>1921</v>
          </cell>
          <cell r="M56">
            <v>6.481981374004589E-2</v>
          </cell>
          <cell r="N56">
            <v>0</v>
          </cell>
          <cell r="P56">
            <v>1984</v>
          </cell>
          <cell r="Q56">
            <v>6.4881127571208994E-2</v>
          </cell>
          <cell r="R56"/>
          <cell r="T56">
            <v>1984</v>
          </cell>
          <cell r="U56">
            <v>6.4881127571208994E-2</v>
          </cell>
          <cell r="V56"/>
        </row>
        <row r="57">
          <cell r="A57" t="str">
            <v>Medicaid Level II Days</v>
          </cell>
          <cell r="B57">
            <v>0</v>
          </cell>
          <cell r="C57">
            <v>1154</v>
          </cell>
          <cell r="D57">
            <v>3.4976056252651995E-2</v>
          </cell>
          <cell r="F57">
            <v>1479</v>
          </cell>
          <cell r="G57">
            <v>4.3710840524884741E-2</v>
          </cell>
          <cell r="I57">
            <v>348</v>
          </cell>
          <cell r="J57">
            <v>3.509833585476551E-2</v>
          </cell>
          <cell r="K57">
            <v>0</v>
          </cell>
          <cell r="L57">
            <v>1002</v>
          </cell>
          <cell r="M57">
            <v>3.381023080037792E-2</v>
          </cell>
          <cell r="N57">
            <v>0</v>
          </cell>
          <cell r="O57">
            <v>0</v>
          </cell>
          <cell r="P57">
            <v>1002</v>
          </cell>
          <cell r="Q57">
            <v>3.2767585597959385E-2</v>
          </cell>
          <cell r="R57">
            <v>0</v>
          </cell>
          <cell r="T57">
            <v>1002</v>
          </cell>
          <cell r="U57">
            <v>3.2767585597959385E-2</v>
          </cell>
          <cell r="V57">
            <v>0</v>
          </cell>
        </row>
        <row r="58">
          <cell r="A58" t="str">
            <v>BCBS Days</v>
          </cell>
          <cell r="B58">
            <v>0</v>
          </cell>
          <cell r="C58">
            <v>3356</v>
          </cell>
          <cell r="D58">
            <v>0.10171546341759108</v>
          </cell>
          <cell r="F58">
            <v>2915</v>
          </cell>
          <cell r="G58">
            <v>8.6150845253576067E-2</v>
          </cell>
          <cell r="I58">
            <v>870</v>
          </cell>
          <cell r="J58">
            <v>8.7745839636913764E-2</v>
          </cell>
          <cell r="K58">
            <v>9.1617523167649539E-2</v>
          </cell>
          <cell r="L58">
            <v>2603</v>
          </cell>
          <cell r="M58">
            <v>8.7832366041301124E-2</v>
          </cell>
          <cell r="N58">
            <v>0</v>
          </cell>
          <cell r="O58">
            <v>0</v>
          </cell>
          <cell r="P58">
            <v>2689</v>
          </cell>
          <cell r="Q58">
            <v>8.7936165342228326E-2</v>
          </cell>
          <cell r="R58"/>
          <cell r="T58">
            <v>2689</v>
          </cell>
          <cell r="U58">
            <v>8.7936165342228326E-2</v>
          </cell>
          <cell r="V58"/>
        </row>
        <row r="59">
          <cell r="A59" t="str">
            <v>BCBS Psych Days</v>
          </cell>
          <cell r="B59">
            <v>0</v>
          </cell>
          <cell r="C59">
            <v>174</v>
          </cell>
          <cell r="D59">
            <v>5.2736861247499548E-3</v>
          </cell>
          <cell r="F59">
            <v>231</v>
          </cell>
          <cell r="G59">
            <v>6.8270481144343306E-3</v>
          </cell>
          <cell r="I59">
            <v>95</v>
          </cell>
          <cell r="J59">
            <v>9.5814422592032274E-3</v>
          </cell>
          <cell r="K59">
            <v>1.0004212299915754E-2</v>
          </cell>
          <cell r="L59">
            <v>284</v>
          </cell>
          <cell r="M59">
            <v>9.5829396679713869E-3</v>
          </cell>
          <cell r="N59">
            <v>0</v>
          </cell>
          <cell r="O59">
            <v>0</v>
          </cell>
          <cell r="P59">
            <v>294</v>
          </cell>
          <cell r="Q59">
            <v>9.6144412832335924E-3</v>
          </cell>
          <cell r="R59"/>
          <cell r="T59">
            <v>294</v>
          </cell>
          <cell r="U59">
            <v>9.6144412832335924E-3</v>
          </cell>
          <cell r="V59">
            <v>0</v>
          </cell>
        </row>
        <row r="60">
          <cell r="A60" t="str">
            <v>M'care HMO Days</v>
          </cell>
          <cell r="B60">
            <v>0</v>
          </cell>
          <cell r="C60">
            <v>1100</v>
          </cell>
          <cell r="D60">
            <v>3.3339395041522703E-2</v>
          </cell>
          <cell r="F60">
            <v>1155</v>
          </cell>
          <cell r="G60">
            <v>3.4135240572171655E-2</v>
          </cell>
          <cell r="I60">
            <v>280</v>
          </cell>
          <cell r="J60">
            <v>2.8240040342914774E-2</v>
          </cell>
          <cell r="K60">
            <v>2.9486099410278011E-2</v>
          </cell>
          <cell r="L60">
            <v>838</v>
          </cell>
          <cell r="M60">
            <v>2.8276420569577541E-2</v>
          </cell>
          <cell r="N60">
            <v>0</v>
          </cell>
          <cell r="O60">
            <v>0</v>
          </cell>
          <cell r="P60">
            <v>866</v>
          </cell>
          <cell r="Q60">
            <v>2.8320088949932959E-2</v>
          </cell>
          <cell r="R60"/>
          <cell r="T60">
            <v>866</v>
          </cell>
          <cell r="U60">
            <v>2.8320088949932959E-2</v>
          </cell>
          <cell r="V60"/>
        </row>
        <row r="61">
          <cell r="A61" t="str">
            <v>Catamount Days</v>
          </cell>
          <cell r="B61">
            <v>0</v>
          </cell>
          <cell r="C61">
            <v>185</v>
          </cell>
          <cell r="D61">
            <v>5.6070800751651818E-3</v>
          </cell>
          <cell r="F61">
            <v>249</v>
          </cell>
          <cell r="G61">
            <v>7.3590258895850575E-3</v>
          </cell>
          <cell r="I61">
            <v>145</v>
          </cell>
          <cell r="J61">
            <v>1.4624306606152295E-2</v>
          </cell>
          <cell r="K61">
            <v>1.5269587194608256E-2</v>
          </cell>
          <cell r="L61">
            <v>434</v>
          </cell>
          <cell r="M61">
            <v>1.4644351464435146E-2</v>
          </cell>
          <cell r="N61">
            <v>0</v>
          </cell>
          <cell r="O61">
            <v>0</v>
          </cell>
          <cell r="P61">
            <v>448</v>
          </cell>
          <cell r="Q61">
            <v>1.4650577193498807E-2</v>
          </cell>
          <cell r="R61">
            <v>0</v>
          </cell>
          <cell r="T61">
            <v>448</v>
          </cell>
          <cell r="U61">
            <v>1.4650577193498807E-2</v>
          </cell>
          <cell r="V61">
            <v>0</v>
          </cell>
        </row>
        <row r="62">
          <cell r="A62" t="str">
            <v>Pace VT Days</v>
          </cell>
          <cell r="B62">
            <v>0</v>
          </cell>
          <cell r="C62">
            <v>72</v>
          </cell>
          <cell r="D62">
            <v>2.1822149481723948E-3</v>
          </cell>
          <cell r="F62">
            <v>223</v>
          </cell>
          <cell r="G62">
            <v>6.5906135477006743E-3</v>
          </cell>
          <cell r="I62">
            <v>221</v>
          </cell>
          <cell r="J62">
            <v>2.2289460413514876E-2</v>
          </cell>
          <cell r="K62">
            <v>2.327295703454086E-2</v>
          </cell>
          <cell r="L62">
            <v>661</v>
          </cell>
          <cell r="M62">
            <v>2.2303954649750303E-2</v>
          </cell>
          <cell r="N62">
            <v>-683</v>
          </cell>
          <cell r="O62">
            <v>0</v>
          </cell>
          <cell r="P62">
            <v>0</v>
          </cell>
          <cell r="Q62">
            <v>0</v>
          </cell>
          <cell r="R62">
            <v>0</v>
          </cell>
          <cell r="T62">
            <v>0</v>
          </cell>
          <cell r="U62">
            <v>0</v>
          </cell>
          <cell r="V62">
            <v>0</v>
          </cell>
        </row>
        <row r="63">
          <cell r="A63" t="str">
            <v>Commercial Days</v>
          </cell>
          <cell r="B63">
            <v>0</v>
          </cell>
          <cell r="C63">
            <v>2075</v>
          </cell>
          <cell r="D63">
            <v>6.2890222464690546E-2</v>
          </cell>
          <cell r="F63">
            <v>1593</v>
          </cell>
          <cell r="G63">
            <v>4.7080033100839344E-2</v>
          </cell>
          <cell r="I63">
            <v>482</v>
          </cell>
          <cell r="J63">
            <v>4.861321230458901E-2</v>
          </cell>
          <cell r="K63">
            <v>5.0758213984835723E-2</v>
          </cell>
          <cell r="L63">
            <v>1442</v>
          </cell>
          <cell r="M63">
            <v>4.8657038736671612E-2</v>
          </cell>
          <cell r="N63">
            <v>0</v>
          </cell>
          <cell r="O63">
            <v>0</v>
          </cell>
          <cell r="P63">
            <v>1490</v>
          </cell>
          <cell r="Q63">
            <v>4.8726250040877724E-2</v>
          </cell>
          <cell r="R63"/>
          <cell r="T63">
            <v>1490</v>
          </cell>
          <cell r="U63">
            <v>4.8726250040877724E-2</v>
          </cell>
          <cell r="V63"/>
        </row>
        <row r="64">
          <cell r="A64" t="str">
            <v>Workers Comp Days</v>
          </cell>
          <cell r="B64">
            <v>0</v>
          </cell>
          <cell r="C64">
            <v>39</v>
          </cell>
          <cell r="D64">
            <v>1.1820330969267139E-3</v>
          </cell>
          <cell r="F64">
            <v>49</v>
          </cell>
          <cell r="G64">
            <v>1.4481617212436459E-3</v>
          </cell>
          <cell r="I64">
            <v>9</v>
          </cell>
          <cell r="J64">
            <v>9.0771558245083205E-4</v>
          </cell>
          <cell r="K64">
            <v>9.4776748104465037E-4</v>
          </cell>
          <cell r="L64">
            <v>27</v>
          </cell>
          <cell r="M64">
            <v>9.1105412336347689E-4</v>
          </cell>
          <cell r="N64"/>
          <cell r="O64">
            <v>0</v>
          </cell>
          <cell r="P64">
            <v>28</v>
          </cell>
          <cell r="Q64">
            <v>9.1566107459367543E-4</v>
          </cell>
          <cell r="R64"/>
          <cell r="T64">
            <v>28</v>
          </cell>
          <cell r="U64">
            <v>9.1566107459367543E-4</v>
          </cell>
          <cell r="V64"/>
        </row>
        <row r="65">
          <cell r="A65" t="str">
            <v>Selfpay Days</v>
          </cell>
          <cell r="B65">
            <v>0</v>
          </cell>
          <cell r="C65">
            <v>1550</v>
          </cell>
          <cell r="D65">
            <v>4.6978238467600172E-2</v>
          </cell>
          <cell r="F65">
            <v>1203</v>
          </cell>
          <cell r="G65">
            <v>3.5553847972573591E-2</v>
          </cell>
          <cell r="I65">
            <v>260</v>
          </cell>
          <cell r="J65">
            <v>2.6222894604135148E-2</v>
          </cell>
          <cell r="K65">
            <v>2.737994945240101E-2</v>
          </cell>
          <cell r="L65">
            <v>778</v>
          </cell>
          <cell r="M65">
            <v>2.6251855850992038E-2</v>
          </cell>
          <cell r="N65"/>
          <cell r="P65">
            <v>804</v>
          </cell>
          <cell r="Q65">
            <v>2.6292553713332681E-2</v>
          </cell>
          <cell r="R65"/>
          <cell r="T65">
            <v>804</v>
          </cell>
          <cell r="U65">
            <v>2.6292553713332681E-2</v>
          </cell>
          <cell r="V65"/>
        </row>
        <row r="66">
          <cell r="A66" t="str">
            <v>TOTAL PATIENT DAYS</v>
          </cell>
          <cell r="B66">
            <v>0</v>
          </cell>
          <cell r="C66">
            <v>32994</v>
          </cell>
          <cell r="D66">
            <v>1</v>
          </cell>
          <cell r="F66">
            <v>33836</v>
          </cell>
          <cell r="G66">
            <v>0.99999999999999978</v>
          </cell>
          <cell r="I66">
            <v>9915</v>
          </cell>
          <cell r="J66">
            <v>1</v>
          </cell>
          <cell r="K66">
            <v>0</v>
          </cell>
          <cell r="L66">
            <v>29636</v>
          </cell>
          <cell r="M66">
            <v>0.99999999999999978</v>
          </cell>
          <cell r="N66"/>
          <cell r="P66">
            <v>30579</v>
          </cell>
          <cell r="Q66">
            <v>1</v>
          </cell>
          <cell r="R66"/>
          <cell r="T66">
            <v>30579</v>
          </cell>
          <cell r="U66">
            <v>1</v>
          </cell>
          <cell r="V66"/>
        </row>
        <row r="67">
          <cell r="A67">
            <v>0</v>
          </cell>
          <cell r="B67">
            <v>0</v>
          </cell>
          <cell r="D67">
            <v>0</v>
          </cell>
          <cell r="G67">
            <v>0</v>
          </cell>
          <cell r="J67">
            <v>0</v>
          </cell>
          <cell r="L67"/>
          <cell r="M67">
            <v>0</v>
          </cell>
          <cell r="N67">
            <v>0</v>
          </cell>
          <cell r="P67"/>
          <cell r="Q67">
            <v>0</v>
          </cell>
          <cell r="R67">
            <v>0</v>
          </cell>
          <cell r="T67"/>
          <cell r="U67">
            <v>0</v>
          </cell>
          <cell r="V67">
            <v>0</v>
          </cell>
        </row>
        <row r="68">
          <cell r="A68" t="str">
            <v xml:space="preserve">DISCHARGES BY PAYOR </v>
          </cell>
          <cell r="B68">
            <v>0</v>
          </cell>
          <cell r="D68">
            <v>0</v>
          </cell>
          <cell r="G68">
            <v>0</v>
          </cell>
          <cell r="J68">
            <v>0</v>
          </cell>
          <cell r="M68">
            <v>0</v>
          </cell>
          <cell r="N68">
            <v>0</v>
          </cell>
          <cell r="Q68">
            <v>0</v>
          </cell>
          <cell r="R68">
            <v>0</v>
          </cell>
          <cell r="T68">
            <v>0</v>
          </cell>
          <cell r="U68">
            <v>0</v>
          </cell>
          <cell r="V68">
            <v>0</v>
          </cell>
        </row>
        <row r="69">
          <cell r="A69" t="str">
            <v>Medicare IP DRG Discharges</v>
          </cell>
          <cell r="B69">
            <v>0</v>
          </cell>
          <cell r="C69">
            <v>3293</v>
          </cell>
          <cell r="D69">
            <v>0.46862103315781983</v>
          </cell>
          <cell r="F69">
            <v>3095</v>
          </cell>
          <cell r="G69">
            <v>0.4523531131248173</v>
          </cell>
          <cell r="I69">
            <v>1013</v>
          </cell>
          <cell r="J69">
            <v>0.46639042357274402</v>
          </cell>
          <cell r="K69">
            <v>0</v>
          </cell>
          <cell r="L69">
            <v>2884</v>
          </cell>
          <cell r="M69">
            <v>0.46644023936600354</v>
          </cell>
          <cell r="N69">
            <v>64</v>
          </cell>
          <cell r="O69">
            <v>0</v>
          </cell>
          <cell r="P69">
            <v>2994</v>
          </cell>
          <cell r="Q69">
            <v>0.47659980897803245</v>
          </cell>
          <cell r="R69"/>
          <cell r="T69">
            <v>2994</v>
          </cell>
          <cell r="U69">
            <v>0.47659980897803245</v>
          </cell>
          <cell r="V69"/>
        </row>
        <row r="70">
          <cell r="A70" t="str">
            <v>Medicare Rehab Discharges</v>
          </cell>
          <cell r="B70">
            <v>0</v>
          </cell>
          <cell r="C70">
            <v>0</v>
          </cell>
          <cell r="D70">
            <v>0</v>
          </cell>
          <cell r="F70">
            <v>147</v>
          </cell>
          <cell r="G70">
            <v>2.1484945922244959E-2</v>
          </cell>
          <cell r="I70">
            <v>0</v>
          </cell>
          <cell r="J70">
            <v>0</v>
          </cell>
          <cell r="K70">
            <v>0</v>
          </cell>
          <cell r="L70">
            <v>0</v>
          </cell>
          <cell r="M70">
            <v>0</v>
          </cell>
          <cell r="N70">
            <v>0</v>
          </cell>
          <cell r="O70">
            <v>0</v>
          </cell>
          <cell r="P70">
            <v>0</v>
          </cell>
          <cell r="Q70">
            <v>0</v>
          </cell>
          <cell r="R70"/>
          <cell r="T70">
            <v>0</v>
          </cell>
          <cell r="U70">
            <v>0</v>
          </cell>
          <cell r="V70"/>
        </row>
        <row r="71">
          <cell r="A71" t="str">
            <v>Medicare Psych Discharges</v>
          </cell>
          <cell r="B71">
            <v>0</v>
          </cell>
          <cell r="C71">
            <v>157</v>
          </cell>
          <cell r="D71">
            <v>2.2342393624590864E-2</v>
          </cell>
          <cell r="F71">
            <v>148</v>
          </cell>
          <cell r="G71">
            <v>2.1631102016954108E-2</v>
          </cell>
          <cell r="I71">
            <v>54</v>
          </cell>
          <cell r="J71">
            <v>2.4861878453038673E-2</v>
          </cell>
          <cell r="L71">
            <v>154</v>
          </cell>
          <cell r="M71">
            <v>2.4907003072941938E-2</v>
          </cell>
          <cell r="N71">
            <v>0</v>
          </cell>
          <cell r="O71">
            <v>0</v>
          </cell>
          <cell r="P71">
            <v>156</v>
          </cell>
          <cell r="Q71">
            <v>2.4832855778414518E-2</v>
          </cell>
          <cell r="R71"/>
          <cell r="T71">
            <v>156</v>
          </cell>
          <cell r="U71">
            <v>2.4832855778414518E-2</v>
          </cell>
          <cell r="V71"/>
        </row>
        <row r="72">
          <cell r="A72" t="str">
            <v>Medicaid DRG Discharges</v>
          </cell>
          <cell r="B72">
            <v>0</v>
          </cell>
          <cell r="C72">
            <v>1255</v>
          </cell>
          <cell r="D72">
            <v>0.17859684075707982</v>
          </cell>
          <cell r="F72">
            <v>1210</v>
          </cell>
          <cell r="G72">
            <v>0.17684887459807075</v>
          </cell>
          <cell r="I72">
            <v>348</v>
          </cell>
          <cell r="J72">
            <v>0.16022099447513813</v>
          </cell>
          <cell r="L72">
            <v>990</v>
          </cell>
          <cell r="M72">
            <v>0.16011644832605532</v>
          </cell>
          <cell r="N72">
            <v>0</v>
          </cell>
          <cell r="P72">
            <v>1007</v>
          </cell>
          <cell r="Q72">
            <v>0.16029926774912448</v>
          </cell>
          <cell r="R72"/>
          <cell r="T72">
            <v>1007</v>
          </cell>
          <cell r="U72">
            <v>0.16029926774912448</v>
          </cell>
          <cell r="V72"/>
        </row>
        <row r="73">
          <cell r="A73" t="str">
            <v>Medicaid Rehab Discharges</v>
          </cell>
          <cell r="B73">
            <v>0</v>
          </cell>
          <cell r="C73">
            <v>0</v>
          </cell>
          <cell r="D73">
            <v>0</v>
          </cell>
          <cell r="F73">
            <v>15</v>
          </cell>
          <cell r="G73">
            <v>2.1923414206372407E-3</v>
          </cell>
          <cell r="I73">
            <v>0</v>
          </cell>
          <cell r="J73">
            <v>0</v>
          </cell>
          <cell r="L73">
            <v>0</v>
          </cell>
          <cell r="M73">
            <v>0</v>
          </cell>
          <cell r="N73">
            <v>0</v>
          </cell>
          <cell r="P73">
            <v>0</v>
          </cell>
          <cell r="Q73">
            <v>0</v>
          </cell>
          <cell r="R73"/>
          <cell r="T73">
            <v>0</v>
          </cell>
          <cell r="U73">
            <v>0</v>
          </cell>
          <cell r="V73"/>
        </row>
        <row r="74">
          <cell r="A74" t="str">
            <v>Medicaid Psych Discharges</v>
          </cell>
          <cell r="B74">
            <v>0</v>
          </cell>
          <cell r="C74">
            <v>268</v>
          </cell>
          <cell r="D74">
            <v>3.8138608225416253E-2</v>
          </cell>
          <cell r="F74">
            <v>225</v>
          </cell>
          <cell r="G74">
            <v>3.2885121309558611E-2</v>
          </cell>
          <cell r="I74">
            <v>77</v>
          </cell>
          <cell r="J74">
            <v>3.5451197053406998E-2</v>
          </cell>
          <cell r="L74">
            <v>219</v>
          </cell>
          <cell r="M74">
            <v>3.5419699175157693E-2</v>
          </cell>
          <cell r="N74">
            <v>0</v>
          </cell>
          <cell r="P74">
            <v>223</v>
          </cell>
          <cell r="Q74">
            <v>3.5498248965297678E-2</v>
          </cell>
          <cell r="R74"/>
          <cell r="T74">
            <v>223</v>
          </cell>
          <cell r="U74">
            <v>3.5498248965297678E-2</v>
          </cell>
          <cell r="V74"/>
        </row>
        <row r="75">
          <cell r="A75" t="str">
            <v>BCBS Discharges</v>
          </cell>
          <cell r="B75">
            <v>0</v>
          </cell>
          <cell r="C75">
            <v>935</v>
          </cell>
          <cell r="D75">
            <v>0.13305820407001565</v>
          </cell>
          <cell r="F75">
            <v>875</v>
          </cell>
          <cell r="G75">
            <v>0.12788658287050569</v>
          </cell>
          <cell r="I75">
            <v>295</v>
          </cell>
          <cell r="J75">
            <v>0.13581952117863719</v>
          </cell>
          <cell r="L75">
            <v>840</v>
          </cell>
          <cell r="M75">
            <v>0.1358563803978651</v>
          </cell>
          <cell r="N75">
            <v>0</v>
          </cell>
          <cell r="P75">
            <v>853</v>
          </cell>
          <cell r="Q75">
            <v>0.13578478191658708</v>
          </cell>
          <cell r="R75"/>
          <cell r="T75">
            <v>853</v>
          </cell>
          <cell r="U75">
            <v>0.13578478191658708</v>
          </cell>
          <cell r="V75"/>
        </row>
        <row r="76">
          <cell r="A76" t="str">
            <v>BCBS Psych Discharges</v>
          </cell>
          <cell r="B76">
            <v>0</v>
          </cell>
          <cell r="C76">
            <v>36</v>
          </cell>
          <cell r="D76">
            <v>5.1230966272947202E-3</v>
          </cell>
          <cell r="F76">
            <v>46</v>
          </cell>
          <cell r="G76">
            <v>6.7231803566208713E-3</v>
          </cell>
          <cell r="I76">
            <v>15</v>
          </cell>
          <cell r="J76">
            <v>6.9060773480662981E-3</v>
          </cell>
          <cell r="L76">
            <v>43</v>
          </cell>
          <cell r="M76">
            <v>6.9545528060811906E-3</v>
          </cell>
          <cell r="N76">
            <v>0</v>
          </cell>
          <cell r="P76">
            <v>43</v>
          </cell>
          <cell r="Q76">
            <v>6.8449538363578475E-3</v>
          </cell>
          <cell r="R76"/>
          <cell r="T76">
            <v>43</v>
          </cell>
          <cell r="U76">
            <v>6.8449538363578475E-3</v>
          </cell>
          <cell r="V76"/>
        </row>
        <row r="77">
          <cell r="A77" t="str">
            <v>M'care HMO Discharges</v>
          </cell>
          <cell r="B77">
            <v>0</v>
          </cell>
          <cell r="C77">
            <v>158</v>
          </cell>
          <cell r="D77">
            <v>2.2484701864237941E-2</v>
          </cell>
          <cell r="F77">
            <v>207</v>
          </cell>
          <cell r="G77">
            <v>3.0254311604793919E-2</v>
          </cell>
          <cell r="I77">
            <v>72</v>
          </cell>
          <cell r="J77">
            <v>3.3149171270718231E-2</v>
          </cell>
          <cell r="L77">
            <v>205</v>
          </cell>
          <cell r="M77">
            <v>3.3155426168526604E-2</v>
          </cell>
          <cell r="N77">
            <v>0</v>
          </cell>
          <cell r="P77">
            <v>208</v>
          </cell>
          <cell r="Q77">
            <v>3.3110474371219355E-2</v>
          </cell>
          <cell r="R77"/>
          <cell r="T77">
            <v>208</v>
          </cell>
          <cell r="U77">
            <v>3.3110474371219355E-2</v>
          </cell>
          <cell r="V77"/>
        </row>
        <row r="78">
          <cell r="A78" t="str">
            <v>Catamount Discharges</v>
          </cell>
          <cell r="B78">
            <v>0</v>
          </cell>
          <cell r="C78">
            <v>42</v>
          </cell>
          <cell r="D78">
            <v>5.9769460651771739E-3</v>
          </cell>
          <cell r="F78">
            <v>56</v>
          </cell>
          <cell r="G78">
            <v>8.1847413037123649E-3</v>
          </cell>
          <cell r="I78">
            <v>36</v>
          </cell>
          <cell r="J78">
            <v>1.6574585635359115E-2</v>
          </cell>
          <cell r="L78">
            <v>102</v>
          </cell>
          <cell r="M78">
            <v>1.6496846191169336E-2</v>
          </cell>
          <cell r="N78">
            <v>0</v>
          </cell>
          <cell r="P78">
            <v>104</v>
          </cell>
          <cell r="Q78">
            <v>1.6555237185609677E-2</v>
          </cell>
          <cell r="R78">
            <v>0</v>
          </cell>
          <cell r="T78">
            <v>104</v>
          </cell>
          <cell r="U78">
            <v>1.6555237185609677E-2</v>
          </cell>
          <cell r="V78">
            <v>0</v>
          </cell>
        </row>
        <row r="79">
          <cell r="A79" t="str">
            <v>Pace VT Discharges</v>
          </cell>
          <cell r="B79">
            <v>0</v>
          </cell>
          <cell r="C79">
            <v>21</v>
          </cell>
          <cell r="D79">
            <v>2.9884730325885869E-3</v>
          </cell>
          <cell r="F79">
            <v>38</v>
          </cell>
          <cell r="G79">
            <v>5.553931598947676E-3</v>
          </cell>
          <cell r="I79">
            <v>22</v>
          </cell>
          <cell r="J79">
            <v>1.0128913443830571E-2</v>
          </cell>
          <cell r="L79">
            <v>63</v>
          </cell>
          <cell r="M79">
            <v>1.0189228529839884E-2</v>
          </cell>
          <cell r="N79">
            <v>-64</v>
          </cell>
          <cell r="P79">
            <v>0</v>
          </cell>
          <cell r="Q79">
            <v>0</v>
          </cell>
          <cell r="R79">
            <v>0</v>
          </cell>
          <cell r="T79">
            <v>0</v>
          </cell>
          <cell r="U79">
            <v>0</v>
          </cell>
          <cell r="V79">
            <v>0</v>
          </cell>
        </row>
        <row r="80">
          <cell r="A80" t="str">
            <v>Commercial Discharges</v>
          </cell>
          <cell r="B80">
            <v>0</v>
          </cell>
          <cell r="C80">
            <v>543</v>
          </cell>
          <cell r="D80">
            <v>7.7273374128362035E-2</v>
          </cell>
          <cell r="F80">
            <v>494</v>
          </cell>
          <cell r="G80">
            <v>7.2201110786319786E-2</v>
          </cell>
          <cell r="I80">
            <v>170</v>
          </cell>
          <cell r="J80">
            <v>7.8268876611418042E-2</v>
          </cell>
          <cell r="L80">
            <v>484</v>
          </cell>
          <cell r="M80">
            <v>7.8279152514960371E-2</v>
          </cell>
          <cell r="N80">
            <v>0</v>
          </cell>
          <cell r="P80">
            <v>492</v>
          </cell>
          <cell r="Q80">
            <v>7.8319006685768869E-2</v>
          </cell>
          <cell r="R80"/>
          <cell r="T80">
            <v>492</v>
          </cell>
          <cell r="U80">
            <v>7.8319006685768869E-2</v>
          </cell>
          <cell r="V80"/>
        </row>
        <row r="81">
          <cell r="A81" t="str">
            <v>Workers Comp Discharges</v>
          </cell>
          <cell r="B81">
            <v>0</v>
          </cell>
          <cell r="C81">
            <v>15</v>
          </cell>
          <cell r="D81">
            <v>2.1346235947061333E-3</v>
          </cell>
          <cell r="F81">
            <v>21</v>
          </cell>
          <cell r="G81">
            <v>3.0692779888921366E-3</v>
          </cell>
          <cell r="I81">
            <v>5</v>
          </cell>
          <cell r="J81">
            <v>2.3020257826887663E-3</v>
          </cell>
          <cell r="L81">
            <v>14</v>
          </cell>
          <cell r="M81">
            <v>2.2642730066310852E-3</v>
          </cell>
          <cell r="N81"/>
          <cell r="P81">
            <v>14</v>
          </cell>
          <cell r="Q81">
            <v>2.2285896211397642E-3</v>
          </cell>
          <cell r="R81"/>
          <cell r="T81">
            <v>14</v>
          </cell>
          <cell r="U81">
            <v>2.2285896211397642E-3</v>
          </cell>
          <cell r="V81"/>
        </row>
        <row r="82">
          <cell r="A82" t="str">
            <v>Selfpay Discharges</v>
          </cell>
          <cell r="B82">
            <v>0</v>
          </cell>
          <cell r="C82">
            <v>304</v>
          </cell>
          <cell r="D82">
            <v>4.3261704852710969E-2</v>
          </cell>
          <cell r="F82">
            <v>265</v>
          </cell>
          <cell r="G82">
            <v>3.8731365097924582E-2</v>
          </cell>
          <cell r="I82">
            <v>65</v>
          </cell>
          <cell r="J82">
            <v>2.9926335174953959E-2</v>
          </cell>
          <cell r="L82">
            <v>185</v>
          </cell>
          <cell r="M82">
            <v>2.9920750444767913E-2</v>
          </cell>
          <cell r="N82"/>
          <cell r="P82">
            <v>188</v>
          </cell>
          <cell r="Q82">
            <v>2.9926774912448266E-2</v>
          </cell>
          <cell r="R82"/>
          <cell r="T82">
            <v>188</v>
          </cell>
          <cell r="U82">
            <v>2.9926774912448266E-2</v>
          </cell>
          <cell r="V82"/>
        </row>
        <row r="83">
          <cell r="A83" t="str">
            <v>TOTAL DISCHARGES</v>
          </cell>
          <cell r="B83">
            <v>0</v>
          </cell>
          <cell r="C83">
            <v>7027</v>
          </cell>
          <cell r="D83">
            <v>0.99999999999999989</v>
          </cell>
          <cell r="E83">
            <v>0</v>
          </cell>
          <cell r="F83">
            <v>6842</v>
          </cell>
          <cell r="G83">
            <v>1</v>
          </cell>
          <cell r="H83">
            <v>0</v>
          </cell>
          <cell r="I83">
            <v>2172</v>
          </cell>
          <cell r="J83">
            <v>0.99999999999999989</v>
          </cell>
          <cell r="K83">
            <v>0</v>
          </cell>
          <cell r="L83">
            <v>6183</v>
          </cell>
          <cell r="M83">
            <v>0.99999999999999989</v>
          </cell>
          <cell r="N83"/>
          <cell r="P83">
            <v>6282</v>
          </cell>
          <cell r="Q83">
            <v>1</v>
          </cell>
          <cell r="R83"/>
          <cell r="T83">
            <v>6282</v>
          </cell>
          <cell r="U83">
            <v>1</v>
          </cell>
          <cell r="V83"/>
        </row>
        <row r="84">
          <cell r="A84">
            <v>0</v>
          </cell>
          <cell r="B84">
            <v>0</v>
          </cell>
          <cell r="C84">
            <v>0</v>
          </cell>
          <cell r="D84">
            <v>0</v>
          </cell>
          <cell r="E84">
            <v>0</v>
          </cell>
          <cell r="F84">
            <v>0</v>
          </cell>
          <cell r="G84">
            <v>0</v>
          </cell>
          <cell r="H84">
            <v>0</v>
          </cell>
          <cell r="I84">
            <v>0</v>
          </cell>
          <cell r="J84">
            <v>0</v>
          </cell>
          <cell r="K84">
            <v>0</v>
          </cell>
          <cell r="L84"/>
          <cell r="M84">
            <v>0</v>
          </cell>
          <cell r="N84">
            <v>0</v>
          </cell>
          <cell r="P84"/>
          <cell r="Q84">
            <v>0</v>
          </cell>
          <cell r="R84">
            <v>0</v>
          </cell>
          <cell r="T84"/>
          <cell r="U84">
            <v>0</v>
          </cell>
          <cell r="V84">
            <v>0</v>
          </cell>
        </row>
        <row r="85">
          <cell r="A85" t="str">
            <v>Medicare Swing Bed Discharges</v>
          </cell>
          <cell r="B85">
            <v>0</v>
          </cell>
          <cell r="C85">
            <v>26</v>
          </cell>
          <cell r="D85">
            <v>3.7000142308239647E-3</v>
          </cell>
          <cell r="E85">
            <v>0</v>
          </cell>
          <cell r="F85">
            <v>29</v>
          </cell>
          <cell r="G85">
            <v>4.2385267465653315E-3</v>
          </cell>
          <cell r="H85">
            <v>0</v>
          </cell>
          <cell r="I85">
            <v>7</v>
          </cell>
          <cell r="J85">
            <v>3.2228360957642726E-3</v>
          </cell>
          <cell r="K85">
            <v>0</v>
          </cell>
          <cell r="L85">
            <v>29.866666666666667</v>
          </cell>
          <cell r="M85">
            <v>4.8304490808129819E-3</v>
          </cell>
          <cell r="N85">
            <v>0</v>
          </cell>
          <cell r="P85">
            <v>29.866666666666667</v>
          </cell>
          <cell r="Q85">
            <v>4.7543245250981645E-3</v>
          </cell>
          <cell r="R85">
            <v>0</v>
          </cell>
          <cell r="T85">
            <v>29.866666666666667</v>
          </cell>
          <cell r="U85">
            <v>4.7543245250981645E-3</v>
          </cell>
        </row>
        <row r="86">
          <cell r="A86">
            <v>0</v>
          </cell>
          <cell r="B86">
            <v>0</v>
          </cell>
          <cell r="C86">
            <v>0</v>
          </cell>
          <cell r="D86">
            <v>0</v>
          </cell>
          <cell r="E86">
            <v>0</v>
          </cell>
          <cell r="F86">
            <v>0</v>
          </cell>
          <cell r="G86">
            <v>0</v>
          </cell>
          <cell r="H86">
            <v>0</v>
          </cell>
          <cell r="I86">
            <v>0</v>
          </cell>
          <cell r="J86">
            <v>0</v>
          </cell>
          <cell r="K86">
            <v>0</v>
          </cell>
          <cell r="L86">
            <v>0</v>
          </cell>
          <cell r="M86">
            <v>0</v>
          </cell>
          <cell r="N86">
            <v>0</v>
          </cell>
          <cell r="Q86">
            <v>0</v>
          </cell>
          <cell r="R86">
            <v>0</v>
          </cell>
          <cell r="U86">
            <v>0</v>
          </cell>
          <cell r="V86">
            <v>0</v>
          </cell>
        </row>
        <row r="87">
          <cell r="A87" t="str">
            <v>AVERAGE LENGTH OF STAY</v>
          </cell>
          <cell r="B87">
            <v>0</v>
          </cell>
          <cell r="C87">
            <v>0</v>
          </cell>
          <cell r="D87">
            <v>0</v>
          </cell>
          <cell r="E87">
            <v>0</v>
          </cell>
          <cell r="F87">
            <v>0</v>
          </cell>
          <cell r="G87">
            <v>0</v>
          </cell>
          <cell r="H87">
            <v>0</v>
          </cell>
          <cell r="I87">
            <v>0</v>
          </cell>
          <cell r="J87">
            <v>0</v>
          </cell>
          <cell r="K87">
            <v>0</v>
          </cell>
          <cell r="L87">
            <v>0</v>
          </cell>
        </row>
        <row r="88">
          <cell r="A88" t="str">
            <v>Medicare IP DRG</v>
          </cell>
          <cell r="B88">
            <v>0</v>
          </cell>
          <cell r="C88">
            <v>4.4479198299423022</v>
          </cell>
          <cell r="D88">
            <v>0</v>
          </cell>
          <cell r="E88">
            <v>0</v>
          </cell>
          <cell r="F88">
            <v>4.5386106623586429</v>
          </cell>
          <cell r="G88">
            <v>0</v>
          </cell>
          <cell r="H88">
            <v>0</v>
          </cell>
          <cell r="I88">
            <v>4.4106614017768999</v>
          </cell>
          <cell r="J88">
            <v>0</v>
          </cell>
          <cell r="K88">
            <v>0</v>
          </cell>
          <cell r="L88">
            <v>4.6348821081830787</v>
          </cell>
          <cell r="P88">
            <v>4.8410153640614562</v>
          </cell>
          <cell r="T88">
            <v>4.8410153640614562</v>
          </cell>
        </row>
        <row r="89">
          <cell r="A89" t="str">
            <v>Medicare Rehab</v>
          </cell>
          <cell r="B89">
            <v>0</v>
          </cell>
          <cell r="C89">
            <v>0</v>
          </cell>
          <cell r="D89">
            <v>0</v>
          </cell>
          <cell r="E89">
            <v>0</v>
          </cell>
          <cell r="F89">
            <v>13.36734693877551</v>
          </cell>
          <cell r="G89">
            <v>0</v>
          </cell>
          <cell r="H89">
            <v>0</v>
          </cell>
          <cell r="I89">
            <v>0</v>
          </cell>
          <cell r="J89">
            <v>0</v>
          </cell>
          <cell r="K89">
            <v>0</v>
          </cell>
          <cell r="L89">
            <v>0</v>
          </cell>
          <cell r="P89">
            <v>0</v>
          </cell>
          <cell r="T89">
            <v>0</v>
          </cell>
        </row>
        <row r="90">
          <cell r="A90" t="str">
            <v>Medicare Psych</v>
          </cell>
          <cell r="B90">
            <v>0</v>
          </cell>
          <cell r="C90">
            <v>15.694267515923567</v>
          </cell>
          <cell r="D90">
            <v>0</v>
          </cell>
          <cell r="E90">
            <v>0</v>
          </cell>
          <cell r="F90">
            <v>17.70945945945946</v>
          </cell>
          <cell r="G90">
            <v>0</v>
          </cell>
          <cell r="H90">
            <v>0</v>
          </cell>
          <cell r="I90">
            <v>17.092592592592592</v>
          </cell>
          <cell r="J90">
            <v>0</v>
          </cell>
          <cell r="K90">
            <v>0</v>
          </cell>
          <cell r="L90">
            <v>17.928571428571427</v>
          </cell>
          <cell r="P90">
            <v>18.28846153846154</v>
          </cell>
          <cell r="T90">
            <v>18.28846153846154</v>
          </cell>
        </row>
        <row r="91">
          <cell r="A91" t="str">
            <v>Medicaid DRG</v>
          </cell>
          <cell r="B91">
            <v>0</v>
          </cell>
          <cell r="C91">
            <v>3.0262948207171316</v>
          </cell>
          <cell r="D91">
            <v>0</v>
          </cell>
          <cell r="E91">
            <v>0</v>
          </cell>
          <cell r="F91">
            <v>3.0768595041322313</v>
          </cell>
          <cell r="G91">
            <v>0</v>
          </cell>
          <cell r="H91">
            <v>0</v>
          </cell>
          <cell r="I91">
            <v>3.1637931034482758</v>
          </cell>
          <cell r="J91">
            <v>0</v>
          </cell>
          <cell r="K91">
            <v>0</v>
          </cell>
          <cell r="L91">
            <v>3.3272727272727272</v>
          </cell>
          <cell r="P91">
            <v>3.3793445878848063</v>
          </cell>
          <cell r="T91">
            <v>3.3793445878848063</v>
          </cell>
        </row>
        <row r="92">
          <cell r="A92" t="str">
            <v>Medicaid Rehab</v>
          </cell>
          <cell r="B92">
            <v>0</v>
          </cell>
          <cell r="C92">
            <v>0</v>
          </cell>
          <cell r="D92">
            <v>0</v>
          </cell>
          <cell r="E92">
            <v>0</v>
          </cell>
          <cell r="F92">
            <v>14.533333333333333</v>
          </cell>
          <cell r="G92">
            <v>0</v>
          </cell>
          <cell r="H92">
            <v>0</v>
          </cell>
          <cell r="I92">
            <v>0</v>
          </cell>
          <cell r="J92">
            <v>0</v>
          </cell>
          <cell r="K92">
            <v>0</v>
          </cell>
          <cell r="L92">
            <v>0</v>
          </cell>
          <cell r="P92">
            <v>0</v>
          </cell>
          <cell r="T92">
            <v>0</v>
          </cell>
        </row>
        <row r="93">
          <cell r="A93" t="str">
            <v>Medicaid Psych</v>
          </cell>
          <cell r="B93">
            <v>0</v>
          </cell>
          <cell r="C93">
            <v>8.16044776119403</v>
          </cell>
          <cell r="D93">
            <v>0</v>
          </cell>
          <cell r="E93">
            <v>0</v>
          </cell>
          <cell r="F93">
            <v>7.7022222222222219</v>
          </cell>
          <cell r="G93">
            <v>0</v>
          </cell>
          <cell r="H93">
            <v>0</v>
          </cell>
          <cell r="I93">
            <v>8.3376623376623371</v>
          </cell>
          <cell r="J93">
            <v>0</v>
          </cell>
          <cell r="K93">
            <v>0</v>
          </cell>
          <cell r="L93">
            <v>8.7716894977168955</v>
          </cell>
          <cell r="P93">
            <v>8.896860986547086</v>
          </cell>
          <cell r="T93">
            <v>8.896860986547086</v>
          </cell>
        </row>
        <row r="94">
          <cell r="A94" t="str">
            <v>Blue Cross</v>
          </cell>
          <cell r="B94">
            <v>0</v>
          </cell>
          <cell r="C94">
            <v>3.635427394438723</v>
          </cell>
          <cell r="D94">
            <v>0</v>
          </cell>
          <cell r="E94">
            <v>0</v>
          </cell>
          <cell r="F94">
            <v>3.4158523344191098</v>
          </cell>
          <cell r="G94">
            <v>0</v>
          </cell>
          <cell r="H94">
            <v>0</v>
          </cell>
          <cell r="I94">
            <v>3.1129032258064515</v>
          </cell>
          <cell r="J94">
            <v>0</v>
          </cell>
          <cell r="K94">
            <v>0</v>
          </cell>
          <cell r="L94">
            <v>3.2695356738391848</v>
          </cell>
          <cell r="P94">
            <v>3.3292410714285716</v>
          </cell>
          <cell r="T94">
            <v>3.3292410714285716</v>
          </cell>
        </row>
        <row r="95">
          <cell r="A95" t="str">
            <v>M'care HMO</v>
          </cell>
          <cell r="B95">
            <v>0</v>
          </cell>
          <cell r="C95">
            <v>6.962025316455696</v>
          </cell>
          <cell r="D95">
            <v>0</v>
          </cell>
          <cell r="E95">
            <v>0</v>
          </cell>
          <cell r="F95">
            <v>5.5797101449275361</v>
          </cell>
          <cell r="G95">
            <v>0</v>
          </cell>
          <cell r="H95">
            <v>0</v>
          </cell>
          <cell r="I95">
            <v>3.8888888888888888</v>
          </cell>
          <cell r="J95">
            <v>0</v>
          </cell>
          <cell r="K95">
            <v>0</v>
          </cell>
          <cell r="L95">
            <v>4.0878048780487806</v>
          </cell>
          <cell r="P95">
            <v>4.1634615384615383</v>
          </cell>
          <cell r="T95">
            <v>4.1634615384615383</v>
          </cell>
        </row>
        <row r="96">
          <cell r="A96" t="str">
            <v>Catamount</v>
          </cell>
          <cell r="B96">
            <v>0</v>
          </cell>
          <cell r="C96">
            <v>4.4047619047619051</v>
          </cell>
          <cell r="D96">
            <v>0</v>
          </cell>
          <cell r="E96">
            <v>0</v>
          </cell>
          <cell r="F96">
            <v>4.4464285714285712</v>
          </cell>
          <cell r="G96">
            <v>0</v>
          </cell>
          <cell r="H96">
            <v>0</v>
          </cell>
          <cell r="I96">
            <v>4.0277777777777777</v>
          </cell>
          <cell r="J96">
            <v>0</v>
          </cell>
          <cell r="K96">
            <v>0</v>
          </cell>
          <cell r="L96">
            <v>4.2549019607843137</v>
          </cell>
          <cell r="P96">
            <v>4.3076923076923075</v>
          </cell>
          <cell r="T96">
            <v>4.3076923076923075</v>
          </cell>
        </row>
        <row r="97">
          <cell r="A97" t="str">
            <v>Pace VT</v>
          </cell>
          <cell r="B97">
            <v>0</v>
          </cell>
          <cell r="C97">
            <v>3.4285714285714284</v>
          </cell>
          <cell r="D97">
            <v>0</v>
          </cell>
          <cell r="E97">
            <v>0</v>
          </cell>
          <cell r="F97">
            <v>5.8684210526315788</v>
          </cell>
          <cell r="G97">
            <v>0</v>
          </cell>
          <cell r="H97">
            <v>0</v>
          </cell>
          <cell r="I97">
            <v>10.045454545454545</v>
          </cell>
          <cell r="J97">
            <v>0</v>
          </cell>
          <cell r="K97">
            <v>0</v>
          </cell>
          <cell r="L97">
            <v>10.492063492063492</v>
          </cell>
          <cell r="P97">
            <v>0</v>
          </cell>
          <cell r="T97">
            <v>0</v>
          </cell>
        </row>
        <row r="98">
          <cell r="A98" t="str">
            <v>Commercial</v>
          </cell>
          <cell r="B98">
            <v>0</v>
          </cell>
          <cell r="C98">
            <v>3.8213627992633517</v>
          </cell>
          <cell r="D98">
            <v>0</v>
          </cell>
          <cell r="E98">
            <v>0</v>
          </cell>
          <cell r="F98">
            <v>3.2246963562753037</v>
          </cell>
          <cell r="G98">
            <v>0</v>
          </cell>
          <cell r="H98">
            <v>0</v>
          </cell>
          <cell r="I98">
            <v>2.835294117647059</v>
          </cell>
          <cell r="J98">
            <v>0</v>
          </cell>
          <cell r="K98">
            <v>0</v>
          </cell>
          <cell r="L98">
            <v>2.9793388429752068</v>
          </cell>
          <cell r="P98">
            <v>3.0284552845528454</v>
          </cell>
          <cell r="T98">
            <v>3.0284552845528454</v>
          </cell>
        </row>
        <row r="99">
          <cell r="A99" t="str">
            <v>Workers Comp</v>
          </cell>
          <cell r="B99">
            <v>0</v>
          </cell>
          <cell r="C99">
            <v>2.6</v>
          </cell>
          <cell r="D99">
            <v>0</v>
          </cell>
          <cell r="E99">
            <v>0</v>
          </cell>
          <cell r="F99">
            <v>2.3333333333333335</v>
          </cell>
          <cell r="G99">
            <v>0</v>
          </cell>
          <cell r="H99">
            <v>0</v>
          </cell>
          <cell r="I99">
            <v>1.8</v>
          </cell>
          <cell r="J99">
            <v>0</v>
          </cell>
          <cell r="K99">
            <v>0</v>
          </cell>
          <cell r="L99">
            <v>1.9285714285714286</v>
          </cell>
          <cell r="P99">
            <v>2</v>
          </cell>
          <cell r="T99">
            <v>2</v>
          </cell>
        </row>
        <row r="100">
          <cell r="A100" t="str">
            <v>Self Pay</v>
          </cell>
          <cell r="B100">
            <v>0</v>
          </cell>
          <cell r="C100">
            <v>5.0986842105263159</v>
          </cell>
          <cell r="D100">
            <v>0</v>
          </cell>
          <cell r="E100">
            <v>0</v>
          </cell>
          <cell r="F100">
            <v>4.5396226415094336</v>
          </cell>
          <cell r="G100">
            <v>0</v>
          </cell>
          <cell r="H100">
            <v>0</v>
          </cell>
          <cell r="I100">
            <v>4</v>
          </cell>
          <cell r="J100">
            <v>0</v>
          </cell>
          <cell r="K100">
            <v>0</v>
          </cell>
          <cell r="L100">
            <v>4.2054054054054051</v>
          </cell>
          <cell r="P100">
            <v>4.2765957446808507</v>
          </cell>
          <cell r="T100">
            <v>4.2765957446808507</v>
          </cell>
        </row>
        <row r="101">
          <cell r="A101" t="str">
            <v>Overall ALOS (exc swing + Level II)</v>
          </cell>
          <cell r="B101">
            <v>0</v>
          </cell>
          <cell r="C101">
            <v>4.5036288601110002</v>
          </cell>
          <cell r="D101">
            <v>0</v>
          </cell>
          <cell r="E101">
            <v>0</v>
          </cell>
          <cell r="F101">
            <v>4.6660333235895939</v>
          </cell>
          <cell r="G101">
            <v>0</v>
          </cell>
          <cell r="H101">
            <v>0</v>
          </cell>
          <cell r="I101">
            <v>4.3720073664825048</v>
          </cell>
          <cell r="J101">
            <v>0</v>
          </cell>
          <cell r="K101">
            <v>0</v>
          </cell>
          <cell r="L101">
            <v>4.5948568655992235</v>
          </cell>
          <cell r="P101">
            <v>4.6725565106653928</v>
          </cell>
          <cell r="T101">
            <v>4.6725565106653928</v>
          </cell>
        </row>
        <row r="102">
          <cell r="A102" t="str">
            <v>Swing Bed ALOS</v>
          </cell>
          <cell r="B102">
            <v>0</v>
          </cell>
          <cell r="C102">
            <v>7.4230769230769234</v>
          </cell>
          <cell r="D102">
            <v>0</v>
          </cell>
          <cell r="E102">
            <v>0</v>
          </cell>
          <cell r="F102">
            <v>14.896551724137931</v>
          </cell>
          <cell r="G102">
            <v>0</v>
          </cell>
          <cell r="H102">
            <v>0</v>
          </cell>
          <cell r="I102">
            <v>10.142857142857142</v>
          </cell>
          <cell r="J102">
            <v>0</v>
          </cell>
          <cell r="K102">
            <v>0</v>
          </cell>
          <cell r="L102">
            <v>7.5</v>
          </cell>
          <cell r="M102">
            <v>0</v>
          </cell>
          <cell r="N102">
            <v>0</v>
          </cell>
          <cell r="O102">
            <v>0</v>
          </cell>
          <cell r="P102">
            <v>7.5</v>
          </cell>
          <cell r="Q102">
            <v>0</v>
          </cell>
          <cell r="R102">
            <v>0</v>
          </cell>
          <cell r="S102">
            <v>0</v>
          </cell>
          <cell r="T102">
            <v>7.5</v>
          </cell>
        </row>
        <row r="103">
          <cell r="A103">
            <v>0</v>
          </cell>
          <cell r="B103">
            <v>0</v>
          </cell>
          <cell r="C103">
            <v>0</v>
          </cell>
          <cell r="D103">
            <v>0</v>
          </cell>
          <cell r="E103">
            <v>0</v>
          </cell>
          <cell r="F103">
            <v>0</v>
          </cell>
          <cell r="G103">
            <v>0</v>
          </cell>
          <cell r="H103">
            <v>0</v>
          </cell>
          <cell r="I103">
            <v>0</v>
          </cell>
          <cell r="J103">
            <v>0</v>
          </cell>
          <cell r="K103">
            <v>0</v>
          </cell>
          <cell r="L103">
            <v>0</v>
          </cell>
          <cell r="P103">
            <v>0</v>
          </cell>
        </row>
        <row r="104">
          <cell r="A104" t="str">
            <v>REVENUE PER DISCHARGE</v>
          </cell>
          <cell r="B104">
            <v>0</v>
          </cell>
          <cell r="C104">
            <v>0</v>
          </cell>
          <cell r="D104">
            <v>0</v>
          </cell>
          <cell r="E104">
            <v>0</v>
          </cell>
          <cell r="F104">
            <v>0</v>
          </cell>
          <cell r="G104">
            <v>0</v>
          </cell>
          <cell r="H104">
            <v>0</v>
          </cell>
          <cell r="I104">
            <v>0</v>
          </cell>
          <cell r="J104">
            <v>0</v>
          </cell>
          <cell r="K104">
            <v>0</v>
          </cell>
          <cell r="L104">
            <v>0</v>
          </cell>
          <cell r="P104">
            <v>0</v>
          </cell>
          <cell r="U104">
            <v>0</v>
          </cell>
          <cell r="V104">
            <v>0</v>
          </cell>
        </row>
        <row r="105">
          <cell r="A105" t="str">
            <v>Medicare IP</v>
          </cell>
          <cell r="B105">
            <v>0</v>
          </cell>
          <cell r="C105">
            <v>25534.905557242637</v>
          </cell>
          <cell r="D105">
            <v>0</v>
          </cell>
          <cell r="E105">
            <v>0</v>
          </cell>
          <cell r="F105">
            <v>23190.084497576736</v>
          </cell>
          <cell r="G105">
            <v>-9.1828068618049916E-2</v>
          </cell>
          <cell r="H105">
            <v>0</v>
          </cell>
          <cell r="I105">
            <v>24766.028627838106</v>
          </cell>
          <cell r="J105">
            <v>6.7957670892749442E-2</v>
          </cell>
          <cell r="K105">
            <v>0</v>
          </cell>
          <cell r="L105">
            <v>26457.462951235877</v>
          </cell>
          <cell r="M105">
            <v>6.8296550440732517E-2</v>
          </cell>
          <cell r="O105">
            <v>0</v>
          </cell>
          <cell r="P105">
            <v>26579.77353261079</v>
          </cell>
          <cell r="Q105">
            <v>4.6229142076224701E-3</v>
          </cell>
          <cell r="R105">
            <v>0</v>
          </cell>
          <cell r="S105">
            <v>0</v>
          </cell>
          <cell r="T105">
            <v>27688.378423513695</v>
          </cell>
          <cell r="U105">
            <v>4.1708590539447407E-2</v>
          </cell>
          <cell r="V105">
            <v>0</v>
          </cell>
        </row>
        <row r="106">
          <cell r="A106" t="str">
            <v>Medicare Rehab</v>
          </cell>
          <cell r="B106">
            <v>0</v>
          </cell>
          <cell r="C106">
            <v>0</v>
          </cell>
          <cell r="D106">
            <v>0</v>
          </cell>
          <cell r="E106">
            <v>0</v>
          </cell>
          <cell r="F106">
            <v>36029.249999999978</v>
          </cell>
          <cell r="G106">
            <v>0</v>
          </cell>
          <cell r="H106">
            <v>0</v>
          </cell>
          <cell r="I106">
            <v>0</v>
          </cell>
          <cell r="J106">
            <v>-1</v>
          </cell>
          <cell r="K106">
            <v>0</v>
          </cell>
          <cell r="L106">
            <v>0</v>
          </cell>
          <cell r="M106">
            <v>0</v>
          </cell>
          <cell r="O106">
            <v>0</v>
          </cell>
          <cell r="P106">
            <v>0</v>
          </cell>
          <cell r="Q106" t="e">
            <v>#DIV/0!</v>
          </cell>
          <cell r="R106">
            <v>0</v>
          </cell>
          <cell r="S106">
            <v>0</v>
          </cell>
          <cell r="T106">
            <v>0</v>
          </cell>
          <cell r="U106" t="e">
            <v>#DIV/0!</v>
          </cell>
          <cell r="V106">
            <v>0</v>
          </cell>
        </row>
        <row r="107">
          <cell r="A107" t="str">
            <v>Medicare Psych</v>
          </cell>
          <cell r="B107">
            <v>0</v>
          </cell>
          <cell r="C107">
            <v>27148.108280254775</v>
          </cell>
          <cell r="D107">
            <v>0</v>
          </cell>
          <cell r="E107">
            <v>0</v>
          </cell>
          <cell r="F107">
            <v>31457.312229729741</v>
          </cell>
          <cell r="G107">
            <v>0.15872943724071981</v>
          </cell>
          <cell r="H107">
            <v>0</v>
          </cell>
          <cell r="I107">
            <v>31553.925925925927</v>
          </cell>
          <cell r="J107">
            <v>3.071263542499278E-3</v>
          </cell>
          <cell r="K107">
            <v>0</v>
          </cell>
          <cell r="L107">
            <v>33651.472874633517</v>
          </cell>
          <cell r="M107">
            <v>6.6474991214458171E-2</v>
          </cell>
          <cell r="O107">
            <v>0</v>
          </cell>
          <cell r="P107">
            <v>33608.847953740376</v>
          </cell>
          <cell r="Q107">
            <v>-1.2666584030938818E-3</v>
          </cell>
          <cell r="R107">
            <v>0</v>
          </cell>
          <cell r="S107">
            <v>0</v>
          </cell>
          <cell r="T107">
            <v>35010.628205128203</v>
          </cell>
          <cell r="U107">
            <v>4.170866711400683E-2</v>
          </cell>
          <cell r="V107">
            <v>0</v>
          </cell>
        </row>
        <row r="108">
          <cell r="A108" t="str">
            <v>Medicaid DRG</v>
          </cell>
          <cell r="B108">
            <v>0</v>
          </cell>
          <cell r="C108">
            <v>12025.153784860559</v>
          </cell>
          <cell r="D108">
            <v>0</v>
          </cell>
          <cell r="E108">
            <v>0</v>
          </cell>
          <cell r="F108">
            <v>12761.278958677689</v>
          </cell>
          <cell r="G108">
            <v>6.1215447801083268E-2</v>
          </cell>
          <cell r="H108">
            <v>0</v>
          </cell>
          <cell r="I108">
            <v>12457.364942528735</v>
          </cell>
          <cell r="J108">
            <v>-2.3815325809666752E-2</v>
          </cell>
          <cell r="K108">
            <v>0</v>
          </cell>
          <cell r="L108">
            <v>13318.271792743917</v>
          </cell>
          <cell r="M108">
            <v>6.9108262797704129E-2</v>
          </cell>
          <cell r="O108">
            <v>0</v>
          </cell>
          <cell r="P108">
            <v>13246.679342442601</v>
          </cell>
          <cell r="Q108">
            <v>-5.3755060277656157E-3</v>
          </cell>
          <cell r="R108">
            <v>0</v>
          </cell>
          <cell r="S108">
            <v>0</v>
          </cell>
          <cell r="T108">
            <v>13799.179741807349</v>
          </cell>
          <cell r="U108">
            <v>4.170859617583756E-2</v>
          </cell>
          <cell r="V108">
            <v>0</v>
          </cell>
        </row>
        <row r="109">
          <cell r="A109" t="str">
            <v>Medicaid Rehab</v>
          </cell>
          <cell r="B109">
            <v>0</v>
          </cell>
          <cell r="C109">
            <v>0</v>
          </cell>
          <cell r="D109">
            <v>0</v>
          </cell>
          <cell r="E109">
            <v>0</v>
          </cell>
          <cell r="F109">
            <v>38029.599999999999</v>
          </cell>
          <cell r="G109">
            <v>0</v>
          </cell>
          <cell r="H109">
            <v>0</v>
          </cell>
          <cell r="I109">
            <v>0</v>
          </cell>
          <cell r="J109">
            <v>-1</v>
          </cell>
          <cell r="K109">
            <v>0</v>
          </cell>
          <cell r="L109">
            <v>0</v>
          </cell>
          <cell r="M109">
            <v>0</v>
          </cell>
          <cell r="O109">
            <v>0</v>
          </cell>
          <cell r="P109">
            <v>0</v>
          </cell>
          <cell r="Q109" t="e">
            <v>#DIV/0!</v>
          </cell>
          <cell r="R109">
            <v>0</v>
          </cell>
          <cell r="S109">
            <v>0</v>
          </cell>
          <cell r="T109">
            <v>0</v>
          </cell>
          <cell r="U109" t="e">
            <v>#DIV/0!</v>
          </cell>
          <cell r="V109">
            <v>0</v>
          </cell>
        </row>
        <row r="110">
          <cell r="A110" t="str">
            <v>Medicaid Psych</v>
          </cell>
          <cell r="B110">
            <v>0</v>
          </cell>
          <cell r="C110">
            <v>10339.690298507463</v>
          </cell>
          <cell r="D110">
            <v>0</v>
          </cell>
          <cell r="E110">
            <v>0</v>
          </cell>
          <cell r="F110">
            <v>13215.329866666667</v>
          </cell>
          <cell r="G110">
            <v>0.27811660554033257</v>
          </cell>
          <cell r="H110">
            <v>0</v>
          </cell>
          <cell r="I110">
            <v>16445.584415584417</v>
          </cell>
          <cell r="J110">
            <v>0.24443238129571748</v>
          </cell>
          <cell r="K110">
            <v>0</v>
          </cell>
          <cell r="L110">
            <v>17586.262785660088</v>
          </cell>
          <cell r="M110">
            <v>6.9360768291987507E-2</v>
          </cell>
          <cell r="O110">
            <v>0</v>
          </cell>
          <cell r="P110">
            <v>17472.950084558128</v>
          </cell>
          <cell r="Q110">
            <v>-6.4432507624278311E-3</v>
          </cell>
          <cell r="R110">
            <v>0</v>
          </cell>
          <cell r="S110">
            <v>0</v>
          </cell>
          <cell r="T110">
            <v>18201.721973094169</v>
          </cell>
          <cell r="U110">
            <v>4.1708577258519126E-2</v>
          </cell>
          <cell r="V110">
            <v>0</v>
          </cell>
        </row>
        <row r="111">
          <cell r="A111" t="str">
            <v>BCBS</v>
          </cell>
          <cell r="B111">
            <v>0</v>
          </cell>
          <cell r="C111">
            <v>30820.743315508022</v>
          </cell>
          <cell r="D111">
            <v>0</v>
          </cell>
          <cell r="E111">
            <v>0</v>
          </cell>
          <cell r="F111">
            <v>19396.154811428572</v>
          </cell>
          <cell r="G111">
            <v>-0.37067855201048827</v>
          </cell>
          <cell r="H111">
            <v>0</v>
          </cell>
          <cell r="I111">
            <v>21671.169491525423</v>
          </cell>
          <cell r="J111">
            <v>0.11729204588305152</v>
          </cell>
          <cell r="K111">
            <v>0</v>
          </cell>
          <cell r="L111">
            <v>23147.426589830196</v>
          </cell>
          <cell r="M111">
            <v>6.8120785953986851E-2</v>
          </cell>
          <cell r="O111">
            <v>0</v>
          </cell>
          <cell r="P111">
            <v>23061.438642390123</v>
          </cell>
          <cell r="Q111">
            <v>-3.7147951244762526E-3</v>
          </cell>
          <cell r="R111">
            <v>0</v>
          </cell>
          <cell r="S111">
            <v>0</v>
          </cell>
          <cell r="T111">
            <v>24023.298944900351</v>
          </cell>
          <cell r="U111">
            <v>4.1708599252008274E-2</v>
          </cell>
          <cell r="V111">
            <v>0</v>
          </cell>
        </row>
        <row r="112">
          <cell r="A112" t="str">
            <v>M'care HMO</v>
          </cell>
          <cell r="B112">
            <v>0</v>
          </cell>
          <cell r="C112">
            <v>31174.354430379746</v>
          </cell>
          <cell r="D112">
            <v>0</v>
          </cell>
          <cell r="E112">
            <v>0</v>
          </cell>
          <cell r="F112">
            <v>26702.157004830919</v>
          </cell>
          <cell r="G112">
            <v>-0.1434575793874539</v>
          </cell>
          <cell r="H112">
            <v>0</v>
          </cell>
          <cell r="I112">
            <v>23869.402777777777</v>
          </cell>
          <cell r="J112">
            <v>-0.10608709350861217</v>
          </cell>
          <cell r="K112">
            <v>0</v>
          </cell>
          <cell r="L112">
            <v>25497.513184583015</v>
          </cell>
          <cell r="M112">
            <v>6.8209096891229934E-2</v>
          </cell>
          <cell r="O112">
            <v>0</v>
          </cell>
          <cell r="P112">
            <v>25423.876908000981</v>
          </cell>
          <cell r="Q112">
            <v>-2.8879787628292302E-3</v>
          </cell>
          <cell r="R112">
            <v>0</v>
          </cell>
          <cell r="S112">
            <v>0</v>
          </cell>
          <cell r="T112">
            <v>26484.26923076923</v>
          </cell>
          <cell r="U112">
            <v>4.1708521741408398E-2</v>
          </cell>
          <cell r="V112">
            <v>0</v>
          </cell>
        </row>
        <row r="113">
          <cell r="A113" t="str">
            <v>Catamount</v>
          </cell>
          <cell r="B113">
            <v>0</v>
          </cell>
          <cell r="C113">
            <v>35272.119047619046</v>
          </cell>
          <cell r="D113">
            <v>0</v>
          </cell>
          <cell r="E113">
            <v>0</v>
          </cell>
          <cell r="F113">
            <v>26792.571428571428</v>
          </cell>
          <cell r="G113">
            <v>-0.24040369130076433</v>
          </cell>
          <cell r="H113">
            <v>0</v>
          </cell>
          <cell r="I113">
            <v>28339.055555555555</v>
          </cell>
          <cell r="J113">
            <v>5.7720630925890387E-2</v>
          </cell>
          <cell r="K113">
            <v>0</v>
          </cell>
          <cell r="L113">
            <v>30420.429279700144</v>
          </cell>
          <cell r="M113">
            <v>7.3445415993637755E-2</v>
          </cell>
          <cell r="O113">
            <v>0</v>
          </cell>
          <cell r="P113">
            <v>30184.611941955034</v>
          </cell>
          <cell r="Q113">
            <v>-7.7519398420347954E-3</v>
          </cell>
          <cell r="R113">
            <v>0</v>
          </cell>
          <cell r="S113">
            <v>0</v>
          </cell>
          <cell r="T113">
            <v>31443.567307692309</v>
          </cell>
          <cell r="U113">
            <v>4.1708515854311588E-2</v>
          </cell>
          <cell r="V113">
            <v>0</v>
          </cell>
        </row>
        <row r="114">
          <cell r="A114" t="str">
            <v>Pace VT</v>
          </cell>
          <cell r="B114">
            <v>0</v>
          </cell>
          <cell r="C114">
            <v>13986.761904761905</v>
          </cell>
          <cell r="D114">
            <v>0</v>
          </cell>
          <cell r="E114">
            <v>0</v>
          </cell>
          <cell r="F114">
            <v>21077.78947368421</v>
          </cell>
          <cell r="G114">
            <v>0.50698135974618319</v>
          </cell>
          <cell r="H114">
            <v>0</v>
          </cell>
          <cell r="I114">
            <v>35357.272727272728</v>
          </cell>
          <cell r="J114">
            <v>0.67746588281549014</v>
          </cell>
          <cell r="K114">
            <v>0</v>
          </cell>
          <cell r="L114">
            <v>37552.471618629075</v>
          </cell>
          <cell r="M114">
            <v>6.2086205242382488E-2</v>
          </cell>
          <cell r="O114">
            <v>0</v>
          </cell>
          <cell r="P114">
            <v>0</v>
          </cell>
          <cell r="Q114">
            <v>-1</v>
          </cell>
          <cell r="R114">
            <v>0</v>
          </cell>
          <cell r="S114">
            <v>0</v>
          </cell>
          <cell r="T114">
            <v>0</v>
          </cell>
          <cell r="U114" t="e">
            <v>#DIV/0!</v>
          </cell>
          <cell r="V114">
            <v>0</v>
          </cell>
        </row>
        <row r="115">
          <cell r="A115" t="str">
            <v>Commercial</v>
          </cell>
          <cell r="B115">
            <v>0</v>
          </cell>
          <cell r="C115">
            <v>18627.235727440147</v>
          </cell>
          <cell r="D115">
            <v>0</v>
          </cell>
          <cell r="E115">
            <v>0</v>
          </cell>
          <cell r="F115">
            <v>19135.994939271255</v>
          </cell>
          <cell r="G115">
            <v>2.7312652251543931E-2</v>
          </cell>
          <cell r="H115">
            <v>0</v>
          </cell>
          <cell r="I115">
            <v>26801.517647058823</v>
          </cell>
          <cell r="J115">
            <v>0.40058135111941506</v>
          </cell>
          <cell r="K115">
            <v>0</v>
          </cell>
          <cell r="L115">
            <v>28631.268075459295</v>
          </cell>
          <cell r="M115">
            <v>6.8270403657580456E-2</v>
          </cell>
          <cell r="O115">
            <v>0</v>
          </cell>
          <cell r="P115">
            <v>28495.367885713727</v>
          </cell>
          <cell r="Q115">
            <v>-4.7465655166720119E-3</v>
          </cell>
          <cell r="R115">
            <v>0</v>
          </cell>
          <cell r="S115">
            <v>0</v>
          </cell>
          <cell r="T115">
            <v>29683.869918699187</v>
          </cell>
          <cell r="U115">
            <v>4.1708604631888968E-2</v>
          </cell>
          <cell r="V115">
            <v>0</v>
          </cell>
        </row>
        <row r="116">
          <cell r="A116" t="str">
            <v>Workers Comp</v>
          </cell>
          <cell r="B116">
            <v>0</v>
          </cell>
          <cell r="C116">
            <v>18808.133333333335</v>
          </cell>
          <cell r="D116">
            <v>0</v>
          </cell>
          <cell r="E116">
            <v>0</v>
          </cell>
          <cell r="F116">
            <v>31178.285714285714</v>
          </cell>
          <cell r="G116">
            <v>0.65770229090352994</v>
          </cell>
          <cell r="H116">
            <v>0</v>
          </cell>
          <cell r="I116">
            <v>25305.8</v>
          </cell>
          <cell r="J116">
            <v>-0.18835178329240132</v>
          </cell>
          <cell r="K116">
            <v>0</v>
          </cell>
          <cell r="L116">
            <v>27487.780662909561</v>
          </cell>
          <cell r="M116">
            <v>8.6224528088800281E-2</v>
          </cell>
          <cell r="O116">
            <v>0</v>
          </cell>
          <cell r="P116">
            <v>27809.495022012179</v>
          </cell>
          <cell r="Q116">
            <v>1.1703904474787986E-2</v>
          </cell>
          <cell r="R116">
            <v>0</v>
          </cell>
          <cell r="S116">
            <v>0</v>
          </cell>
          <cell r="T116">
            <v>28969.357142857141</v>
          </cell>
          <cell r="U116">
            <v>4.1707413957962597E-2</v>
          </cell>
          <cell r="V116">
            <v>0</v>
          </cell>
        </row>
        <row r="117">
          <cell r="A117" t="str">
            <v>Selfpay</v>
          </cell>
          <cell r="B117">
            <v>0</v>
          </cell>
          <cell r="C117">
            <v>19662.74342105263</v>
          </cell>
          <cell r="D117">
            <v>0</v>
          </cell>
          <cell r="E117">
            <v>0</v>
          </cell>
          <cell r="F117">
            <v>19295.226415094341</v>
          </cell>
          <cell r="G117">
            <v>-1.8691034007227769E-2</v>
          </cell>
          <cell r="H117">
            <v>0</v>
          </cell>
          <cell r="I117">
            <v>27897.630769230771</v>
          </cell>
          <cell r="J117">
            <v>0.44583070284196868</v>
          </cell>
          <cell r="K117">
            <v>0</v>
          </cell>
          <cell r="L117">
            <v>29811.689344393501</v>
          </cell>
          <cell r="M117">
            <v>6.8610076281954688E-2</v>
          </cell>
          <cell r="O117">
            <v>0</v>
          </cell>
          <cell r="P117">
            <v>29679.316298466929</v>
          </cell>
          <cell r="Q117">
            <v>-4.4403067668309188E-3</v>
          </cell>
          <cell r="R117">
            <v>0</v>
          </cell>
          <cell r="S117">
            <v>0</v>
          </cell>
          <cell r="T117">
            <v>30917.196808510638</v>
          </cell>
          <cell r="U117">
            <v>4.1708525142395259E-2</v>
          </cell>
          <cell r="V117">
            <v>0</v>
          </cell>
        </row>
        <row r="118">
          <cell r="A118" t="str">
            <v>IP Revenue/Discharge</v>
          </cell>
          <cell r="B118">
            <v>0</v>
          </cell>
          <cell r="C118">
            <v>22709.875195673831</v>
          </cell>
          <cell r="D118">
            <v>0</v>
          </cell>
          <cell r="E118">
            <v>0</v>
          </cell>
          <cell r="F118">
            <v>20914.678266588719</v>
          </cell>
          <cell r="G118">
            <v>0</v>
          </cell>
          <cell r="H118">
            <v>0</v>
          </cell>
          <cell r="I118">
            <v>23062.655156537752</v>
          </cell>
          <cell r="J118">
            <v>0</v>
          </cell>
          <cell r="K118">
            <v>0</v>
          </cell>
          <cell r="L118">
            <v>24640.386539731964</v>
          </cell>
          <cell r="M118">
            <v>0</v>
          </cell>
          <cell r="N118">
            <v>0</v>
          </cell>
          <cell r="O118">
            <v>0</v>
          </cell>
          <cell r="P118">
            <v>24535.914914756722</v>
          </cell>
          <cell r="Q118">
            <v>0</v>
          </cell>
          <cell r="R118">
            <v>0</v>
          </cell>
          <cell r="S118">
            <v>0</v>
          </cell>
          <cell r="T118">
            <v>25559.273161413563</v>
          </cell>
          <cell r="U118">
            <v>0</v>
          </cell>
          <cell r="V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row>
        <row r="120">
          <cell r="A120" t="str">
            <v>Swing Bed Revenue/Discharge</v>
          </cell>
          <cell r="B120">
            <v>0</v>
          </cell>
          <cell r="C120">
            <v>17410.884615384617</v>
          </cell>
          <cell r="D120">
            <v>0</v>
          </cell>
          <cell r="E120">
            <v>0</v>
          </cell>
          <cell r="F120">
            <v>28005.098275862074</v>
          </cell>
          <cell r="G120">
            <v>0</v>
          </cell>
          <cell r="H120">
            <v>0</v>
          </cell>
          <cell r="I120">
            <v>26647.285714285714</v>
          </cell>
          <cell r="J120">
            <v>0</v>
          </cell>
          <cell r="K120">
            <v>0</v>
          </cell>
          <cell r="L120">
            <v>18995.113823337375</v>
          </cell>
          <cell r="M120">
            <v>0</v>
          </cell>
          <cell r="N120">
            <v>0</v>
          </cell>
          <cell r="O120">
            <v>0</v>
          </cell>
          <cell r="P120">
            <v>19217.430821013437</v>
          </cell>
          <cell r="Q120">
            <v>0</v>
          </cell>
          <cell r="R120">
            <v>0</v>
          </cell>
          <cell r="S120">
            <v>0</v>
          </cell>
          <cell r="T120">
            <v>20018.973214285714</v>
          </cell>
          <cell r="U120">
            <v>0</v>
          </cell>
          <cell r="V120">
            <v>0</v>
          </cell>
        </row>
        <row r="121">
          <cell r="A121" t="str">
            <v>Adjusted Acute Discharges</v>
          </cell>
          <cell r="B121">
            <v>0</v>
          </cell>
          <cell r="C121">
            <v>17328.064056770734</v>
          </cell>
          <cell r="D121">
            <v>0</v>
          </cell>
          <cell r="E121">
            <v>0</v>
          </cell>
          <cell r="F121">
            <v>16811.203062247892</v>
          </cell>
          <cell r="G121">
            <v>0</v>
          </cell>
          <cell r="H121">
            <v>0</v>
          </cell>
          <cell r="I121">
            <v>5709.4933989738638</v>
          </cell>
          <cell r="K121">
            <v>0</v>
          </cell>
          <cell r="L121">
            <v>15921.488393987829</v>
          </cell>
          <cell r="P121">
            <v>16173.363623592721</v>
          </cell>
          <cell r="T121">
            <v>16263.155471241505</v>
          </cell>
        </row>
        <row r="122">
          <cell r="A122" t="str">
            <v>Average Daily Census</v>
          </cell>
          <cell r="B122">
            <v>0</v>
          </cell>
          <cell r="C122">
            <v>90.147540983606561</v>
          </cell>
          <cell r="D122">
            <v>0</v>
          </cell>
          <cell r="E122">
            <v>0</v>
          </cell>
          <cell r="F122">
            <v>92.701369863013696</v>
          </cell>
          <cell r="G122">
            <v>0</v>
          </cell>
          <cell r="H122">
            <v>0</v>
          </cell>
          <cell r="I122">
            <v>80.609756097560975</v>
          </cell>
          <cell r="K122">
            <v>0</v>
          </cell>
          <cell r="L122">
            <v>81.194520547945203</v>
          </cell>
          <cell r="P122">
            <v>83.778082191780825</v>
          </cell>
          <cell r="T122">
            <v>83.778082191780825</v>
          </cell>
        </row>
        <row r="123">
          <cell r="A123" t="str">
            <v>Total Net-To-Gross W/ Dps</v>
          </cell>
          <cell r="B123">
            <v>0</v>
          </cell>
          <cell r="C123">
            <v>0.47838043394312002</v>
          </cell>
          <cell r="D123">
            <v>0</v>
          </cell>
          <cell r="E123">
            <v>0</v>
          </cell>
          <cell r="F123">
            <v>0.4982977866393718</v>
          </cell>
          <cell r="G123">
            <v>0</v>
          </cell>
          <cell r="H123">
            <v>0</v>
          </cell>
          <cell r="I123">
            <v>0.48303686012111491</v>
          </cell>
          <cell r="K123">
            <v>0</v>
          </cell>
          <cell r="L123">
            <v>0.48464779677768405</v>
          </cell>
          <cell r="P123">
            <v>0.4836608477580423</v>
          </cell>
          <cell r="T123">
            <v>0.47415252502901117</v>
          </cell>
        </row>
        <row r="124">
          <cell r="A124">
            <v>0</v>
          </cell>
          <cell r="B124">
            <v>0</v>
          </cell>
          <cell r="C124">
            <v>0</v>
          </cell>
          <cell r="D124">
            <v>0</v>
          </cell>
          <cell r="E124">
            <v>0</v>
          </cell>
          <cell r="F124">
            <v>0</v>
          </cell>
          <cell r="G124">
            <v>0</v>
          </cell>
          <cell r="H124">
            <v>0</v>
          </cell>
          <cell r="I124">
            <v>0</v>
          </cell>
          <cell r="K124">
            <v>0</v>
          </cell>
          <cell r="L124">
            <v>0</v>
          </cell>
        </row>
      </sheetData>
      <sheetData sheetId="16">
        <row r="6">
          <cell r="A6" t="str">
            <v>Medicare IP DRG Revenue</v>
          </cell>
          <cell r="B6">
            <v>84086444</v>
          </cell>
          <cell r="C6">
            <v>0</v>
          </cell>
          <cell r="D6">
            <v>71773311.519999996</v>
          </cell>
          <cell r="E6">
            <v>0</v>
          </cell>
          <cell r="F6">
            <v>25087987</v>
          </cell>
          <cell r="G6">
            <v>0</v>
          </cell>
          <cell r="H6">
            <v>76303323.151364267</v>
          </cell>
          <cell r="I6">
            <v>0</v>
          </cell>
          <cell r="J6">
            <v>79579841.956636712</v>
          </cell>
          <cell r="K6">
            <v>0</v>
          </cell>
          <cell r="L6">
            <v>82899005</v>
          </cell>
        </row>
        <row r="7">
          <cell r="A7" t="str">
            <v>Medicare IP DRG</v>
          </cell>
          <cell r="B7">
            <v>48854715.847592004</v>
          </cell>
          <cell r="C7">
            <v>0</v>
          </cell>
          <cell r="D7">
            <v>38655229.108400002</v>
          </cell>
          <cell r="E7">
            <v>0</v>
          </cell>
          <cell r="F7">
            <v>14314792.6787</v>
          </cell>
          <cell r="G7">
            <v>0</v>
          </cell>
          <cell r="H7">
            <v>45408278.769764274</v>
          </cell>
          <cell r="I7">
            <v>0</v>
          </cell>
          <cell r="J7">
            <v>47327966.174236715</v>
          </cell>
          <cell r="K7">
            <v>0</v>
          </cell>
          <cell r="L7">
            <v>50647129.217600003</v>
          </cell>
        </row>
        <row r="8">
          <cell r="A8" t="str">
            <v>Medicare IP Capital</v>
          </cell>
          <cell r="B8">
            <v>-1885760.6798940001</v>
          </cell>
          <cell r="C8">
            <v>0</v>
          </cell>
          <cell r="D8">
            <v>-1772842.4313000001</v>
          </cell>
          <cell r="E8">
            <v>0</v>
          </cell>
          <cell r="F8">
            <v>-570265.00710000005</v>
          </cell>
          <cell r="G8">
            <v>0</v>
          </cell>
          <cell r="H8">
            <v>-1635388.9272</v>
          </cell>
          <cell r="I8">
            <v>0</v>
          </cell>
          <cell r="J8">
            <v>-1714536.1298520002</v>
          </cell>
          <cell r="K8">
            <v>0</v>
          </cell>
          <cell r="L8">
            <v>-1714536.1298520002</v>
          </cell>
        </row>
        <row r="9">
          <cell r="A9" t="str">
            <v>Medicare Billing Adjustment</v>
          </cell>
          <cell r="B9">
            <v>459000</v>
          </cell>
          <cell r="C9">
            <v>0</v>
          </cell>
          <cell r="D9">
            <v>404718.06</v>
          </cell>
          <cell r="E9">
            <v>0</v>
          </cell>
          <cell r="F9">
            <v>145633</v>
          </cell>
          <cell r="G9">
            <v>0</v>
          </cell>
          <cell r="H9">
            <v>342431.28571428568</v>
          </cell>
          <cell r="I9">
            <v>0</v>
          </cell>
          <cell r="J9">
            <v>335122.28571428568</v>
          </cell>
          <cell r="K9">
            <v>0</v>
          </cell>
          <cell r="L9">
            <v>339000</v>
          </cell>
        </row>
        <row r="10">
          <cell r="A10" t="str">
            <v>Medicare Waiver Of Liability</v>
          </cell>
          <cell r="B10">
            <v>4287000</v>
          </cell>
          <cell r="C10">
            <v>0</v>
          </cell>
          <cell r="D10">
            <v>4462429.5</v>
          </cell>
          <cell r="E10">
            <v>0</v>
          </cell>
          <cell r="F10">
            <v>1733525</v>
          </cell>
          <cell r="G10">
            <v>0</v>
          </cell>
          <cell r="H10">
            <v>5063092.6400000006</v>
          </cell>
          <cell r="I10">
            <v>0</v>
          </cell>
          <cell r="J10">
            <v>4252862.2100000009</v>
          </cell>
          <cell r="K10">
            <v>0</v>
          </cell>
          <cell r="L10">
            <v>4302000</v>
          </cell>
        </row>
        <row r="11">
          <cell r="A11" t="str">
            <v>Medicare IP Value Based Purchasing</v>
          </cell>
          <cell r="B11">
            <v>0</v>
          </cell>
          <cell r="C11">
            <v>0</v>
          </cell>
          <cell r="D11">
            <v>0</v>
          </cell>
          <cell r="E11">
            <v>0</v>
          </cell>
          <cell r="F11">
            <v>0</v>
          </cell>
          <cell r="G11">
            <v>0</v>
          </cell>
          <cell r="H11">
            <v>0</v>
          </cell>
          <cell r="I11">
            <v>0</v>
          </cell>
          <cell r="J11">
            <v>100000</v>
          </cell>
          <cell r="K11">
            <v>0</v>
          </cell>
          <cell r="L11">
            <v>100000</v>
          </cell>
        </row>
        <row r="12">
          <cell r="A12" t="str">
            <v>Medicare Target Allowance</v>
          </cell>
          <cell r="B12">
            <v>0</v>
          </cell>
          <cell r="C12">
            <v>0</v>
          </cell>
          <cell r="D12">
            <v>200000</v>
          </cell>
          <cell r="E12">
            <v>0</v>
          </cell>
          <cell r="F12">
            <v>0</v>
          </cell>
          <cell r="G12">
            <v>0</v>
          </cell>
          <cell r="H12">
            <v>0</v>
          </cell>
          <cell r="I12">
            <v>0</v>
          </cell>
          <cell r="J12">
            <v>0</v>
          </cell>
          <cell r="K12">
            <v>0</v>
          </cell>
          <cell r="L12">
            <v>0</v>
          </cell>
        </row>
        <row r="13">
          <cell r="A13" t="str">
            <v>Medicare Add'l C/A</v>
          </cell>
          <cell r="B13">
            <v>1250000</v>
          </cell>
          <cell r="C13">
            <v>0</v>
          </cell>
          <cell r="D13">
            <v>2704487</v>
          </cell>
          <cell r="E13">
            <v>0</v>
          </cell>
          <cell r="F13">
            <v>-60315</v>
          </cell>
          <cell r="G13">
            <v>0</v>
          </cell>
          <cell r="H13">
            <v>325304.33308799996</v>
          </cell>
          <cell r="I13">
            <v>0</v>
          </cell>
          <cell r="J13">
            <v>1379328.2382450399</v>
          </cell>
          <cell r="K13">
            <v>0</v>
          </cell>
          <cell r="L13">
            <v>1379328.2382450399</v>
          </cell>
        </row>
        <row r="14">
          <cell r="A14" t="str">
            <v>Medicare IP C/A</v>
          </cell>
          <cell r="B14">
            <v>52964955.167698003</v>
          </cell>
          <cell r="C14">
            <v>0</v>
          </cell>
          <cell r="D14">
            <v>44654021.237100005</v>
          </cell>
          <cell r="E14">
            <v>0</v>
          </cell>
          <cell r="F14">
            <v>15563370.671599999</v>
          </cell>
          <cell r="G14">
            <v>0</v>
          </cell>
          <cell r="H14">
            <v>49503718.101366565</v>
          </cell>
          <cell r="I14">
            <v>0</v>
          </cell>
          <cell r="J14">
            <v>51680742.778344043</v>
          </cell>
          <cell r="K14">
            <v>0</v>
          </cell>
          <cell r="L14">
            <v>55052921.325993046</v>
          </cell>
        </row>
        <row r="15">
          <cell r="A15" t="str">
            <v>Medicare IP Net Revenue</v>
          </cell>
          <cell r="B15">
            <v>31121488.832301997</v>
          </cell>
          <cell r="C15">
            <v>0</v>
          </cell>
          <cell r="D15">
            <v>27119290.282899991</v>
          </cell>
          <cell r="E15">
            <v>0</v>
          </cell>
          <cell r="F15">
            <v>9524616.3284000009</v>
          </cell>
          <cell r="G15">
            <v>0</v>
          </cell>
          <cell r="H15">
            <v>26799605.049997702</v>
          </cell>
          <cell r="I15">
            <v>0</v>
          </cell>
          <cell r="J15">
            <v>27899099.178292669</v>
          </cell>
          <cell r="K15">
            <v>0</v>
          </cell>
          <cell r="L15">
            <v>27846083.674006954</v>
          </cell>
        </row>
        <row r="16">
          <cell r="A16" t="str">
            <v>Medicare IP Net to Gross %</v>
          </cell>
          <cell r="B16">
            <v>0.37011303311033106</v>
          </cell>
          <cell r="C16">
            <v>0</v>
          </cell>
          <cell r="D16">
            <v>0.37784644053023891</v>
          </cell>
          <cell r="E16">
            <v>0</v>
          </cell>
          <cell r="F16">
            <v>0.37964848787589062</v>
          </cell>
          <cell r="G16">
            <v>0</v>
          </cell>
          <cell r="H16">
            <v>0.35122461176212266</v>
          </cell>
          <cell r="I16">
            <v>0</v>
          </cell>
          <cell r="J16">
            <v>0.35057997719441275</v>
          </cell>
          <cell r="K16">
            <v>0</v>
          </cell>
          <cell r="L16">
            <v>0.33590371409170655</v>
          </cell>
        </row>
        <row r="17">
          <cell r="A17">
            <v>0</v>
          </cell>
          <cell r="B17">
            <v>0</v>
          </cell>
          <cell r="C17">
            <v>0</v>
          </cell>
          <cell r="D17">
            <v>0</v>
          </cell>
          <cell r="E17">
            <v>0</v>
          </cell>
          <cell r="F17">
            <v>0</v>
          </cell>
          <cell r="G17">
            <v>0</v>
          </cell>
          <cell r="H17">
            <v>0</v>
          </cell>
          <cell r="I17">
            <v>0</v>
          </cell>
          <cell r="J17">
            <v>0</v>
          </cell>
          <cell r="K17">
            <v>0</v>
          </cell>
          <cell r="L17">
            <v>0</v>
          </cell>
        </row>
        <row r="18">
          <cell r="A18" t="str">
            <v>Medicare IP Swing Revenue</v>
          </cell>
          <cell r="B18">
            <v>452683</v>
          </cell>
          <cell r="C18">
            <v>0</v>
          </cell>
          <cell r="D18">
            <v>812147.85000000009</v>
          </cell>
          <cell r="E18">
            <v>0</v>
          </cell>
          <cell r="F18">
            <v>186531</v>
          </cell>
          <cell r="G18">
            <v>0</v>
          </cell>
          <cell r="H18">
            <v>567320.73285700963</v>
          </cell>
          <cell r="I18">
            <v>0</v>
          </cell>
          <cell r="J18">
            <v>573960.60052093468</v>
          </cell>
          <cell r="K18">
            <v>0</v>
          </cell>
          <cell r="L18">
            <v>597900</v>
          </cell>
        </row>
        <row r="19">
          <cell r="A19" t="str">
            <v>Medicare IP Swing Bed C/A</v>
          </cell>
          <cell r="B19">
            <v>401197.60832576524</v>
          </cell>
          <cell r="C19">
            <v>0</v>
          </cell>
          <cell r="D19">
            <v>812425.74563302053</v>
          </cell>
          <cell r="E19">
            <v>0</v>
          </cell>
          <cell r="F19">
            <v>138434.8459490519</v>
          </cell>
          <cell r="G19">
            <v>0</v>
          </cell>
          <cell r="H19">
            <v>504718.34071140049</v>
          </cell>
          <cell r="I19">
            <v>0</v>
          </cell>
          <cell r="J19">
            <v>511990.55577073572</v>
          </cell>
          <cell r="K19">
            <v>0</v>
          </cell>
          <cell r="L19">
            <v>535929.95524980105</v>
          </cell>
        </row>
        <row r="20">
          <cell r="A20" t="str">
            <v>Medicare IP Swing Bed Net Revenue</v>
          </cell>
          <cell r="B20">
            <v>51485.391674234765</v>
          </cell>
          <cell r="C20">
            <v>0</v>
          </cell>
          <cell r="D20">
            <v>-277.89563302043825</v>
          </cell>
          <cell r="E20">
            <v>0</v>
          </cell>
          <cell r="F20">
            <v>48096.154050948098</v>
          </cell>
          <cell r="G20">
            <v>0</v>
          </cell>
          <cell r="H20">
            <v>62602.392145609134</v>
          </cell>
          <cell r="I20">
            <v>0</v>
          </cell>
          <cell r="J20">
            <v>61970.044750198955</v>
          </cell>
          <cell r="K20">
            <v>0</v>
          </cell>
          <cell r="L20">
            <v>61970.044750198955</v>
          </cell>
        </row>
        <row r="21">
          <cell r="A21" t="str">
            <v>Medicare IP Swing Bed Net to Gross %</v>
          </cell>
          <cell r="B21">
            <v>0.11373387486217676</v>
          </cell>
          <cell r="C21">
            <v>0</v>
          </cell>
          <cell r="D21">
            <v>-3.421736978315441E-4</v>
          </cell>
          <cell r="E21">
            <v>0</v>
          </cell>
          <cell r="F21">
            <v>0.2578453664589162</v>
          </cell>
          <cell r="G21">
            <v>0</v>
          </cell>
          <cell r="H21">
            <v>0.11034744284832572</v>
          </cell>
          <cell r="I21">
            <v>0</v>
          </cell>
          <cell r="J21">
            <v>0.10796916146152553</v>
          </cell>
          <cell r="K21">
            <v>0</v>
          </cell>
          <cell r="L21">
            <v>0.10364616951028426</v>
          </cell>
        </row>
        <row r="22">
          <cell r="A22">
            <v>0</v>
          </cell>
          <cell r="B22">
            <v>0</v>
          </cell>
          <cell r="C22">
            <v>0</v>
          </cell>
          <cell r="D22">
            <v>0</v>
          </cell>
          <cell r="E22">
            <v>0</v>
          </cell>
          <cell r="F22">
            <v>0</v>
          </cell>
          <cell r="G22">
            <v>0</v>
          </cell>
          <cell r="H22">
            <v>0</v>
          </cell>
          <cell r="I22">
            <v>0</v>
          </cell>
          <cell r="J22">
            <v>0</v>
          </cell>
          <cell r="K22">
            <v>0</v>
          </cell>
          <cell r="L22">
            <v>0</v>
          </cell>
        </row>
        <row r="23">
          <cell r="A23" t="str">
            <v>Medicare OP APC Revenue</v>
          </cell>
          <cell r="B23">
            <v>78126971</v>
          </cell>
          <cell r="C23">
            <v>0</v>
          </cell>
          <cell r="D23">
            <v>69524666</v>
          </cell>
          <cell r="E23">
            <v>0</v>
          </cell>
          <cell r="F23">
            <v>26849314</v>
          </cell>
          <cell r="G23">
            <v>0</v>
          </cell>
          <cell r="H23">
            <v>78970941.907446951</v>
          </cell>
          <cell r="I23">
            <v>0</v>
          </cell>
          <cell r="J23">
            <v>80390042.999337971</v>
          </cell>
          <cell r="K23">
            <v>0</v>
          </cell>
          <cell r="L23">
            <v>84503200</v>
          </cell>
        </row>
        <row r="24">
          <cell r="A24" t="str">
            <v>Medicare OP Fee Based Revenue</v>
          </cell>
          <cell r="B24">
            <v>17954156</v>
          </cell>
          <cell r="C24">
            <v>0</v>
          </cell>
          <cell r="D24">
            <v>14857548</v>
          </cell>
          <cell r="E24">
            <v>0</v>
          </cell>
          <cell r="F24">
            <v>4750958</v>
          </cell>
          <cell r="G24">
            <v>0</v>
          </cell>
          <cell r="H24">
            <v>13973825.48480458</v>
          </cell>
          <cell r="I24">
            <v>0</v>
          </cell>
          <cell r="J24">
            <v>14133010.194739232</v>
          </cell>
          <cell r="K24">
            <v>0</v>
          </cell>
          <cell r="L24">
            <v>14856126</v>
          </cell>
        </row>
        <row r="25">
          <cell r="A25" t="str">
            <v>Medicare OP Revenue</v>
          </cell>
          <cell r="B25">
            <v>96081127</v>
          </cell>
          <cell r="C25">
            <v>0</v>
          </cell>
          <cell r="D25">
            <v>84382214</v>
          </cell>
          <cell r="E25">
            <v>0</v>
          </cell>
          <cell r="F25">
            <v>31600272</v>
          </cell>
          <cell r="G25">
            <v>0</v>
          </cell>
          <cell r="H25">
            <v>92944767.392251536</v>
          </cell>
          <cell r="I25">
            <v>0</v>
          </cell>
          <cell r="J25">
            <v>94523053.194077209</v>
          </cell>
          <cell r="K25">
            <v>0</v>
          </cell>
          <cell r="L25">
            <v>99359326</v>
          </cell>
        </row>
        <row r="26">
          <cell r="A26" t="str">
            <v>Medicare OP APC C/A</v>
          </cell>
          <cell r="B26">
            <v>55309262.594038934</v>
          </cell>
          <cell r="C26">
            <v>0</v>
          </cell>
          <cell r="D26">
            <v>43337603.284530342</v>
          </cell>
          <cell r="E26">
            <v>0</v>
          </cell>
          <cell r="F26">
            <v>17863440.373599999</v>
          </cell>
          <cell r="G26">
            <v>0</v>
          </cell>
          <cell r="H26">
            <v>53258479.825449809</v>
          </cell>
          <cell r="I26">
            <v>0</v>
          </cell>
          <cell r="J26">
            <v>54777989.144175485</v>
          </cell>
          <cell r="K26">
            <v>0</v>
          </cell>
          <cell r="L26">
            <v>58705185.225797787</v>
          </cell>
        </row>
        <row r="27">
          <cell r="A27" t="str">
            <v>Medicare OP Sequestration</v>
          </cell>
          <cell r="B27">
            <v>0</v>
          </cell>
          <cell r="C27">
            <v>0</v>
          </cell>
          <cell r="D27">
            <v>0</v>
          </cell>
          <cell r="E27">
            <v>0</v>
          </cell>
          <cell r="F27">
            <v>0</v>
          </cell>
          <cell r="G27">
            <v>0</v>
          </cell>
          <cell r="H27">
            <v>23713.960519335775</v>
          </cell>
          <cell r="I27">
            <v>0</v>
          </cell>
          <cell r="J27">
            <v>44539.333643392325</v>
          </cell>
          <cell r="K27">
            <v>0</v>
          </cell>
          <cell r="L27">
            <v>44539.333643392325</v>
          </cell>
        </row>
        <row r="28">
          <cell r="A28" t="str">
            <v>Medicare OP Fee Based C/A</v>
          </cell>
          <cell r="B28">
            <v>13722588.628841802</v>
          </cell>
          <cell r="C28">
            <v>0</v>
          </cell>
          <cell r="D28">
            <v>11027977.997590818</v>
          </cell>
          <cell r="E28">
            <v>0</v>
          </cell>
          <cell r="F28">
            <v>3865045.0350000001</v>
          </cell>
          <cell r="G28">
            <v>0</v>
          </cell>
          <cell r="H28">
            <v>10426951.232871003</v>
          </cell>
          <cell r="I28">
            <v>0</v>
          </cell>
          <cell r="J28">
            <v>10717174.694569616</v>
          </cell>
          <cell r="K28">
            <v>0</v>
          </cell>
          <cell r="L28">
            <v>11379461.998830384</v>
          </cell>
        </row>
        <row r="29">
          <cell r="A29" t="str">
            <v>Medicare OP C/A</v>
          </cell>
          <cell r="B29">
            <v>69031851.222880736</v>
          </cell>
          <cell r="C29">
            <v>0</v>
          </cell>
          <cell r="D29">
            <v>54365581.282121159</v>
          </cell>
          <cell r="E29">
            <v>0</v>
          </cell>
          <cell r="F29">
            <v>21728485.408599999</v>
          </cell>
          <cell r="G29">
            <v>0</v>
          </cell>
          <cell r="H29">
            <v>63709145.018840149</v>
          </cell>
          <cell r="I29">
            <v>0</v>
          </cell>
          <cell r="J29">
            <v>65539703.172388494</v>
          </cell>
          <cell r="K29">
            <v>0</v>
          </cell>
          <cell r="L29">
            <v>70129186.558271557</v>
          </cell>
        </row>
        <row r="30">
          <cell r="A30" t="str">
            <v>Medicare OP Net Revenue</v>
          </cell>
          <cell r="B30">
            <v>27049275.777119264</v>
          </cell>
          <cell r="C30">
            <v>0</v>
          </cell>
          <cell r="D30">
            <v>30016632.717878841</v>
          </cell>
          <cell r="E30">
            <v>0</v>
          </cell>
          <cell r="F30">
            <v>9871786.5914000012</v>
          </cell>
          <cell r="G30">
            <v>0</v>
          </cell>
          <cell r="H30">
            <v>29235622.373411387</v>
          </cell>
          <cell r="I30">
            <v>0</v>
          </cell>
          <cell r="J30">
            <v>28983350.021688715</v>
          </cell>
          <cell r="K30">
            <v>0</v>
          </cell>
          <cell r="L30">
            <v>29230139.441728443</v>
          </cell>
        </row>
        <row r="31">
          <cell r="A31" t="str">
            <v>Medicare OP Net to Gross %</v>
          </cell>
          <cell r="B31">
            <v>0.28152537987110898</v>
          </cell>
          <cell r="C31">
            <v>0</v>
          </cell>
          <cell r="D31">
            <v>0.35572227007315593</v>
          </cell>
          <cell r="E31">
            <v>0</v>
          </cell>
          <cell r="F31">
            <v>0.31239562087946587</v>
          </cell>
          <cell r="G31">
            <v>0</v>
          </cell>
          <cell r="H31">
            <v>0.31454834084450733</v>
          </cell>
          <cell r="I31">
            <v>0</v>
          </cell>
          <cell r="J31">
            <v>0.30662731516066605</v>
          </cell>
          <cell r="K31">
            <v>0</v>
          </cell>
          <cell r="L31">
            <v>0.29418616871181719</v>
          </cell>
        </row>
        <row r="32">
          <cell r="A32">
            <v>0</v>
          </cell>
          <cell r="B32">
            <v>0</v>
          </cell>
          <cell r="C32">
            <v>0</v>
          </cell>
          <cell r="D32">
            <v>0</v>
          </cell>
          <cell r="E32">
            <v>0</v>
          </cell>
          <cell r="F32">
            <v>0</v>
          </cell>
          <cell r="G32">
            <v>0</v>
          </cell>
          <cell r="H32">
            <v>0</v>
          </cell>
          <cell r="I32">
            <v>0</v>
          </cell>
          <cell r="J32">
            <v>0</v>
          </cell>
          <cell r="K32">
            <v>0</v>
          </cell>
          <cell r="L32">
            <v>0</v>
          </cell>
        </row>
        <row r="33">
          <cell r="A33" t="str">
            <v>Medicare IP Rehab Revenue</v>
          </cell>
          <cell r="B33">
            <v>0</v>
          </cell>
          <cell r="C33">
            <v>0</v>
          </cell>
          <cell r="D33">
            <v>5296299.7499999972</v>
          </cell>
          <cell r="E33">
            <v>0</v>
          </cell>
          <cell r="F33">
            <v>0</v>
          </cell>
          <cell r="G33">
            <v>0</v>
          </cell>
          <cell r="H33">
            <v>0</v>
          </cell>
          <cell r="I33">
            <v>0</v>
          </cell>
          <cell r="J33">
            <v>0</v>
          </cell>
          <cell r="K33">
            <v>0</v>
          </cell>
          <cell r="L33">
            <v>0</v>
          </cell>
        </row>
        <row r="34">
          <cell r="A34" t="str">
            <v>Medicare IP Rehab C/A</v>
          </cell>
          <cell r="B34">
            <v>0</v>
          </cell>
          <cell r="C34">
            <v>0</v>
          </cell>
          <cell r="D34">
            <v>2272668.0799999973</v>
          </cell>
          <cell r="E34">
            <v>0</v>
          </cell>
          <cell r="F34">
            <v>-66200</v>
          </cell>
          <cell r="G34">
            <v>0</v>
          </cell>
          <cell r="H34">
            <v>-66200</v>
          </cell>
          <cell r="I34">
            <v>0</v>
          </cell>
          <cell r="J34">
            <v>0</v>
          </cell>
          <cell r="K34">
            <v>0</v>
          </cell>
          <cell r="L34">
            <v>0</v>
          </cell>
        </row>
        <row r="35">
          <cell r="A35" t="str">
            <v>Medicare IP Rehab Net Revenue</v>
          </cell>
          <cell r="B35">
            <v>0</v>
          </cell>
          <cell r="C35">
            <v>0</v>
          </cell>
          <cell r="D35">
            <v>3023631.67</v>
          </cell>
          <cell r="E35">
            <v>0</v>
          </cell>
          <cell r="F35">
            <v>66200</v>
          </cell>
          <cell r="G35">
            <v>0</v>
          </cell>
          <cell r="H35">
            <v>66200</v>
          </cell>
          <cell r="I35">
            <v>0</v>
          </cell>
          <cell r="J35">
            <v>0</v>
          </cell>
          <cell r="K35">
            <v>0</v>
          </cell>
          <cell r="L35">
            <v>0</v>
          </cell>
        </row>
        <row r="36">
          <cell r="A36" t="str">
            <v>Medicare IP Rehab Net to Gross %</v>
          </cell>
          <cell r="B36" t="e">
            <v>#DIV/0!</v>
          </cell>
          <cell r="C36">
            <v>0</v>
          </cell>
          <cell r="D36">
            <v>0.57089511786035174</v>
          </cell>
          <cell r="E36">
            <v>0</v>
          </cell>
          <cell r="F36" t="e">
            <v>#DIV/0!</v>
          </cell>
          <cell r="G36">
            <v>0</v>
          </cell>
          <cell r="H36" t="e">
            <v>#DIV/0!</v>
          </cell>
          <cell r="I36">
            <v>0</v>
          </cell>
          <cell r="J36" t="e">
            <v>#DIV/0!</v>
          </cell>
          <cell r="K36">
            <v>0</v>
          </cell>
          <cell r="L36" t="e">
            <v>#DIV/0!</v>
          </cell>
        </row>
        <row r="37">
          <cell r="A37">
            <v>0</v>
          </cell>
          <cell r="B37">
            <v>0</v>
          </cell>
          <cell r="C37">
            <v>0</v>
          </cell>
          <cell r="D37">
            <v>0</v>
          </cell>
          <cell r="E37">
            <v>0</v>
          </cell>
          <cell r="F37">
            <v>0</v>
          </cell>
          <cell r="G37">
            <v>0</v>
          </cell>
          <cell r="H37">
            <v>0</v>
          </cell>
          <cell r="I37">
            <v>0</v>
          </cell>
          <cell r="J37">
            <v>0</v>
          </cell>
          <cell r="K37">
            <v>0</v>
          </cell>
          <cell r="L37">
            <v>0</v>
          </cell>
        </row>
        <row r="38">
          <cell r="A38" t="str">
            <v>Medicare IP Psych Revenue</v>
          </cell>
          <cell r="B38">
            <v>4262253</v>
          </cell>
          <cell r="C38">
            <v>0</v>
          </cell>
          <cell r="D38">
            <v>4655682.2100000018</v>
          </cell>
          <cell r="E38">
            <v>0</v>
          </cell>
          <cell r="F38">
            <v>1703912</v>
          </cell>
          <cell r="G38">
            <v>0</v>
          </cell>
          <cell r="H38">
            <v>5182326.8226935621</v>
          </cell>
          <cell r="I38">
            <v>0</v>
          </cell>
          <cell r="J38">
            <v>5242980.2807834987</v>
          </cell>
          <cell r="K38">
            <v>0</v>
          </cell>
          <cell r="L38">
            <v>5461658</v>
          </cell>
        </row>
        <row r="39">
          <cell r="A39" t="str">
            <v>Medicare IP Psych C/A</v>
          </cell>
          <cell r="B39">
            <v>1548549</v>
          </cell>
          <cell r="C39">
            <v>0</v>
          </cell>
          <cell r="D39">
            <v>2798354.2100000018</v>
          </cell>
          <cell r="E39">
            <v>0</v>
          </cell>
          <cell r="F39">
            <v>822855</v>
          </cell>
          <cell r="G39">
            <v>0</v>
          </cell>
          <cell r="H39">
            <v>2342020.4926935621</v>
          </cell>
          <cell r="I39">
            <v>0</v>
          </cell>
          <cell r="J39">
            <v>2319481.4407834988</v>
          </cell>
          <cell r="K39">
            <v>0</v>
          </cell>
          <cell r="L39">
            <v>2518294.16</v>
          </cell>
        </row>
        <row r="40">
          <cell r="A40" t="str">
            <v>Medicare IP Psych Net Revenue</v>
          </cell>
          <cell r="B40">
            <v>2713704</v>
          </cell>
          <cell r="C40">
            <v>0</v>
          </cell>
          <cell r="D40">
            <v>1857328</v>
          </cell>
          <cell r="E40">
            <v>0</v>
          </cell>
          <cell r="F40">
            <v>881057</v>
          </cell>
          <cell r="G40">
            <v>0</v>
          </cell>
          <cell r="H40">
            <v>2840306.33</v>
          </cell>
          <cell r="I40">
            <v>0</v>
          </cell>
          <cell r="J40">
            <v>2923498.84</v>
          </cell>
          <cell r="K40">
            <v>0</v>
          </cell>
          <cell r="L40">
            <v>2943363.84</v>
          </cell>
        </row>
        <row r="41">
          <cell r="A41" t="str">
            <v>Medicare IP Psych Net to Gross %</v>
          </cell>
          <cell r="B41">
            <v>0.63668299371248027</v>
          </cell>
          <cell r="C41">
            <v>0</v>
          </cell>
          <cell r="D41">
            <v>0.3989378819736924</v>
          </cell>
          <cell r="E41">
            <v>0</v>
          </cell>
          <cell r="F41">
            <v>0.51707893365385071</v>
          </cell>
          <cell r="G41">
            <v>0</v>
          </cell>
          <cell r="H41">
            <v>0.54807549334060035</v>
          </cell>
          <cell r="I41">
            <v>0</v>
          </cell>
          <cell r="J41">
            <v>0.55760248626438069</v>
          </cell>
          <cell r="K41">
            <v>0</v>
          </cell>
          <cell r="L41">
            <v>0.53891397813630948</v>
          </cell>
        </row>
        <row r="42">
          <cell r="A42">
            <v>0</v>
          </cell>
          <cell r="B42">
            <v>0</v>
          </cell>
          <cell r="C42">
            <v>0</v>
          </cell>
          <cell r="D42">
            <v>0</v>
          </cell>
          <cell r="E42">
            <v>0</v>
          </cell>
          <cell r="F42">
            <v>0</v>
          </cell>
          <cell r="G42">
            <v>0</v>
          </cell>
          <cell r="H42">
            <v>0</v>
          </cell>
          <cell r="I42">
            <v>0</v>
          </cell>
          <cell r="J42">
            <v>0</v>
          </cell>
          <cell r="K42">
            <v>0</v>
          </cell>
          <cell r="L42">
            <v>0</v>
          </cell>
        </row>
        <row r="43">
          <cell r="A43" t="str">
            <v>Medicare U&amp;C Revenue</v>
          </cell>
          <cell r="B43">
            <v>23398570</v>
          </cell>
          <cell r="C43">
            <v>0</v>
          </cell>
          <cell r="D43">
            <v>17018231</v>
          </cell>
          <cell r="E43">
            <v>0</v>
          </cell>
          <cell r="F43">
            <v>7559590</v>
          </cell>
          <cell r="G43">
            <v>0</v>
          </cell>
          <cell r="H43">
            <v>22565646.799736977</v>
          </cell>
          <cell r="I43">
            <v>0</v>
          </cell>
          <cell r="J43">
            <v>22825843.882039491</v>
          </cell>
          <cell r="K43">
            <v>0</v>
          </cell>
          <cell r="L43">
            <v>23897605</v>
          </cell>
        </row>
        <row r="44">
          <cell r="A44" t="str">
            <v>Medicare U&amp;C C/A</v>
          </cell>
          <cell r="B44">
            <v>15640364.981509876</v>
          </cell>
          <cell r="C44">
            <v>0</v>
          </cell>
          <cell r="D44">
            <v>10590991.219999999</v>
          </cell>
          <cell r="E44">
            <v>0</v>
          </cell>
          <cell r="F44">
            <v>5773638.544999999</v>
          </cell>
          <cell r="G44">
            <v>0</v>
          </cell>
          <cell r="H44">
            <v>15405553.109654743</v>
          </cell>
          <cell r="I44">
            <v>0</v>
          </cell>
          <cell r="J44">
            <v>16102299.396141578</v>
          </cell>
          <cell r="K44">
            <v>0</v>
          </cell>
          <cell r="L44">
            <v>17201555.10086</v>
          </cell>
        </row>
        <row r="45">
          <cell r="A45" t="str">
            <v>Medicare U&amp;C Net Revenue</v>
          </cell>
          <cell r="B45">
            <v>7758205.0184901245</v>
          </cell>
          <cell r="C45">
            <v>0</v>
          </cell>
          <cell r="D45">
            <v>6427239.7800000012</v>
          </cell>
          <cell r="E45">
            <v>0</v>
          </cell>
          <cell r="F45">
            <v>1785951.455000001</v>
          </cell>
          <cell r="G45">
            <v>0</v>
          </cell>
          <cell r="H45">
            <v>7160093.6900822334</v>
          </cell>
          <cell r="I45">
            <v>0</v>
          </cell>
          <cell r="J45">
            <v>6723544.4858979136</v>
          </cell>
          <cell r="K45">
            <v>0</v>
          </cell>
          <cell r="L45">
            <v>6696049.8991400003</v>
          </cell>
        </row>
        <row r="46">
          <cell r="A46" t="str">
            <v>Medicare U&amp;C Net to Gross %</v>
          </cell>
          <cell r="B46">
            <v>0.33156748546984388</v>
          </cell>
          <cell r="C46">
            <v>0</v>
          </cell>
          <cell r="D46">
            <v>0.37766791272253863</v>
          </cell>
          <cell r="E46">
            <v>0</v>
          </cell>
          <cell r="F46">
            <v>0.23624977743501976</v>
          </cell>
          <cell r="G46">
            <v>0</v>
          </cell>
          <cell r="H46">
            <v>0.31730061866277598</v>
          </cell>
          <cell r="I46">
            <v>0</v>
          </cell>
          <cell r="J46">
            <v>0.29455841898525964</v>
          </cell>
          <cell r="K46">
            <v>0</v>
          </cell>
          <cell r="L46">
            <v>0.28019753021861399</v>
          </cell>
        </row>
        <row r="47">
          <cell r="A47">
            <v>0</v>
          </cell>
          <cell r="B47">
            <v>0</v>
          </cell>
          <cell r="C47">
            <v>0</v>
          </cell>
          <cell r="D47">
            <v>0</v>
          </cell>
          <cell r="E47">
            <v>0</v>
          </cell>
          <cell r="F47">
            <v>0</v>
          </cell>
          <cell r="G47">
            <v>0</v>
          </cell>
          <cell r="H47">
            <v>0</v>
          </cell>
          <cell r="I47">
            <v>0</v>
          </cell>
          <cell r="J47">
            <v>0</v>
          </cell>
          <cell r="K47">
            <v>0</v>
          </cell>
          <cell r="L47">
            <v>0</v>
          </cell>
        </row>
        <row r="48">
          <cell r="A48" t="str">
            <v>Medicaid IP DRG Revenue</v>
          </cell>
          <cell r="B48">
            <v>15091568</v>
          </cell>
          <cell r="C48">
            <v>0</v>
          </cell>
          <cell r="D48">
            <v>15441147.540000005</v>
          </cell>
          <cell r="E48">
            <v>0</v>
          </cell>
          <cell r="F48">
            <v>4335163</v>
          </cell>
          <cell r="G48">
            <v>0</v>
          </cell>
          <cell r="H48">
            <v>13185089.074816478</v>
          </cell>
          <cell r="I48">
            <v>0</v>
          </cell>
          <cell r="J48">
            <v>13339406.0978397</v>
          </cell>
          <cell r="K48">
            <v>0</v>
          </cell>
          <cell r="L48">
            <v>13895774</v>
          </cell>
        </row>
        <row r="49">
          <cell r="A49" t="str">
            <v>Medicaid IP Rehab Revenue</v>
          </cell>
          <cell r="B49">
            <v>0</v>
          </cell>
          <cell r="C49">
            <v>0</v>
          </cell>
          <cell r="D49">
            <v>570444</v>
          </cell>
          <cell r="E49">
            <v>0</v>
          </cell>
          <cell r="F49">
            <v>0</v>
          </cell>
          <cell r="G49">
            <v>0</v>
          </cell>
          <cell r="H49">
            <v>0</v>
          </cell>
          <cell r="I49">
            <v>0</v>
          </cell>
          <cell r="J49">
            <v>0</v>
          </cell>
          <cell r="K49">
            <v>0</v>
          </cell>
          <cell r="L49">
            <v>0</v>
          </cell>
        </row>
        <row r="50">
          <cell r="A50" t="str">
            <v>Medicaid IP Psych Revenue</v>
          </cell>
          <cell r="B50">
            <v>2771037</v>
          </cell>
          <cell r="C50">
            <v>0</v>
          </cell>
          <cell r="D50">
            <v>2973449.22</v>
          </cell>
          <cell r="E50">
            <v>0</v>
          </cell>
          <cell r="F50">
            <v>1266310</v>
          </cell>
          <cell r="G50">
            <v>0</v>
          </cell>
          <cell r="H50">
            <v>3851391.5500595598</v>
          </cell>
          <cell r="I50">
            <v>0</v>
          </cell>
          <cell r="J50">
            <v>3896467.8688564622</v>
          </cell>
          <cell r="K50">
            <v>0</v>
          </cell>
          <cell r="L50">
            <v>4058984</v>
          </cell>
        </row>
        <row r="51">
          <cell r="A51" t="str">
            <v>Medicaid Level II Revenue</v>
          </cell>
          <cell r="B51">
            <v>3327338</v>
          </cell>
          <cell r="C51">
            <v>0</v>
          </cell>
          <cell r="D51">
            <v>3107892</v>
          </cell>
          <cell r="E51">
            <v>0</v>
          </cell>
          <cell r="F51">
            <v>852055</v>
          </cell>
          <cell r="G51">
            <v>0</v>
          </cell>
          <cell r="H51">
            <v>2591464.5127859674</v>
          </cell>
          <cell r="I51">
            <v>0</v>
          </cell>
          <cell r="J51">
            <v>2621794.7658934174</v>
          </cell>
          <cell r="K51">
            <v>0</v>
          </cell>
          <cell r="L51">
            <v>2731146</v>
          </cell>
        </row>
        <row r="52">
          <cell r="A52" t="str">
            <v>Medicaid IP Revenue</v>
          </cell>
          <cell r="B52">
            <v>21189943</v>
          </cell>
          <cell r="C52">
            <v>0</v>
          </cell>
          <cell r="D52">
            <v>22092932.760000005</v>
          </cell>
          <cell r="E52">
            <v>0</v>
          </cell>
          <cell r="F52">
            <v>6453528</v>
          </cell>
          <cell r="G52">
            <v>0</v>
          </cell>
          <cell r="H52">
            <v>19627945.137662005</v>
          </cell>
          <cell r="I52">
            <v>0</v>
          </cell>
          <cell r="J52">
            <v>19857668.73258958</v>
          </cell>
          <cell r="K52">
            <v>0</v>
          </cell>
          <cell r="L52">
            <v>20685904</v>
          </cell>
        </row>
        <row r="53">
          <cell r="A53" t="str">
            <v>Medicaid IP Per Diem</v>
          </cell>
          <cell r="B53">
            <v>0</v>
          </cell>
          <cell r="C53">
            <v>0</v>
          </cell>
          <cell r="D53">
            <v>0</v>
          </cell>
          <cell r="E53">
            <v>0</v>
          </cell>
          <cell r="F53">
            <v>0</v>
          </cell>
          <cell r="G53">
            <v>0</v>
          </cell>
          <cell r="H53">
            <v>0</v>
          </cell>
          <cell r="I53">
            <v>0</v>
          </cell>
          <cell r="J53">
            <v>0</v>
          </cell>
          <cell r="K53">
            <v>0</v>
          </cell>
          <cell r="L53">
            <v>0</v>
          </cell>
        </row>
        <row r="54">
          <cell r="A54" t="str">
            <v>Medicaid IP DRG</v>
          </cell>
          <cell r="B54">
            <v>6754526.4170759991</v>
          </cell>
          <cell r="C54">
            <v>0</v>
          </cell>
          <cell r="D54">
            <v>8585805.996767005</v>
          </cell>
          <cell r="E54">
            <v>0</v>
          </cell>
          <cell r="F54">
            <v>2554513.3153868001</v>
          </cell>
          <cell r="G54">
            <v>0</v>
          </cell>
          <cell r="H54">
            <v>7915539.7072094381</v>
          </cell>
          <cell r="I54">
            <v>0</v>
          </cell>
          <cell r="J54">
            <v>7788428.222895042</v>
          </cell>
          <cell r="K54">
            <v>0</v>
          </cell>
          <cell r="L54">
            <v>8507312.2561988793</v>
          </cell>
        </row>
        <row r="55">
          <cell r="A55" t="str">
            <v>Medicaid Level II</v>
          </cell>
          <cell r="B55">
            <v>3119618</v>
          </cell>
          <cell r="C55">
            <v>0</v>
          </cell>
          <cell r="D55">
            <v>2841672</v>
          </cell>
          <cell r="E55">
            <v>0</v>
          </cell>
          <cell r="F55">
            <v>789415</v>
          </cell>
          <cell r="G55">
            <v>0</v>
          </cell>
          <cell r="H55">
            <v>2411104.5127859674</v>
          </cell>
          <cell r="I55">
            <v>0</v>
          </cell>
          <cell r="J55">
            <v>2441434.7658934174</v>
          </cell>
          <cell r="K55">
            <v>0</v>
          </cell>
          <cell r="L55">
            <v>2550786</v>
          </cell>
        </row>
        <row r="56">
          <cell r="A56" t="str">
            <v>Medicaid Level I</v>
          </cell>
          <cell r="B56">
            <v>0</v>
          </cell>
          <cell r="C56">
            <v>0</v>
          </cell>
          <cell r="D56">
            <v>0</v>
          </cell>
          <cell r="E56">
            <v>0</v>
          </cell>
          <cell r="F56">
            <v>0</v>
          </cell>
          <cell r="G56">
            <v>0</v>
          </cell>
          <cell r="H56">
            <v>0</v>
          </cell>
          <cell r="I56">
            <v>0</v>
          </cell>
          <cell r="J56">
            <v>0</v>
          </cell>
          <cell r="K56">
            <v>0</v>
          </cell>
          <cell r="L56">
            <v>0</v>
          </cell>
        </row>
        <row r="57">
          <cell r="A57" t="str">
            <v>Medicaid Billing Adjustment</v>
          </cell>
          <cell r="B57">
            <v>1276000</v>
          </cell>
          <cell r="C57">
            <v>0</v>
          </cell>
          <cell r="D57">
            <v>1805850.8</v>
          </cell>
          <cell r="E57">
            <v>0</v>
          </cell>
          <cell r="F57">
            <v>564921</v>
          </cell>
          <cell r="G57">
            <v>0</v>
          </cell>
          <cell r="H57">
            <v>1419290.777142857</v>
          </cell>
          <cell r="I57">
            <v>0</v>
          </cell>
          <cell r="J57">
            <v>1277773.067142857</v>
          </cell>
          <cell r="K57">
            <v>0</v>
          </cell>
          <cell r="L57">
            <v>1292000</v>
          </cell>
        </row>
        <row r="58">
          <cell r="A58" t="str">
            <v>M'caid Add'l Reserve</v>
          </cell>
          <cell r="B58">
            <v>-320000</v>
          </cell>
          <cell r="C58">
            <v>0</v>
          </cell>
          <cell r="D58">
            <v>1396</v>
          </cell>
          <cell r="E58">
            <v>0</v>
          </cell>
          <cell r="F58">
            <v>185334</v>
          </cell>
          <cell r="G58">
            <v>0</v>
          </cell>
          <cell r="H58">
            <v>0</v>
          </cell>
          <cell r="I58">
            <v>0</v>
          </cell>
          <cell r="J58">
            <v>200000</v>
          </cell>
          <cell r="K58">
            <v>0</v>
          </cell>
          <cell r="L58">
            <v>200000</v>
          </cell>
        </row>
        <row r="59">
          <cell r="A59" t="str">
            <v>Medicaid IP C/A</v>
          </cell>
          <cell r="B59">
            <v>10830144.417075999</v>
          </cell>
          <cell r="C59">
            <v>0</v>
          </cell>
          <cell r="D59">
            <v>13234724.796767006</v>
          </cell>
          <cell r="E59">
            <v>0</v>
          </cell>
          <cell r="F59">
            <v>4094183.3153868001</v>
          </cell>
          <cell r="G59">
            <v>0</v>
          </cell>
          <cell r="H59">
            <v>11745934.997138262</v>
          </cell>
          <cell r="I59">
            <v>0</v>
          </cell>
          <cell r="J59">
            <v>11707636.055931317</v>
          </cell>
          <cell r="K59">
            <v>0</v>
          </cell>
          <cell r="L59">
            <v>12550098.256198879</v>
          </cell>
        </row>
        <row r="60">
          <cell r="A60" t="str">
            <v>Medicaid IP Net Revenue</v>
          </cell>
          <cell r="B60">
            <v>10359798.582924001</v>
          </cell>
          <cell r="C60">
            <v>0</v>
          </cell>
          <cell r="D60">
            <v>8858207.9632329997</v>
          </cell>
          <cell r="E60">
            <v>0</v>
          </cell>
          <cell r="F60">
            <v>2359344.6846131999</v>
          </cell>
          <cell r="G60">
            <v>0</v>
          </cell>
          <cell r="H60">
            <v>7882010.1405237429</v>
          </cell>
          <cell r="I60">
            <v>0</v>
          </cell>
          <cell r="J60">
            <v>8150032.6766582634</v>
          </cell>
          <cell r="K60">
            <v>0</v>
          </cell>
          <cell r="L60">
            <v>8135805.7438011207</v>
          </cell>
        </row>
        <row r="61">
          <cell r="A61" t="str">
            <v>Medicaid Net to Gross %</v>
          </cell>
          <cell r="B61">
            <v>0.48890167297401416</v>
          </cell>
          <cell r="C61">
            <v>0</v>
          </cell>
          <cell r="D61">
            <v>0.4009521080547116</v>
          </cell>
          <cell r="E61">
            <v>0</v>
          </cell>
          <cell r="F61">
            <v>0.36558990440782158</v>
          </cell>
          <cell r="G61">
            <v>0</v>
          </cell>
          <cell r="H61">
            <v>0.40157082594447346</v>
          </cell>
          <cell r="I61">
            <v>0</v>
          </cell>
          <cell r="J61">
            <v>0.41042243107232262</v>
          </cell>
          <cell r="K61">
            <v>0</v>
          </cell>
          <cell r="L61">
            <v>0.39330191921035312</v>
          </cell>
        </row>
        <row r="62">
          <cell r="A62">
            <v>0</v>
          </cell>
          <cell r="B62">
            <v>0</v>
          </cell>
          <cell r="C62">
            <v>0</v>
          </cell>
          <cell r="D62">
            <v>0</v>
          </cell>
          <cell r="E62">
            <v>0</v>
          </cell>
          <cell r="F62">
            <v>0</v>
          </cell>
          <cell r="G62">
            <v>0</v>
          </cell>
          <cell r="H62">
            <v>0</v>
          </cell>
          <cell r="I62">
            <v>0</v>
          </cell>
          <cell r="J62">
            <v>0</v>
          </cell>
          <cell r="K62">
            <v>0</v>
          </cell>
          <cell r="L62">
            <v>0</v>
          </cell>
        </row>
        <row r="63">
          <cell r="A63" t="str">
            <v>Medicaid OP Revenue</v>
          </cell>
          <cell r="B63">
            <v>34304014</v>
          </cell>
          <cell r="C63">
            <v>0</v>
          </cell>
          <cell r="D63">
            <v>27343079</v>
          </cell>
          <cell r="E63">
            <v>0</v>
          </cell>
          <cell r="F63">
            <v>10434769</v>
          </cell>
          <cell r="G63">
            <v>0</v>
          </cell>
          <cell r="H63">
            <v>30691418.65287986</v>
          </cell>
          <cell r="I63">
            <v>0</v>
          </cell>
          <cell r="J63">
            <v>31041044.070848215</v>
          </cell>
          <cell r="K63">
            <v>0</v>
          </cell>
          <cell r="L63">
            <v>32629260</v>
          </cell>
        </row>
        <row r="64">
          <cell r="A64" t="str">
            <v>Medicaid OP Fee Based Revenue</v>
          </cell>
          <cell r="B64">
            <v>7857241</v>
          </cell>
          <cell r="C64">
            <v>0</v>
          </cell>
          <cell r="D64">
            <v>6501933</v>
          </cell>
          <cell r="E64">
            <v>0</v>
          </cell>
          <cell r="F64">
            <v>2260544</v>
          </cell>
          <cell r="G64">
            <v>0</v>
          </cell>
          <cell r="H64">
            <v>6648858.4737482592</v>
          </cell>
          <cell r="I64">
            <v>0</v>
          </cell>
          <cell r="J64">
            <v>6724599.8381077256</v>
          </cell>
          <cell r="K64">
            <v>0</v>
          </cell>
          <cell r="L64">
            <v>7068664</v>
          </cell>
        </row>
        <row r="65">
          <cell r="A65" t="str">
            <v>Medicaid OP Revenue</v>
          </cell>
          <cell r="B65">
            <v>42161255</v>
          </cell>
          <cell r="C65">
            <v>0</v>
          </cell>
          <cell r="D65">
            <v>33845012</v>
          </cell>
          <cell r="E65">
            <v>0</v>
          </cell>
          <cell r="F65">
            <v>12695313</v>
          </cell>
          <cell r="G65">
            <v>0</v>
          </cell>
          <cell r="H65">
            <v>37340277.126628116</v>
          </cell>
          <cell r="I65">
            <v>0</v>
          </cell>
          <cell r="J65">
            <v>37765643.908955939</v>
          </cell>
          <cell r="K65">
            <v>0</v>
          </cell>
          <cell r="L65">
            <v>39697924</v>
          </cell>
        </row>
        <row r="66">
          <cell r="A66" t="str">
            <v>Medicaid Cost Base C/A</v>
          </cell>
          <cell r="B66">
            <v>0</v>
          </cell>
          <cell r="C66">
            <v>0</v>
          </cell>
          <cell r="D66">
            <v>0</v>
          </cell>
          <cell r="E66">
            <v>0</v>
          </cell>
          <cell r="F66">
            <v>0</v>
          </cell>
          <cell r="G66">
            <v>0</v>
          </cell>
          <cell r="H66">
            <v>0</v>
          </cell>
          <cell r="I66">
            <v>0</v>
          </cell>
          <cell r="J66">
            <v>0</v>
          </cell>
          <cell r="K66">
            <v>0</v>
          </cell>
          <cell r="L66">
            <v>0</v>
          </cell>
        </row>
        <row r="67">
          <cell r="A67" t="str">
            <v>Medicaid PPS Base C/A</v>
          </cell>
          <cell r="B67">
            <v>25440329.619999997</v>
          </cell>
          <cell r="C67">
            <v>0</v>
          </cell>
          <cell r="D67">
            <v>17443696.460000001</v>
          </cell>
          <cell r="E67">
            <v>0</v>
          </cell>
          <cell r="F67">
            <v>6877824.9900000002</v>
          </cell>
          <cell r="G67">
            <v>0</v>
          </cell>
          <cell r="H67">
            <v>21790907.24287986</v>
          </cell>
          <cell r="I67">
            <v>0</v>
          </cell>
          <cell r="J67">
            <v>21939551.270848215</v>
          </cell>
          <cell r="K67">
            <v>0</v>
          </cell>
          <cell r="L67">
            <v>23527767.199999999</v>
          </cell>
        </row>
        <row r="68">
          <cell r="A68" t="str">
            <v>Medicaid Fee Based C/A</v>
          </cell>
          <cell r="B68">
            <v>6624639</v>
          </cell>
          <cell r="C68">
            <v>0</v>
          </cell>
          <cell r="D68">
            <v>5410200</v>
          </cell>
          <cell r="E68">
            <v>0</v>
          </cell>
          <cell r="F68">
            <v>1870874</v>
          </cell>
          <cell r="G68">
            <v>0</v>
          </cell>
          <cell r="H68">
            <v>5193422</v>
          </cell>
          <cell r="I68">
            <v>0</v>
          </cell>
          <cell r="J68">
            <v>5306573</v>
          </cell>
          <cell r="K68">
            <v>0</v>
          </cell>
          <cell r="L68">
            <v>5650638</v>
          </cell>
        </row>
        <row r="69">
          <cell r="A69" t="str">
            <v>Medicaid OP C/A</v>
          </cell>
          <cell r="B69">
            <v>32064968.619999997</v>
          </cell>
          <cell r="C69">
            <v>0</v>
          </cell>
          <cell r="D69">
            <v>22853896.460000001</v>
          </cell>
          <cell r="E69">
            <v>0</v>
          </cell>
          <cell r="F69">
            <v>8748698.9900000002</v>
          </cell>
          <cell r="G69">
            <v>0</v>
          </cell>
          <cell r="H69">
            <v>26984329.24287986</v>
          </cell>
          <cell r="I69">
            <v>0</v>
          </cell>
          <cell r="J69">
            <v>27246124.270848215</v>
          </cell>
          <cell r="K69">
            <v>0</v>
          </cell>
          <cell r="L69">
            <v>29178405.199999999</v>
          </cell>
        </row>
        <row r="70">
          <cell r="A70" t="str">
            <v>Medicaid OP Net Revenue</v>
          </cell>
          <cell r="B70">
            <v>10096286.380000003</v>
          </cell>
          <cell r="C70">
            <v>0</v>
          </cell>
          <cell r="D70">
            <v>10991115.539999999</v>
          </cell>
          <cell r="E70">
            <v>0</v>
          </cell>
          <cell r="F70">
            <v>3946614.01</v>
          </cell>
          <cell r="G70">
            <v>0</v>
          </cell>
          <cell r="H70">
            <v>10355947.883748256</v>
          </cell>
          <cell r="I70">
            <v>0</v>
          </cell>
          <cell r="J70">
            <v>10519519.638107724</v>
          </cell>
          <cell r="K70">
            <v>0</v>
          </cell>
          <cell r="L70">
            <v>10519518.800000001</v>
          </cell>
        </row>
        <row r="71">
          <cell r="A71" t="str">
            <v>Medicaid Net to Gross %</v>
          </cell>
          <cell r="B71">
            <v>0.23946835500983077</v>
          </cell>
          <cell r="C71">
            <v>0</v>
          </cell>
          <cell r="D71">
            <v>0.32474846042306027</v>
          </cell>
          <cell r="E71">
            <v>0</v>
          </cell>
          <cell r="F71">
            <v>0.31087173746720542</v>
          </cell>
          <cell r="G71">
            <v>0</v>
          </cell>
          <cell r="H71">
            <v>0.2773398774901758</v>
          </cell>
          <cell r="I71">
            <v>0</v>
          </cell>
          <cell r="J71">
            <v>0.2785473395731794</v>
          </cell>
          <cell r="K71">
            <v>0</v>
          </cell>
          <cell r="L71">
            <v>0.26498914149767633</v>
          </cell>
        </row>
        <row r="72">
          <cell r="A72">
            <v>0</v>
          </cell>
          <cell r="B72">
            <v>0</v>
          </cell>
          <cell r="C72">
            <v>0</v>
          </cell>
          <cell r="D72">
            <v>0</v>
          </cell>
          <cell r="E72">
            <v>0</v>
          </cell>
          <cell r="F72">
            <v>0</v>
          </cell>
          <cell r="G72">
            <v>0</v>
          </cell>
          <cell r="H72">
            <v>0</v>
          </cell>
          <cell r="I72">
            <v>0</v>
          </cell>
          <cell r="J72">
            <v>0</v>
          </cell>
          <cell r="K72">
            <v>0</v>
          </cell>
          <cell r="L72">
            <v>0</v>
          </cell>
        </row>
        <row r="73">
          <cell r="A73" t="str">
            <v>Medicaid U&amp;C Revenue</v>
          </cell>
          <cell r="B73">
            <v>10844945</v>
          </cell>
          <cell r="C73">
            <v>0</v>
          </cell>
          <cell r="D73">
            <v>7304510</v>
          </cell>
          <cell r="E73">
            <v>0</v>
          </cell>
          <cell r="F73">
            <v>3320424</v>
          </cell>
          <cell r="G73">
            <v>0</v>
          </cell>
          <cell r="H73">
            <v>9858991.649955038</v>
          </cell>
          <cell r="I73">
            <v>0</v>
          </cell>
          <cell r="J73">
            <v>9972181.0838374905</v>
          </cell>
          <cell r="K73">
            <v>0</v>
          </cell>
          <cell r="L73">
            <v>10455466</v>
          </cell>
        </row>
        <row r="74">
          <cell r="A74" t="str">
            <v>Medicaid U&amp;C C/A</v>
          </cell>
          <cell r="B74">
            <v>7580544.4479999999</v>
          </cell>
          <cell r="C74">
            <v>0</v>
          </cell>
          <cell r="D74">
            <v>5641656.120000001</v>
          </cell>
          <cell r="E74">
            <v>0</v>
          </cell>
          <cell r="F74">
            <v>2724921.1180000002</v>
          </cell>
          <cell r="G74">
            <v>0</v>
          </cell>
          <cell r="H74">
            <v>7294483.9740000004</v>
          </cell>
          <cell r="I74">
            <v>0</v>
          </cell>
          <cell r="J74">
            <v>7407548.4442800423</v>
          </cell>
          <cell r="K74">
            <v>0</v>
          </cell>
          <cell r="L74">
            <v>7895668.2934416672</v>
          </cell>
        </row>
        <row r="75">
          <cell r="A75" t="str">
            <v>Medicaid U&amp;C Net Revenue</v>
          </cell>
          <cell r="B75">
            <v>3264400.5520000001</v>
          </cell>
          <cell r="C75">
            <v>0</v>
          </cell>
          <cell r="D75">
            <v>1662853.879999999</v>
          </cell>
          <cell r="E75">
            <v>0</v>
          </cell>
          <cell r="F75">
            <v>595502.88199999975</v>
          </cell>
          <cell r="G75">
            <v>0</v>
          </cell>
          <cell r="H75">
            <v>2564507.6759550376</v>
          </cell>
          <cell r="I75">
            <v>0</v>
          </cell>
          <cell r="J75">
            <v>2564632.6395574482</v>
          </cell>
          <cell r="K75">
            <v>0</v>
          </cell>
          <cell r="L75">
            <v>2559797.7065583328</v>
          </cell>
        </row>
        <row r="76">
          <cell r="A76" t="str">
            <v>Medicaid Net to Gross %</v>
          </cell>
          <cell r="B76">
            <v>0.3010066489041669</v>
          </cell>
          <cell r="C76">
            <v>0</v>
          </cell>
          <cell r="D76">
            <v>0.22764756020595481</v>
          </cell>
          <cell r="E76">
            <v>0</v>
          </cell>
          <cell r="F76">
            <v>0.17934543359522753</v>
          </cell>
          <cell r="G76">
            <v>0</v>
          </cell>
          <cell r="H76">
            <v>0.26011865787174421</v>
          </cell>
          <cell r="I76">
            <v>0</v>
          </cell>
          <cell r="J76">
            <v>0.25717870724530878</v>
          </cell>
          <cell r="K76">
            <v>0</v>
          </cell>
          <cell r="L76">
            <v>0.24482865771437953</v>
          </cell>
        </row>
        <row r="77">
          <cell r="A77">
            <v>0</v>
          </cell>
          <cell r="B77">
            <v>0</v>
          </cell>
          <cell r="C77">
            <v>0</v>
          </cell>
          <cell r="D77">
            <v>0</v>
          </cell>
          <cell r="E77">
            <v>0</v>
          </cell>
          <cell r="F77">
            <v>0</v>
          </cell>
          <cell r="G77">
            <v>0</v>
          </cell>
          <cell r="H77">
            <v>0</v>
          </cell>
          <cell r="I77">
            <v>0</v>
          </cell>
          <cell r="J77">
            <v>0</v>
          </cell>
          <cell r="K77">
            <v>0</v>
          </cell>
          <cell r="L77">
            <v>0</v>
          </cell>
        </row>
        <row r="78">
          <cell r="A78" t="str">
            <v>M'care HMO IP Revenue</v>
          </cell>
          <cell r="B78">
            <v>4925548</v>
          </cell>
          <cell r="C78">
            <v>0</v>
          </cell>
          <cell r="D78">
            <v>5527346.5</v>
          </cell>
          <cell r="E78">
            <v>0</v>
          </cell>
          <cell r="F78">
            <v>1718597</v>
          </cell>
          <cell r="G78">
            <v>0</v>
          </cell>
          <cell r="H78">
            <v>5226990.202839518</v>
          </cell>
          <cell r="I78">
            <v>0</v>
          </cell>
          <cell r="J78">
            <v>5288166.3968642037</v>
          </cell>
          <cell r="K78">
            <v>0</v>
          </cell>
          <cell r="L78">
            <v>5508728</v>
          </cell>
        </row>
        <row r="79">
          <cell r="A79" t="str">
            <v>M'care HMO OP Revenue</v>
          </cell>
          <cell r="B79">
            <v>5478564</v>
          </cell>
          <cell r="C79">
            <v>0</v>
          </cell>
          <cell r="D79">
            <v>4572455.5</v>
          </cell>
          <cell r="E79">
            <v>0</v>
          </cell>
          <cell r="F79">
            <v>1800792</v>
          </cell>
          <cell r="G79">
            <v>0</v>
          </cell>
          <cell r="H79">
            <v>5296606.103954656</v>
          </cell>
          <cell r="I79">
            <v>0</v>
          </cell>
          <cell r="J79">
            <v>5356943.1038129255</v>
          </cell>
          <cell r="K79">
            <v>0</v>
          </cell>
          <cell r="L79">
            <v>5631031</v>
          </cell>
        </row>
        <row r="80">
          <cell r="A80" t="str">
            <v>M'care HMO U&amp;C Revenue</v>
          </cell>
          <cell r="B80">
            <v>996562</v>
          </cell>
          <cell r="C80">
            <v>0</v>
          </cell>
          <cell r="D80">
            <v>1001850</v>
          </cell>
          <cell r="E80">
            <v>0</v>
          </cell>
          <cell r="F80">
            <v>512190</v>
          </cell>
          <cell r="G80">
            <v>0</v>
          </cell>
          <cell r="H80">
            <v>1530296.9717808296</v>
          </cell>
          <cell r="I80">
            <v>0</v>
          </cell>
          <cell r="J80">
            <v>1547955.3254360151</v>
          </cell>
          <cell r="K80">
            <v>0</v>
          </cell>
          <cell r="L80">
            <v>1620239</v>
          </cell>
        </row>
        <row r="81">
          <cell r="A81" t="str">
            <v>M'care HMO IP &amp; OP Revenue</v>
          </cell>
          <cell r="B81">
            <v>11400674</v>
          </cell>
          <cell r="C81">
            <v>0</v>
          </cell>
          <cell r="D81">
            <v>11101652</v>
          </cell>
          <cell r="E81">
            <v>0</v>
          </cell>
          <cell r="F81">
            <v>4031579</v>
          </cell>
          <cell r="G81">
            <v>0</v>
          </cell>
          <cell r="H81">
            <v>12053893.278575003</v>
          </cell>
          <cell r="I81">
            <v>0</v>
          </cell>
          <cell r="J81">
            <v>12193064.826113144</v>
          </cell>
          <cell r="K81">
            <v>0</v>
          </cell>
          <cell r="L81">
            <v>12759998</v>
          </cell>
        </row>
        <row r="82">
          <cell r="A82" t="str">
            <v>M'care HMO IP Contractual</v>
          </cell>
          <cell r="B82">
            <v>3154965.3344839998</v>
          </cell>
          <cell r="C82">
            <v>0</v>
          </cell>
          <cell r="D82">
            <v>3162741.5745999999</v>
          </cell>
          <cell r="E82">
            <v>0</v>
          </cell>
          <cell r="F82">
            <v>935292.29599999997</v>
          </cell>
          <cell r="G82">
            <v>0</v>
          </cell>
          <cell r="H82">
            <v>2928124.7948395177</v>
          </cell>
          <cell r="I82">
            <v>0</v>
          </cell>
          <cell r="J82">
            <v>2932891.4226562036</v>
          </cell>
          <cell r="K82">
            <v>0</v>
          </cell>
          <cell r="L82">
            <v>3153453.0257919999</v>
          </cell>
        </row>
        <row r="83">
          <cell r="A83" t="str">
            <v>M'care HMO OP Contractual</v>
          </cell>
          <cell r="B83">
            <v>4062978.5386844696</v>
          </cell>
          <cell r="C83">
            <v>0</v>
          </cell>
          <cell r="D83">
            <v>3242328.1950500002</v>
          </cell>
          <cell r="E83">
            <v>0</v>
          </cell>
          <cell r="F83">
            <v>1278562.32</v>
          </cell>
          <cell r="G83">
            <v>0</v>
          </cell>
          <cell r="H83">
            <v>3760590.3338078056</v>
          </cell>
          <cell r="I83">
            <v>0</v>
          </cell>
          <cell r="J83">
            <v>3791778.2524563838</v>
          </cell>
          <cell r="K83">
            <v>0</v>
          </cell>
          <cell r="L83">
            <v>4065866.1845634365</v>
          </cell>
        </row>
        <row r="84">
          <cell r="A84" t="str">
            <v>M'care HMO U&amp;C Contractual</v>
          </cell>
          <cell r="B84">
            <v>717454.45000000007</v>
          </cell>
          <cell r="C84">
            <v>0</v>
          </cell>
          <cell r="D84">
            <v>898969.5399999998</v>
          </cell>
          <cell r="E84">
            <v>0</v>
          </cell>
          <cell r="F84">
            <v>733666.66</v>
          </cell>
          <cell r="G84">
            <v>0</v>
          </cell>
          <cell r="H84">
            <v>1040484.6399999999</v>
          </cell>
          <cell r="I84">
            <v>0</v>
          </cell>
          <cell r="J84">
            <v>1768480.7700000003</v>
          </cell>
          <cell r="K84">
            <v>0</v>
          </cell>
          <cell r="L84">
            <v>1839206.7700000003</v>
          </cell>
        </row>
        <row r="85">
          <cell r="A85" t="str">
            <v>M'care HMO C/A</v>
          </cell>
          <cell r="B85">
            <v>7935398.3231684696</v>
          </cell>
          <cell r="C85">
            <v>0</v>
          </cell>
          <cell r="D85">
            <v>7304039.3096500002</v>
          </cell>
          <cell r="E85">
            <v>0</v>
          </cell>
          <cell r="F85">
            <v>2947521.2760000001</v>
          </cell>
          <cell r="G85">
            <v>0</v>
          </cell>
          <cell r="H85">
            <v>7729199.7686473234</v>
          </cell>
          <cell r="I85">
            <v>0</v>
          </cell>
          <cell r="J85">
            <v>8493150.4451125879</v>
          </cell>
          <cell r="K85">
            <v>0</v>
          </cell>
          <cell r="L85">
            <v>9058525.980355436</v>
          </cell>
        </row>
        <row r="86">
          <cell r="A86" t="str">
            <v>M'care HMO Net Revenue</v>
          </cell>
          <cell r="B86">
            <v>3465275.6768315304</v>
          </cell>
          <cell r="C86">
            <v>0</v>
          </cell>
          <cell r="D86">
            <v>3797612.6903499998</v>
          </cell>
          <cell r="E86">
            <v>0</v>
          </cell>
          <cell r="F86">
            <v>1084057.7239999999</v>
          </cell>
          <cell r="G86">
            <v>0</v>
          </cell>
          <cell r="H86">
            <v>4324693.5099276798</v>
          </cell>
          <cell r="I86">
            <v>0</v>
          </cell>
          <cell r="J86">
            <v>3699914.3810005561</v>
          </cell>
          <cell r="K86">
            <v>0</v>
          </cell>
          <cell r="L86">
            <v>3701472.019644564</v>
          </cell>
        </row>
        <row r="87">
          <cell r="A87" t="str">
            <v>M'care HMO Net to Gross %</v>
          </cell>
          <cell r="B87">
            <v>0.30395358001040379</v>
          </cell>
          <cell r="C87">
            <v>0</v>
          </cell>
          <cell r="D87">
            <v>0.34207635857708385</v>
          </cell>
          <cell r="E87">
            <v>0</v>
          </cell>
          <cell r="F87">
            <v>0.26889159904841253</v>
          </cell>
          <cell r="G87">
            <v>0</v>
          </cell>
          <cell r="H87">
            <v>0.35877980748465194</v>
          </cell>
          <cell r="I87">
            <v>0</v>
          </cell>
          <cell r="J87">
            <v>0.30344416549616587</v>
          </cell>
          <cell r="K87">
            <v>0</v>
          </cell>
          <cell r="L87">
            <v>0.2900840595464485</v>
          </cell>
        </row>
        <row r="88">
          <cell r="A88">
            <v>0</v>
          </cell>
          <cell r="B88">
            <v>0</v>
          </cell>
          <cell r="C88">
            <v>0</v>
          </cell>
          <cell r="D88">
            <v>0</v>
          </cell>
          <cell r="E88">
            <v>0</v>
          </cell>
          <cell r="F88">
            <v>0</v>
          </cell>
          <cell r="G88">
            <v>0</v>
          </cell>
          <cell r="H88">
            <v>0</v>
          </cell>
          <cell r="I88">
            <v>0</v>
          </cell>
          <cell r="J88">
            <v>0</v>
          </cell>
          <cell r="K88">
            <v>0</v>
          </cell>
          <cell r="L88">
            <v>0</v>
          </cell>
        </row>
        <row r="89">
          <cell r="A89" t="str">
            <v>Blue Cross IP &amp; OP Revenue</v>
          </cell>
          <cell r="B89">
            <v>71170093</v>
          </cell>
          <cell r="C89">
            <v>0</v>
          </cell>
          <cell r="D89">
            <v>62858161</v>
          </cell>
          <cell r="E89">
            <v>0</v>
          </cell>
          <cell r="F89">
            <v>23652443</v>
          </cell>
          <cell r="G89">
            <v>0</v>
          </cell>
          <cell r="H89">
            <v>70208445.035002902</v>
          </cell>
          <cell r="I89">
            <v>0</v>
          </cell>
          <cell r="J89">
            <v>71014305.697279781</v>
          </cell>
          <cell r="K89">
            <v>0</v>
          </cell>
          <cell r="L89">
            <v>74461733</v>
          </cell>
        </row>
        <row r="90">
          <cell r="A90" t="str">
            <v>Blue Shield Physician Revenue</v>
          </cell>
          <cell r="B90">
            <v>8207033.9999999991</v>
          </cell>
          <cell r="C90">
            <v>0</v>
          </cell>
          <cell r="D90">
            <v>6877631.9600000009</v>
          </cell>
          <cell r="E90">
            <v>0</v>
          </cell>
          <cell r="F90">
            <v>4116864</v>
          </cell>
          <cell r="G90">
            <v>0</v>
          </cell>
          <cell r="H90">
            <v>12334711.893772176</v>
          </cell>
          <cell r="I90">
            <v>0</v>
          </cell>
          <cell r="J90">
            <v>12476126.35060367</v>
          </cell>
          <cell r="K90">
            <v>0</v>
          </cell>
          <cell r="L90">
            <v>13086835.000000002</v>
          </cell>
        </row>
        <row r="91">
          <cell r="A91" t="str">
            <v>Blue Cross IP Psych Revenue</v>
          </cell>
          <cell r="B91">
            <v>158838</v>
          </cell>
          <cell r="C91">
            <v>0</v>
          </cell>
          <cell r="D91">
            <v>233008</v>
          </cell>
          <cell r="E91">
            <v>0</v>
          </cell>
          <cell r="F91">
            <v>105556</v>
          </cell>
          <cell r="G91">
            <v>0</v>
          </cell>
          <cell r="H91">
            <v>321041.04560343589</v>
          </cell>
          <cell r="I91">
            <v>0</v>
          </cell>
          <cell r="J91">
            <v>324798.47933366452</v>
          </cell>
          <cell r="K91">
            <v>0</v>
          </cell>
          <cell r="L91">
            <v>338345</v>
          </cell>
        </row>
        <row r="92">
          <cell r="A92" t="str">
            <v>Blue Cross IP &amp; OP Revenue</v>
          </cell>
          <cell r="B92">
            <v>79535965</v>
          </cell>
          <cell r="C92">
            <v>0</v>
          </cell>
          <cell r="D92">
            <v>69968800.960000008</v>
          </cell>
          <cell r="E92">
            <v>0</v>
          </cell>
          <cell r="F92">
            <v>27874863</v>
          </cell>
          <cell r="G92">
            <v>0</v>
          </cell>
          <cell r="H92">
            <v>82864197.974378511</v>
          </cell>
          <cell r="I92">
            <v>0</v>
          </cell>
          <cell r="J92">
            <v>83815230.52721712</v>
          </cell>
          <cell r="K92">
            <v>0</v>
          </cell>
          <cell r="L92">
            <v>87886913</v>
          </cell>
        </row>
        <row r="93">
          <cell r="A93" t="str">
            <v>Blue Cross C/A</v>
          </cell>
          <cell r="B93">
            <v>9481559.0294874813</v>
          </cell>
          <cell r="C93">
            <v>0</v>
          </cell>
          <cell r="D93">
            <v>9162085.988880001</v>
          </cell>
          <cell r="E93">
            <v>0</v>
          </cell>
          <cell r="F93">
            <v>4194082.4029999999</v>
          </cell>
          <cell r="G93">
            <v>0</v>
          </cell>
          <cell r="H93">
            <v>12584698.920944346</v>
          </cell>
          <cell r="I93">
            <v>0</v>
          </cell>
          <cell r="J93">
            <v>12676530.247653639</v>
          </cell>
          <cell r="K93">
            <v>0</v>
          </cell>
          <cell r="L93">
            <v>13533469.066692512</v>
          </cell>
        </row>
        <row r="94">
          <cell r="A94" t="str">
            <v>Blue Cross Net Revenue</v>
          </cell>
          <cell r="B94">
            <v>70054405.970512524</v>
          </cell>
          <cell r="C94">
            <v>0</v>
          </cell>
          <cell r="D94">
            <v>60806714.971120007</v>
          </cell>
          <cell r="E94">
            <v>0</v>
          </cell>
          <cell r="F94">
            <v>23680780.596999999</v>
          </cell>
          <cell r="G94">
            <v>0</v>
          </cell>
          <cell r="H94">
            <v>70279499.053434163</v>
          </cell>
          <cell r="I94">
            <v>0</v>
          </cell>
          <cell r="J94">
            <v>71138700.279563487</v>
          </cell>
          <cell r="K94">
            <v>0</v>
          </cell>
          <cell r="L94">
            <v>74353443.933307484</v>
          </cell>
        </row>
        <row r="95">
          <cell r="A95" t="str">
            <v>Blue Cross Net to Gross %</v>
          </cell>
          <cell r="B95">
            <v>0.88078903638765838</v>
          </cell>
          <cell r="C95">
            <v>0</v>
          </cell>
          <cell r="D95">
            <v>0.86905469490440734</v>
          </cell>
          <cell r="E95">
            <v>0</v>
          </cell>
          <cell r="F95">
            <v>0.84953890524950737</v>
          </cell>
          <cell r="G95">
            <v>0</v>
          </cell>
          <cell r="H95">
            <v>0.84812863421624474</v>
          </cell>
          <cell r="I95">
            <v>0</v>
          </cell>
          <cell r="J95">
            <v>0.84875624432557972</v>
          </cell>
          <cell r="K95">
            <v>0</v>
          </cell>
          <cell r="L95">
            <v>0.84601269284890557</v>
          </cell>
        </row>
        <row r="96">
          <cell r="A96">
            <v>0</v>
          </cell>
          <cell r="B96">
            <v>0</v>
          </cell>
          <cell r="C96">
            <v>0</v>
          </cell>
          <cell r="D96">
            <v>0</v>
          </cell>
          <cell r="E96">
            <v>0</v>
          </cell>
          <cell r="F96">
            <v>0</v>
          </cell>
          <cell r="G96">
            <v>0</v>
          </cell>
          <cell r="H96">
            <v>0</v>
          </cell>
          <cell r="I96">
            <v>0</v>
          </cell>
          <cell r="J96">
            <v>0</v>
          </cell>
          <cell r="K96">
            <v>0</v>
          </cell>
          <cell r="L96">
            <v>0</v>
          </cell>
        </row>
        <row r="97">
          <cell r="A97" t="str">
            <v>Catamount IP Revenue</v>
          </cell>
          <cell r="B97">
            <v>1481429</v>
          </cell>
          <cell r="C97">
            <v>0</v>
          </cell>
          <cell r="D97">
            <v>1500384</v>
          </cell>
          <cell r="E97">
            <v>0</v>
          </cell>
          <cell r="F97">
            <v>1020206</v>
          </cell>
          <cell r="G97">
            <v>0</v>
          </cell>
          <cell r="H97">
            <v>3102883.7865294148</v>
          </cell>
          <cell r="I97">
            <v>0</v>
          </cell>
          <cell r="J97">
            <v>3139199.6419633236</v>
          </cell>
          <cell r="K97">
            <v>0</v>
          </cell>
          <cell r="L97">
            <v>3270131</v>
          </cell>
        </row>
        <row r="98">
          <cell r="A98" t="str">
            <v>Catamount OP Revenue</v>
          </cell>
          <cell r="B98">
            <v>5426934</v>
          </cell>
          <cell r="C98">
            <v>0</v>
          </cell>
          <cell r="D98">
            <v>4761894</v>
          </cell>
          <cell r="E98">
            <v>0</v>
          </cell>
          <cell r="F98">
            <v>2028516</v>
          </cell>
          <cell r="G98">
            <v>0</v>
          </cell>
          <cell r="H98">
            <v>5966402.6870230902</v>
          </cell>
          <cell r="I98">
            <v>0</v>
          </cell>
          <cell r="J98">
            <v>6034369.764622556</v>
          </cell>
          <cell r="K98">
            <v>0</v>
          </cell>
          <cell r="L98">
            <v>6343118</v>
          </cell>
        </row>
        <row r="99">
          <cell r="A99" t="str">
            <v>Catamount IP &amp; OP Revenue</v>
          </cell>
          <cell r="B99">
            <v>6908363</v>
          </cell>
          <cell r="C99">
            <v>0</v>
          </cell>
          <cell r="D99">
            <v>6262278</v>
          </cell>
          <cell r="E99">
            <v>0</v>
          </cell>
          <cell r="F99">
            <v>3048722</v>
          </cell>
          <cell r="G99">
            <v>0</v>
          </cell>
          <cell r="H99">
            <v>9069286.4735525046</v>
          </cell>
          <cell r="I99">
            <v>0</v>
          </cell>
          <cell r="J99">
            <v>9173569.4065858796</v>
          </cell>
          <cell r="K99">
            <v>0</v>
          </cell>
          <cell r="L99">
            <v>9613249</v>
          </cell>
        </row>
        <row r="100">
          <cell r="A100" t="str">
            <v>Catamount IP C/A</v>
          </cell>
          <cell r="B100">
            <v>675531.62</v>
          </cell>
          <cell r="C100">
            <v>0</v>
          </cell>
          <cell r="D100">
            <v>602174.1</v>
          </cell>
          <cell r="E100">
            <v>0</v>
          </cell>
          <cell r="F100">
            <v>607163.93999999994</v>
          </cell>
          <cell r="G100">
            <v>0</v>
          </cell>
          <cell r="H100">
            <v>1840765.0065294148</v>
          </cell>
          <cell r="I100">
            <v>0</v>
          </cell>
          <cell r="J100">
            <v>1857325.0319633235</v>
          </cell>
          <cell r="K100">
            <v>0</v>
          </cell>
          <cell r="L100">
            <v>1917029.74</v>
          </cell>
        </row>
        <row r="101">
          <cell r="A101" t="str">
            <v>Catamount OP C/A</v>
          </cell>
          <cell r="B101">
            <v>2474681.9</v>
          </cell>
          <cell r="C101">
            <v>0</v>
          </cell>
          <cell r="D101">
            <v>2171423.66</v>
          </cell>
          <cell r="E101">
            <v>0</v>
          </cell>
          <cell r="F101">
            <v>925003.3</v>
          </cell>
          <cell r="G101">
            <v>0</v>
          </cell>
          <cell r="H101">
            <v>2720679.6270230901</v>
          </cell>
          <cell r="I101">
            <v>0</v>
          </cell>
          <cell r="J101">
            <v>2751672.6146225561</v>
          </cell>
          <cell r="K101">
            <v>0</v>
          </cell>
          <cell r="L101">
            <v>2892461.81</v>
          </cell>
        </row>
        <row r="102">
          <cell r="A102" t="str">
            <v>Catamount C/A</v>
          </cell>
          <cell r="B102">
            <v>3150213.52</v>
          </cell>
          <cell r="C102">
            <v>0</v>
          </cell>
          <cell r="D102">
            <v>2773597.7600000002</v>
          </cell>
          <cell r="E102">
            <v>0</v>
          </cell>
          <cell r="F102">
            <v>1532167.24</v>
          </cell>
          <cell r="G102">
            <v>0</v>
          </cell>
          <cell r="H102">
            <v>4561444.6335525047</v>
          </cell>
          <cell r="I102">
            <v>0</v>
          </cell>
          <cell r="J102">
            <v>4608997.6465858798</v>
          </cell>
          <cell r="K102">
            <v>0</v>
          </cell>
          <cell r="L102">
            <v>4809491.55</v>
          </cell>
        </row>
        <row r="103">
          <cell r="A103" t="str">
            <v>Catamount Net Revenue</v>
          </cell>
          <cell r="B103">
            <v>3758149.48</v>
          </cell>
          <cell r="D103">
            <v>3488680.2399999998</v>
          </cell>
          <cell r="F103">
            <v>1516554.76</v>
          </cell>
          <cell r="H103">
            <v>4507841.84</v>
          </cell>
          <cell r="I103">
            <v>0</v>
          </cell>
          <cell r="J103">
            <v>4564571.76</v>
          </cell>
          <cell r="K103">
            <v>0</v>
          </cell>
          <cell r="L103">
            <v>4803757.45</v>
          </cell>
        </row>
        <row r="104">
          <cell r="A104" t="str">
            <v>Catamount Net to Gross %</v>
          </cell>
          <cell r="B104">
            <v>0.54400000115801672</v>
          </cell>
          <cell r="D104">
            <v>0.55709443751938192</v>
          </cell>
          <cell r="F104">
            <v>0.49743950415944782</v>
          </cell>
          <cell r="H104">
            <v>0.49704481748873963</v>
          </cell>
          <cell r="I104">
            <v>0</v>
          </cell>
          <cell r="J104">
            <v>0.49757859320528025</v>
          </cell>
          <cell r="K104">
            <v>0</v>
          </cell>
          <cell r="L104">
            <v>0.4997017605598274</v>
          </cell>
        </row>
        <row r="105">
          <cell r="A105">
            <v>0</v>
          </cell>
          <cell r="B105">
            <v>0</v>
          </cell>
          <cell r="C105">
            <v>0</v>
          </cell>
          <cell r="D105">
            <v>0</v>
          </cell>
          <cell r="E105">
            <v>0</v>
          </cell>
          <cell r="F105">
            <v>0</v>
          </cell>
          <cell r="G105">
            <v>0</v>
          </cell>
          <cell r="H105">
            <v>0</v>
          </cell>
          <cell r="I105">
            <v>0</v>
          </cell>
          <cell r="J105">
            <v>0</v>
          </cell>
          <cell r="K105">
            <v>0</v>
          </cell>
          <cell r="L105">
            <v>0</v>
          </cell>
        </row>
        <row r="106">
          <cell r="A106" t="str">
            <v>Cigna IP &amp; OP Revenue</v>
          </cell>
          <cell r="B106">
            <v>22471605.210000001</v>
          </cell>
          <cell r="C106">
            <v>0</v>
          </cell>
          <cell r="D106">
            <v>8824970.5</v>
          </cell>
          <cell r="E106">
            <v>0</v>
          </cell>
          <cell r="F106">
            <v>6057194</v>
          </cell>
          <cell r="G106">
            <v>0</v>
          </cell>
          <cell r="H106">
            <v>22821748.281015623</v>
          </cell>
          <cell r="I106">
            <v>0</v>
          </cell>
          <cell r="J106">
            <v>23083932.211977646</v>
          </cell>
          <cell r="K106">
            <v>0</v>
          </cell>
          <cell r="L106">
            <v>24197407.98</v>
          </cell>
        </row>
        <row r="107">
          <cell r="A107" t="str">
            <v>Cigna C/A</v>
          </cell>
          <cell r="B107">
            <v>2134802.4949500002</v>
          </cell>
          <cell r="C107">
            <v>0</v>
          </cell>
          <cell r="D107">
            <v>764005.19750000001</v>
          </cell>
          <cell r="E107">
            <v>0</v>
          </cell>
          <cell r="F107">
            <v>367714.43000000005</v>
          </cell>
          <cell r="G107">
            <v>0</v>
          </cell>
          <cell r="H107">
            <v>2168066.0866964841</v>
          </cell>
          <cell r="I107">
            <v>0</v>
          </cell>
          <cell r="J107">
            <v>2192973.5601378763</v>
          </cell>
          <cell r="K107">
            <v>0</v>
          </cell>
          <cell r="L107">
            <v>2298753.7581000002</v>
          </cell>
        </row>
        <row r="108">
          <cell r="A108" t="str">
            <v>Cigna Net Revenue</v>
          </cell>
          <cell r="B108">
            <v>20336802.715050001</v>
          </cell>
          <cell r="C108">
            <v>0</v>
          </cell>
          <cell r="D108">
            <v>8060965.3025000002</v>
          </cell>
          <cell r="E108">
            <v>0</v>
          </cell>
          <cell r="F108">
            <v>5689479.5700000003</v>
          </cell>
          <cell r="G108">
            <v>0</v>
          </cell>
          <cell r="H108">
            <v>20653682.19431914</v>
          </cell>
          <cell r="I108">
            <v>0</v>
          </cell>
          <cell r="J108">
            <v>20890958.65183977</v>
          </cell>
          <cell r="K108">
            <v>0</v>
          </cell>
          <cell r="L108">
            <v>21898654.221900001</v>
          </cell>
        </row>
        <row r="109">
          <cell r="A109" t="str">
            <v>Cigna Net to Gross %</v>
          </cell>
          <cell r="B109">
            <v>0.90500000000000003</v>
          </cell>
          <cell r="C109">
            <v>0</v>
          </cell>
          <cell r="D109">
            <v>0.91342688369326563</v>
          </cell>
          <cell r="E109">
            <v>0</v>
          </cell>
          <cell r="F109">
            <v>0.939292941583182</v>
          </cell>
          <cell r="G109">
            <v>0</v>
          </cell>
          <cell r="H109">
            <v>0.90500000000000003</v>
          </cell>
          <cell r="I109">
            <v>0</v>
          </cell>
          <cell r="J109">
            <v>0.90500000000000003</v>
          </cell>
          <cell r="K109">
            <v>0</v>
          </cell>
          <cell r="L109">
            <v>0.90500000000000003</v>
          </cell>
        </row>
        <row r="110">
          <cell r="A110">
            <v>0</v>
          </cell>
          <cell r="B110">
            <v>0</v>
          </cell>
          <cell r="C110">
            <v>0</v>
          </cell>
          <cell r="D110">
            <v>0</v>
          </cell>
          <cell r="E110">
            <v>0</v>
          </cell>
          <cell r="F110">
            <v>0</v>
          </cell>
          <cell r="G110">
            <v>0</v>
          </cell>
          <cell r="H110">
            <v>0</v>
          </cell>
          <cell r="I110">
            <v>0</v>
          </cell>
          <cell r="J110">
            <v>0</v>
          </cell>
          <cell r="K110">
            <v>0</v>
          </cell>
          <cell r="L110">
            <v>0</v>
          </cell>
        </row>
        <row r="111">
          <cell r="A111" t="str">
            <v>Workers Comp IP &amp; OP Revenue</v>
          </cell>
          <cell r="B111">
            <v>3403656</v>
          </cell>
          <cell r="C111">
            <v>0</v>
          </cell>
          <cell r="D111">
            <v>3497349</v>
          </cell>
          <cell r="E111">
            <v>0</v>
          </cell>
          <cell r="F111">
            <v>1215717</v>
          </cell>
          <cell r="G111">
            <v>0</v>
          </cell>
          <cell r="H111">
            <v>3588419.2435170058</v>
          </cell>
          <cell r="I111">
            <v>0</v>
          </cell>
          <cell r="J111">
            <v>3629417.3739062059</v>
          </cell>
          <cell r="K111">
            <v>0</v>
          </cell>
          <cell r="L111">
            <v>3811434</v>
          </cell>
        </row>
        <row r="112">
          <cell r="A112" t="str">
            <v>Workers Comp C/A</v>
          </cell>
          <cell r="B112">
            <v>636105.95025171782</v>
          </cell>
          <cell r="C112">
            <v>0</v>
          </cell>
          <cell r="D112">
            <v>453020.46200000006</v>
          </cell>
          <cell r="E112">
            <v>0</v>
          </cell>
          <cell r="F112">
            <v>377259.54300000001</v>
          </cell>
          <cell r="G112">
            <v>0</v>
          </cell>
          <cell r="H112">
            <v>865354.64538490912</v>
          </cell>
          <cell r="I112">
            <v>0</v>
          </cell>
          <cell r="J112">
            <v>875241.42844362976</v>
          </cell>
          <cell r="K112">
            <v>0</v>
          </cell>
          <cell r="L112">
            <v>934061.60192620149</v>
          </cell>
        </row>
        <row r="113">
          <cell r="A113" t="str">
            <v>Workers Comp Net Revenue</v>
          </cell>
          <cell r="B113">
            <v>2767550.0497482819</v>
          </cell>
          <cell r="C113">
            <v>0</v>
          </cell>
          <cell r="D113">
            <v>3044328.5379999997</v>
          </cell>
          <cell r="E113">
            <v>0</v>
          </cell>
          <cell r="F113">
            <v>838457.45699999994</v>
          </cell>
          <cell r="G113">
            <v>0</v>
          </cell>
          <cell r="H113">
            <v>2723064.5981320967</v>
          </cell>
          <cell r="I113">
            <v>0</v>
          </cell>
          <cell r="J113">
            <v>2754175.9454625761</v>
          </cell>
          <cell r="K113">
            <v>0</v>
          </cell>
          <cell r="L113">
            <v>2877372.3980737985</v>
          </cell>
        </row>
        <row r="114">
          <cell r="A114" t="str">
            <v>Workers Comp Net to Gross %</v>
          </cell>
          <cell r="B114">
            <v>0.81311097530075949</v>
          </cell>
          <cell r="C114">
            <v>0</v>
          </cell>
          <cell r="D114">
            <v>0.87046747064705288</v>
          </cell>
          <cell r="E114">
            <v>0</v>
          </cell>
          <cell r="F114">
            <v>0.68968144477703275</v>
          </cell>
          <cell r="G114">
            <v>0</v>
          </cell>
          <cell r="H114">
            <v>0.75884795319044829</v>
          </cell>
          <cell r="I114">
            <v>0</v>
          </cell>
          <cell r="J114">
            <v>0.75884795319044829</v>
          </cell>
          <cell r="K114">
            <v>0</v>
          </cell>
          <cell r="L114">
            <v>0.75493171286025118</v>
          </cell>
        </row>
        <row r="115">
          <cell r="A115">
            <v>0</v>
          </cell>
          <cell r="B115">
            <v>0</v>
          </cell>
          <cell r="C115">
            <v>0</v>
          </cell>
          <cell r="D115">
            <v>0</v>
          </cell>
          <cell r="E115">
            <v>0</v>
          </cell>
          <cell r="F115">
            <v>0</v>
          </cell>
          <cell r="G115">
            <v>0</v>
          </cell>
          <cell r="H115">
            <v>0</v>
          </cell>
          <cell r="I115">
            <v>0</v>
          </cell>
          <cell r="J115">
            <v>0</v>
          </cell>
          <cell r="K115">
            <v>0</v>
          </cell>
          <cell r="L115">
            <v>0</v>
          </cell>
        </row>
        <row r="116">
          <cell r="A116" t="str">
            <v>Other Payor Revenue</v>
          </cell>
          <cell r="B116">
            <v>36304460.789999999</v>
          </cell>
          <cell r="C116">
            <v>0</v>
          </cell>
          <cell r="D116">
            <v>39416855.5</v>
          </cell>
          <cell r="E116">
            <v>0</v>
          </cell>
          <cell r="F116">
            <v>14643908</v>
          </cell>
          <cell r="G116">
            <v>0</v>
          </cell>
          <cell r="H116">
            <v>38781591.935812831</v>
          </cell>
          <cell r="I116">
            <v>0</v>
          </cell>
          <cell r="J116">
            <v>36324994.014759123</v>
          </cell>
          <cell r="K116">
            <v>0</v>
          </cell>
          <cell r="L116">
            <v>38065741.019999996</v>
          </cell>
        </row>
        <row r="117">
          <cell r="A117" t="str">
            <v>Other C/A</v>
          </cell>
          <cell r="B117">
            <v>12331587.225257743</v>
          </cell>
          <cell r="C117">
            <v>0</v>
          </cell>
          <cell r="D117">
            <v>12456100.910850001</v>
          </cell>
          <cell r="E117">
            <v>0</v>
          </cell>
          <cell r="F117">
            <v>5558428</v>
          </cell>
          <cell r="G117">
            <v>0</v>
          </cell>
          <cell r="H117">
            <v>12926940.365607833</v>
          </cell>
          <cell r="I117">
            <v>0</v>
          </cell>
          <cell r="J117">
            <v>11210888.74551985</v>
          </cell>
          <cell r="K117">
            <v>0</v>
          </cell>
          <cell r="L117">
            <v>11561969.097367717</v>
          </cell>
        </row>
        <row r="118">
          <cell r="A118" t="str">
            <v>Bad Debt</v>
          </cell>
          <cell r="B118">
            <v>9292541</v>
          </cell>
          <cell r="C118">
            <v>0</v>
          </cell>
          <cell r="D118">
            <v>7581672</v>
          </cell>
          <cell r="E118">
            <v>0</v>
          </cell>
          <cell r="F118">
            <v>2116394</v>
          </cell>
          <cell r="G118">
            <v>0</v>
          </cell>
          <cell r="H118">
            <v>9538534</v>
          </cell>
          <cell r="I118">
            <v>0</v>
          </cell>
          <cell r="J118">
            <v>9209789</v>
          </cell>
          <cell r="K118">
            <v>0</v>
          </cell>
          <cell r="L118">
            <v>9647180</v>
          </cell>
        </row>
        <row r="119">
          <cell r="A119" t="str">
            <v>Medicaid DPS</v>
          </cell>
          <cell r="B119">
            <v>-4207111</v>
          </cell>
          <cell r="C119">
            <v>0</v>
          </cell>
          <cell r="D119">
            <v>-3935233.52</v>
          </cell>
          <cell r="E119">
            <v>0</v>
          </cell>
          <cell r="F119">
            <v>-1414395</v>
          </cell>
          <cell r="G119">
            <v>0</v>
          </cell>
          <cell r="H119">
            <v>-4356823</v>
          </cell>
          <cell r="I119">
            <v>0</v>
          </cell>
          <cell r="J119">
            <v>-5336685</v>
          </cell>
          <cell r="K119">
            <v>0</v>
          </cell>
          <cell r="L119">
            <v>-5336685</v>
          </cell>
        </row>
        <row r="120">
          <cell r="A120" t="str">
            <v>Other Net Revenue</v>
          </cell>
          <cell r="B120">
            <v>18887443.564742256</v>
          </cell>
          <cell r="C120">
            <v>0</v>
          </cell>
          <cell r="D120">
            <v>23314316.109149996</v>
          </cell>
          <cell r="E120">
            <v>0</v>
          </cell>
          <cell r="F120">
            <v>8383481</v>
          </cell>
          <cell r="G120">
            <v>0</v>
          </cell>
          <cell r="H120">
            <v>20672940.570204996</v>
          </cell>
          <cell r="I120">
            <v>0</v>
          </cell>
          <cell r="J120">
            <v>21241001.269239273</v>
          </cell>
          <cell r="K120">
            <v>0</v>
          </cell>
          <cell r="L120">
            <v>22193276.922632277</v>
          </cell>
        </row>
        <row r="121">
          <cell r="A121">
            <v>0</v>
          </cell>
          <cell r="B121">
            <v>0</v>
          </cell>
          <cell r="C121">
            <v>0</v>
          </cell>
          <cell r="D121">
            <v>0</v>
          </cell>
          <cell r="E121">
            <v>0</v>
          </cell>
          <cell r="F121">
            <v>0</v>
          </cell>
          <cell r="G121">
            <v>0</v>
          </cell>
          <cell r="H121">
            <v>0</v>
          </cell>
          <cell r="I121">
            <v>0</v>
          </cell>
          <cell r="J121">
            <v>0</v>
          </cell>
          <cell r="K121">
            <v>0</v>
          </cell>
          <cell r="L121">
            <v>0</v>
          </cell>
        </row>
        <row r="122">
          <cell r="A122" t="str">
            <v>Gross Patient Revenue</v>
          </cell>
          <cell r="B122">
            <v>442501944</v>
          </cell>
          <cell r="C122">
            <v>0</v>
          </cell>
          <cell r="D122">
            <v>386252247.05000007</v>
          </cell>
          <cell r="E122">
            <v>0</v>
          </cell>
          <cell r="F122">
            <v>145479540</v>
          </cell>
          <cell r="G122">
            <v>0</v>
          </cell>
          <cell r="H122">
            <v>433569736</v>
          </cell>
          <cell r="I122">
            <v>0</v>
          </cell>
          <cell r="J122">
            <v>438561382</v>
          </cell>
          <cell r="K122">
            <v>0</v>
          </cell>
          <cell r="L122">
            <v>459389531</v>
          </cell>
        </row>
        <row r="123">
          <cell r="A123" t="str">
            <v>Contractual Allowance ( w/ DPS )</v>
          </cell>
          <cell r="B123">
            <v>230817672.00860581</v>
          </cell>
          <cell r="C123">
            <v>0</v>
          </cell>
          <cell r="D123">
            <v>193783607.26050121</v>
          </cell>
          <cell r="E123">
            <v>0</v>
          </cell>
          <cell r="F123">
            <v>75207559.786535859</v>
          </cell>
          <cell r="G123">
            <v>0</v>
          </cell>
          <cell r="H123">
            <v>223441118.69811788</v>
          </cell>
          <cell r="I123">
            <v>0</v>
          </cell>
          <cell r="J123">
            <v>226446412.18794137</v>
          </cell>
          <cell r="K123">
            <v>0</v>
          </cell>
          <cell r="L123">
            <v>241568824.90445679</v>
          </cell>
        </row>
        <row r="124">
          <cell r="A124" t="str">
            <v>Net Patient Revenue</v>
          </cell>
          <cell r="B124">
            <v>211684271.99139419</v>
          </cell>
          <cell r="C124">
            <v>0</v>
          </cell>
          <cell r="D124">
            <v>192468639.78949887</v>
          </cell>
          <cell r="E124">
            <v>0</v>
          </cell>
          <cell r="F124">
            <v>70271980.213464141</v>
          </cell>
          <cell r="G124">
            <v>0</v>
          </cell>
          <cell r="H124">
            <v>210128617.30188212</v>
          </cell>
          <cell r="I124">
            <v>0</v>
          </cell>
          <cell r="J124">
            <v>212114969.81205863</v>
          </cell>
          <cell r="K124">
            <v>0</v>
          </cell>
          <cell r="L124">
            <v>217820706.09554321</v>
          </cell>
        </row>
        <row r="125">
          <cell r="A125" t="str">
            <v>Total Net To Gross %  ( w/ DPS )</v>
          </cell>
          <cell r="B125">
            <v>0.47838043394312002</v>
          </cell>
          <cell r="C125">
            <v>0</v>
          </cell>
          <cell r="D125">
            <v>0.4982977866393718</v>
          </cell>
          <cell r="E125">
            <v>0</v>
          </cell>
          <cell r="F125">
            <v>0.48303686012111491</v>
          </cell>
          <cell r="G125">
            <v>0</v>
          </cell>
          <cell r="H125">
            <v>0.48464779677768405</v>
          </cell>
          <cell r="I125">
            <v>0</v>
          </cell>
          <cell r="J125">
            <v>0.4836608477580423</v>
          </cell>
          <cell r="K125">
            <v>0</v>
          </cell>
          <cell r="L125">
            <v>0.47415252502901117</v>
          </cell>
        </row>
        <row r="126">
          <cell r="A126">
            <v>0</v>
          </cell>
          <cell r="B126">
            <v>0</v>
          </cell>
          <cell r="C126">
            <v>0</v>
          </cell>
          <cell r="D126">
            <v>0</v>
          </cell>
          <cell r="E126">
            <v>0</v>
          </cell>
          <cell r="F126">
            <v>0</v>
          </cell>
          <cell r="G126">
            <v>0</v>
          </cell>
          <cell r="H126">
            <v>0</v>
          </cell>
          <cell r="I126">
            <v>0</v>
          </cell>
          <cell r="J126">
            <v>0</v>
          </cell>
          <cell r="K126">
            <v>0</v>
          </cell>
          <cell r="L126">
            <v>0</v>
          </cell>
        </row>
        <row r="127">
          <cell r="A127" t="str">
            <v>Gross Patient Revenue</v>
          </cell>
          <cell r="B127">
            <v>442501944</v>
          </cell>
          <cell r="C127">
            <v>0</v>
          </cell>
          <cell r="D127">
            <v>386252247.05000007</v>
          </cell>
          <cell r="E127">
            <v>0</v>
          </cell>
          <cell r="F127">
            <v>145479540</v>
          </cell>
          <cell r="G127">
            <v>0</v>
          </cell>
          <cell r="H127">
            <v>433569736</v>
          </cell>
          <cell r="I127">
            <v>0</v>
          </cell>
          <cell r="J127">
            <v>438561382</v>
          </cell>
          <cell r="K127">
            <v>0</v>
          </cell>
          <cell r="L127">
            <v>459389531</v>
          </cell>
        </row>
        <row r="128">
          <cell r="A128" t="str">
            <v>Contractual Allowance (w/ DPS &amp; w/o PY Adj)</v>
          </cell>
          <cell r="B128">
            <v>230719344.2788308</v>
          </cell>
          <cell r="C128">
            <v>0</v>
          </cell>
          <cell r="D128">
            <v>193406767.01050121</v>
          </cell>
          <cell r="E128">
            <v>0</v>
          </cell>
          <cell r="F128">
            <v>75167700.786535859</v>
          </cell>
          <cell r="G128">
            <v>0</v>
          </cell>
          <cell r="H128">
            <v>223156118.69811788</v>
          </cell>
          <cell r="I128">
            <v>0</v>
          </cell>
          <cell r="J128">
            <v>226350569.18794137</v>
          </cell>
          <cell r="K128">
            <v>0</v>
          </cell>
          <cell r="L128">
            <v>241471601.76525679</v>
          </cell>
        </row>
        <row r="129">
          <cell r="A129" t="str">
            <v>Net Patient Revenue</v>
          </cell>
          <cell r="B129">
            <v>211782599.7211692</v>
          </cell>
          <cell r="C129">
            <v>0</v>
          </cell>
          <cell r="D129">
            <v>192845480.03949887</v>
          </cell>
          <cell r="E129">
            <v>0</v>
          </cell>
          <cell r="F129">
            <v>70311839.213464141</v>
          </cell>
          <cell r="G129">
            <v>0</v>
          </cell>
          <cell r="H129">
            <v>210413617.30188212</v>
          </cell>
          <cell r="I129">
            <v>0</v>
          </cell>
          <cell r="J129">
            <v>212210812.81205863</v>
          </cell>
          <cell r="K129">
            <v>0</v>
          </cell>
          <cell r="L129">
            <v>217917929.23474321</v>
          </cell>
        </row>
        <row r="130">
          <cell r="A130" t="str">
            <v>Total Net To Gross % (w/ DPS &amp; w/o PY Adj)</v>
          </cell>
          <cell r="B130">
            <v>0.47860264252572232</v>
          </cell>
          <cell r="C130">
            <v>0</v>
          </cell>
          <cell r="D130">
            <v>0.4992734191512293</v>
          </cell>
          <cell r="E130">
            <v>0</v>
          </cell>
          <cell r="F130">
            <v>0.48331084366546762</v>
          </cell>
          <cell r="G130">
            <v>0</v>
          </cell>
          <cell r="H130">
            <v>0.48530513048051427</v>
          </cell>
          <cell r="I130">
            <v>0</v>
          </cell>
          <cell r="J130">
            <v>0.4838793872919222</v>
          </cell>
          <cell r="K130">
            <v>0</v>
          </cell>
          <cell r="L130">
            <v>0.47436416054231589</v>
          </cell>
        </row>
        <row r="131">
          <cell r="A131">
            <v>0</v>
          </cell>
          <cell r="B131">
            <v>0</v>
          </cell>
          <cell r="C131">
            <v>0</v>
          </cell>
          <cell r="D131">
            <v>0</v>
          </cell>
          <cell r="E131">
            <v>0</v>
          </cell>
          <cell r="F131">
            <v>0</v>
          </cell>
          <cell r="G131">
            <v>0</v>
          </cell>
          <cell r="H131">
            <v>0</v>
          </cell>
          <cell r="I131">
            <v>0</v>
          </cell>
          <cell r="J131">
            <v>0</v>
          </cell>
          <cell r="K131">
            <v>0</v>
          </cell>
          <cell r="L131">
            <v>0</v>
          </cell>
        </row>
        <row r="132">
          <cell r="A132">
            <v>0</v>
          </cell>
          <cell r="B132">
            <v>211684271.99139419</v>
          </cell>
          <cell r="C132">
            <v>0</v>
          </cell>
          <cell r="D132">
            <v>192468639.78949881</v>
          </cell>
          <cell r="E132">
            <v>0</v>
          </cell>
          <cell r="F132">
            <v>70271980.213464156</v>
          </cell>
          <cell r="G132">
            <v>0</v>
          </cell>
          <cell r="H132">
            <v>210128617.30188206</v>
          </cell>
          <cell r="I132">
            <v>0</v>
          </cell>
          <cell r="J132">
            <v>212114969.81205857</v>
          </cell>
          <cell r="K132">
            <v>0</v>
          </cell>
          <cell r="L132">
            <v>217820706.09554315</v>
          </cell>
        </row>
      </sheetData>
      <sheetData sheetId="17"/>
      <sheetData sheetId="18">
        <row r="4">
          <cell r="C4" t="str">
            <v>BY 2014</v>
          </cell>
        </row>
      </sheetData>
      <sheetData sheetId="19">
        <row r="43">
          <cell r="L43">
            <v>500000</v>
          </cell>
        </row>
      </sheetData>
      <sheetData sheetId="20"/>
      <sheetData sheetId="21"/>
      <sheetData sheetId="22">
        <row r="50">
          <cell r="Z50">
            <v>49943.16</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List"/>
      <sheetName val="Report"/>
      <sheetName val="User"/>
      <sheetName val="Settings"/>
      <sheetName val="Orientation"/>
      <sheetName val="Delivery"/>
      <sheetName val="RptClose"/>
      <sheetName val="Hidden"/>
    </sheetNames>
    <sheetDataSet>
      <sheetData sheetId="0"/>
      <sheetData sheetId="1">
        <row r="3">
          <cell r="B3" t="str">
            <v xml:space="preserve"> </v>
          </cell>
        </row>
        <row r="4">
          <cell r="B4" t="str">
            <v>R_IPRev</v>
          </cell>
        </row>
        <row r="5">
          <cell r="B5" t="str">
            <v>R_OPRev</v>
          </cell>
        </row>
        <row r="6">
          <cell r="B6" t="str">
            <v>R_OthPtRev</v>
          </cell>
        </row>
        <row r="7">
          <cell r="B7" t="str">
            <v>R_IntRevAlloc</v>
          </cell>
        </row>
        <row r="8">
          <cell r="B8" t="str">
            <v>R_OtherRev</v>
          </cell>
        </row>
        <row r="9">
          <cell r="B9" t="str">
            <v>D_Charity</v>
          </cell>
        </row>
        <row r="10">
          <cell r="B10" t="str">
            <v>D_Contractual</v>
          </cell>
        </row>
        <row r="11">
          <cell r="B11" t="str">
            <v>E_SalariesContract</v>
          </cell>
        </row>
        <row r="12">
          <cell r="B12" t="str">
            <v>E_SalariesPhy</v>
          </cell>
        </row>
        <row r="13">
          <cell r="B13" t="str">
            <v>E_SalariesProd</v>
          </cell>
        </row>
        <row r="14">
          <cell r="B14" t="str">
            <v>E_SalariesOvertime</v>
          </cell>
        </row>
        <row r="15">
          <cell r="B15" t="str">
            <v>E_SalariesNonProd</v>
          </cell>
        </row>
        <row r="16">
          <cell r="B16" t="str">
            <v>E_SalariesOth</v>
          </cell>
        </row>
        <row r="17">
          <cell r="B17" t="str">
            <v>E_SalariesPhyOth</v>
          </cell>
        </row>
        <row r="18">
          <cell r="B18" t="str">
            <v>E_AllocFringe</v>
          </cell>
        </row>
        <row r="19">
          <cell r="B19" t="str">
            <v>E_Benefits</v>
          </cell>
        </row>
        <row r="20">
          <cell r="B20" t="str">
            <v>E_MedSupplies</v>
          </cell>
        </row>
        <row r="21">
          <cell r="B21" t="str">
            <v>E_Drugs</v>
          </cell>
        </row>
        <row r="22">
          <cell r="B22" t="str">
            <v>E_Nutrition</v>
          </cell>
        </row>
        <row r="23">
          <cell r="B23" t="str">
            <v>E_OthSupplies</v>
          </cell>
        </row>
        <row r="24">
          <cell r="B24" t="str">
            <v>E_PurchSvcs</v>
          </cell>
        </row>
        <row r="25">
          <cell r="B25" t="str">
            <v>E_ProFees</v>
          </cell>
        </row>
        <row r="26">
          <cell r="B26" t="str">
            <v>E_MaintRepairs</v>
          </cell>
        </row>
        <row r="27">
          <cell r="B27" t="str">
            <v>E_RentLease</v>
          </cell>
        </row>
        <row r="28">
          <cell r="B28" t="str">
            <v>E_Utilities</v>
          </cell>
        </row>
        <row r="29">
          <cell r="B29" t="str">
            <v>E_OtherExp</v>
          </cell>
        </row>
        <row r="30">
          <cell r="B30" t="str">
            <v>E_Insurance</v>
          </cell>
        </row>
        <row r="31">
          <cell r="B31" t="str">
            <v>E_Interest</v>
          </cell>
        </row>
        <row r="32">
          <cell r="B32" t="str">
            <v>E_Depreciation</v>
          </cell>
        </row>
        <row r="33">
          <cell r="B33" t="str">
            <v>E_BadDebt</v>
          </cell>
        </row>
        <row r="34">
          <cell r="B34" t="str">
            <v>E_IntExpAlloc</v>
          </cell>
        </row>
        <row r="35">
          <cell r="B35" t="str">
            <v>R_NonOpGainLoss</v>
          </cell>
        </row>
        <row r="36">
          <cell r="B36" t="str">
            <v>R_NonOpRev</v>
          </cell>
        </row>
      </sheetData>
      <sheetData sheetId="2"/>
      <sheetData sheetId="3" refreshError="1"/>
      <sheetData sheetId="4"/>
      <sheetData sheetId="5"/>
      <sheetData sheetId="6"/>
      <sheetData sheetId="7" refreshError="1"/>
      <sheetData sheetId="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Changes"/>
      <sheetName val="Balance By Cost Center"/>
      <sheetName val="Data Collection"/>
    </sheetNames>
    <sheetDataSet>
      <sheetData sheetId="0">
        <row r="3">
          <cell r="A3" t="str">
            <v>F/Y 2013</v>
          </cell>
        </row>
        <row r="41">
          <cell r="B41">
            <v>10</v>
          </cell>
          <cell r="C41">
            <v>1</v>
          </cell>
          <cell r="D41">
            <v>12</v>
          </cell>
        </row>
        <row r="42">
          <cell r="B42">
            <v>11</v>
          </cell>
          <cell r="C42">
            <v>2</v>
          </cell>
          <cell r="D42">
            <v>11</v>
          </cell>
        </row>
        <row r="43">
          <cell r="B43">
            <v>12</v>
          </cell>
          <cell r="C43">
            <v>3</v>
          </cell>
          <cell r="D43">
            <v>10</v>
          </cell>
        </row>
        <row r="44">
          <cell r="B44">
            <v>1</v>
          </cell>
          <cell r="C44">
            <v>4</v>
          </cell>
          <cell r="D44">
            <v>9</v>
          </cell>
        </row>
        <row r="45">
          <cell r="B45">
            <v>2</v>
          </cell>
          <cell r="C45">
            <v>5</v>
          </cell>
          <cell r="D45">
            <v>8</v>
          </cell>
        </row>
        <row r="46">
          <cell r="B46">
            <v>3</v>
          </cell>
          <cell r="C46">
            <v>6</v>
          </cell>
          <cell r="D46">
            <v>7</v>
          </cell>
        </row>
        <row r="47">
          <cell r="B47">
            <v>4</v>
          </cell>
          <cell r="C47">
            <v>7</v>
          </cell>
          <cell r="D47">
            <v>6</v>
          </cell>
        </row>
        <row r="48">
          <cell r="B48">
            <v>5</v>
          </cell>
          <cell r="C48">
            <v>8</v>
          </cell>
          <cell r="D48">
            <v>5</v>
          </cell>
        </row>
        <row r="49">
          <cell r="B49">
            <v>6</v>
          </cell>
          <cell r="C49">
            <v>9</v>
          </cell>
          <cell r="D49">
            <v>4</v>
          </cell>
        </row>
        <row r="50">
          <cell r="B50">
            <v>7</v>
          </cell>
          <cell r="C50">
            <v>10</v>
          </cell>
          <cell r="D50">
            <v>3</v>
          </cell>
        </row>
        <row r="51">
          <cell r="B51">
            <v>8</v>
          </cell>
          <cell r="C51">
            <v>11</v>
          </cell>
          <cell r="D51">
            <v>2</v>
          </cell>
        </row>
        <row r="52">
          <cell r="B52">
            <v>9</v>
          </cell>
          <cell r="C52">
            <v>12</v>
          </cell>
          <cell r="D52">
            <v>1</v>
          </cell>
        </row>
      </sheetData>
      <sheetData sheetId="1"/>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 used"/>
      <sheetName val="net to gross budget package"/>
      <sheetName val="Budget Package"/>
      <sheetName val="Budget Page"/>
      <sheetName val="Rev. by Payor"/>
      <sheetName val="Rev. Analysis"/>
      <sheetName val="Net to Gross"/>
      <sheetName val="Rev Summary"/>
      <sheetName val="M'caid IP"/>
      <sheetName val="M'caid OP"/>
      <sheetName val="M'caid U&amp;C"/>
      <sheetName val="M'care U&amp;C"/>
      <sheetName val="M'care IP DRG"/>
      <sheetName val="M'care IP Psych"/>
      <sheetName val="M'care IP Rehab"/>
      <sheetName val="M'care OP APC"/>
      <sheetName val="Swing Beds"/>
      <sheetName val="BCBS"/>
      <sheetName val="TVHP "/>
      <sheetName val="CHP"/>
      <sheetName val="Other C-A's"/>
      <sheetName val="Frozen PPS Rates Calculation"/>
      <sheetName val="Rev Com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port"/>
      <sheetName val="Charts"/>
      <sheetName val="Capital"/>
      <sheetName val="SPMRatings"/>
      <sheetName val="Instructions"/>
      <sheetName val="User"/>
      <sheetName val="Ratios"/>
      <sheetName val="Settings"/>
      <sheetName val="Orientation"/>
      <sheetName val="Delivery"/>
      <sheetName val="RptClose"/>
      <sheetName val="Hidden"/>
      <sheetName val="FinancialStatements"/>
    </sheetNames>
    <sheetDataSet>
      <sheetData sheetId="0">
        <row r="1">
          <cell r="AG1" t="str">
            <v>Use Individual Scenarios</v>
          </cell>
        </row>
        <row r="2">
          <cell r="AG2"/>
        </row>
        <row r="3">
          <cell r="AG3"/>
        </row>
        <row r="4">
          <cell r="AG4"/>
        </row>
        <row r="5">
          <cell r="AG5"/>
        </row>
        <row r="6">
          <cell r="AG6"/>
        </row>
        <row r="7">
          <cell r="AG7"/>
        </row>
        <row r="8">
          <cell r="AG8"/>
        </row>
        <row r="9">
          <cell r="AG9"/>
        </row>
        <row r="10">
          <cell r="AG10"/>
        </row>
        <row r="11">
          <cell r="AG11"/>
        </row>
        <row r="12">
          <cell r="AG12"/>
        </row>
        <row r="13">
          <cell r="AG13"/>
        </row>
        <row r="14">
          <cell r="AG14"/>
        </row>
        <row r="15">
          <cell r="AG15"/>
        </row>
        <row r="16">
          <cell r="AG16"/>
        </row>
        <row r="17">
          <cell r="AG17"/>
        </row>
        <row r="18">
          <cell r="AG18"/>
        </row>
        <row r="19">
          <cell r="AG19"/>
        </row>
        <row r="20">
          <cell r="AG20"/>
        </row>
        <row r="21">
          <cell r="AG21"/>
        </row>
        <row r="22">
          <cell r="AG22"/>
        </row>
        <row r="23">
          <cell r="AG23"/>
        </row>
        <row r="24">
          <cell r="AG24"/>
        </row>
        <row r="25">
          <cell r="AG25"/>
        </row>
        <row r="26">
          <cell r="AG26"/>
        </row>
        <row r="27">
          <cell r="AG27"/>
        </row>
        <row r="28">
          <cell r="AG28"/>
        </row>
        <row r="29">
          <cell r="AG29"/>
        </row>
        <row r="30">
          <cell r="AG30"/>
        </row>
        <row r="31">
          <cell r="AG31"/>
        </row>
        <row r="32">
          <cell r="AG32"/>
        </row>
        <row r="33">
          <cell r="AG33"/>
        </row>
        <row r="34">
          <cell r="AG34"/>
        </row>
        <row r="35">
          <cell r="AG35"/>
        </row>
        <row r="36">
          <cell r="AG36"/>
        </row>
        <row r="37">
          <cell r="AG37"/>
        </row>
        <row r="38">
          <cell r="AG38"/>
        </row>
        <row r="39">
          <cell r="AG39"/>
        </row>
        <row r="40">
          <cell r="AG40"/>
        </row>
        <row r="41">
          <cell r="AG41"/>
        </row>
        <row r="42">
          <cell r="AG42"/>
        </row>
        <row r="43">
          <cell r="AG43"/>
        </row>
        <row r="44">
          <cell r="AG44"/>
        </row>
        <row r="45">
          <cell r="AG45"/>
        </row>
        <row r="46">
          <cell r="AG46"/>
        </row>
        <row r="47">
          <cell r="AG47"/>
        </row>
        <row r="48">
          <cell r="AG48"/>
        </row>
        <row r="49">
          <cell r="AG49"/>
        </row>
        <row r="50">
          <cell r="AG50"/>
        </row>
        <row r="51">
          <cell r="AG51"/>
        </row>
        <row r="52">
          <cell r="AG52"/>
        </row>
        <row r="53">
          <cell r="AG53"/>
        </row>
        <row r="54">
          <cell r="AG54"/>
        </row>
        <row r="55">
          <cell r="AG55"/>
        </row>
        <row r="56">
          <cell r="AG56"/>
        </row>
        <row r="57">
          <cell r="AG57"/>
        </row>
        <row r="58">
          <cell r="AG58"/>
        </row>
        <row r="59">
          <cell r="AG59"/>
        </row>
        <row r="60">
          <cell r="AG60"/>
        </row>
        <row r="61">
          <cell r="AG61"/>
        </row>
        <row r="62">
          <cell r="AG62"/>
        </row>
        <row r="63">
          <cell r="AG63"/>
        </row>
        <row r="64">
          <cell r="AG64"/>
        </row>
        <row r="65">
          <cell r="AG65"/>
        </row>
        <row r="66">
          <cell r="AG66"/>
        </row>
        <row r="67">
          <cell r="AG67"/>
        </row>
        <row r="68">
          <cell r="AG68"/>
        </row>
        <row r="69">
          <cell r="AG69"/>
        </row>
        <row r="70">
          <cell r="AG70"/>
        </row>
        <row r="71">
          <cell r="AG71"/>
        </row>
        <row r="72">
          <cell r="AG72"/>
        </row>
        <row r="73">
          <cell r="AG73"/>
        </row>
        <row r="74">
          <cell r="AG74"/>
        </row>
        <row r="75">
          <cell r="AG75"/>
        </row>
        <row r="76">
          <cell r="AG76"/>
        </row>
        <row r="77">
          <cell r="AG77"/>
        </row>
        <row r="78">
          <cell r="AG78"/>
        </row>
        <row r="79">
          <cell r="AG79"/>
        </row>
        <row r="80">
          <cell r="AG80"/>
        </row>
        <row r="81">
          <cell r="AG81"/>
        </row>
        <row r="82">
          <cell r="AG82"/>
        </row>
        <row r="83">
          <cell r="AG83"/>
        </row>
        <row r="84">
          <cell r="AG84"/>
        </row>
        <row r="85">
          <cell r="AG85"/>
        </row>
        <row r="86">
          <cell r="AG86"/>
        </row>
        <row r="87">
          <cell r="AG87"/>
        </row>
        <row r="88">
          <cell r="AG88"/>
        </row>
        <row r="89">
          <cell r="AG89"/>
        </row>
        <row r="90">
          <cell r="AG90"/>
        </row>
        <row r="91">
          <cell r="AG91"/>
        </row>
        <row r="92">
          <cell r="AG92"/>
        </row>
        <row r="93">
          <cell r="AG93"/>
        </row>
        <row r="94">
          <cell r="AG94"/>
        </row>
        <row r="95">
          <cell r="AG95"/>
        </row>
        <row r="96">
          <cell r="AG96"/>
        </row>
        <row r="97">
          <cell r="AG97"/>
        </row>
        <row r="98">
          <cell r="AG98"/>
        </row>
        <row r="99">
          <cell r="AG99"/>
        </row>
        <row r="100">
          <cell r="AG100"/>
        </row>
        <row r="101">
          <cell r="AG101"/>
        </row>
        <row r="102">
          <cell r="AG102"/>
        </row>
      </sheetData>
      <sheetData sheetId="1"/>
      <sheetData sheetId="2"/>
      <sheetData sheetId="3"/>
      <sheetData sheetId="4"/>
      <sheetData sheetId="5"/>
      <sheetData sheetId="6"/>
      <sheetData sheetId="7"/>
      <sheetData sheetId="8">
        <row r="31">
          <cell r="C31" t="str">
            <v>Scenario=0</v>
          </cell>
        </row>
      </sheetData>
      <sheetData sheetId="9"/>
      <sheetData sheetId="10"/>
      <sheetData sheetId="11"/>
      <sheetData sheetId="12"/>
      <sheetData sheetId="1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Menu"/>
      <sheetName val="Report"/>
      <sheetName val="User"/>
      <sheetName val="Outpatient"/>
      <sheetName val="Bed Occupancy"/>
      <sheetName val="Discharges&amp;DischDays"/>
      <sheetName val="Pat_Days"/>
      <sheetName val="ED"/>
      <sheetName val="OR_and_Minor_Cases"/>
      <sheetName val="OR_and_Minor_Hrs"/>
      <sheetName val="Cardiology"/>
      <sheetName val="Endoscopy"/>
      <sheetName val="Radiology"/>
      <sheetName val="Lab"/>
      <sheetName val="Prescriptions &amp; Doses"/>
      <sheetName val="MG_Worked_RVUs_by_Div"/>
      <sheetName val="MG_Total_RVUs_by_Div"/>
      <sheetName val="MG_Clinical_Metric_by_Div"/>
      <sheetName val="MG Worked RVU's"/>
      <sheetName val="MG Total RVU's"/>
      <sheetName val="MG Clinical Metric"/>
      <sheetName val="Settings"/>
      <sheetName val="Orientation"/>
      <sheetName val="Delivery"/>
      <sheetName val="List"/>
      <sheetName val="DOSES"/>
      <sheetName val="Discharge Days"/>
      <sheetName val="Hidden"/>
      <sheetName val="ORG"/>
      <sheetName val="FP_Total_RVUs_by_Div"/>
      <sheetName val="FP_Worked_RVUs_by_Div"/>
      <sheetName val="FP_Clinical_Metric_by_Div"/>
      <sheetName val="FP Total RVU's"/>
      <sheetName val="FP Worked RVU's"/>
      <sheetName val="FP Clinical Metric"/>
    </sheetNames>
    <sheetDataSet>
      <sheetData sheetId="0" refreshError="1"/>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2">
          <cell r="A2" t="str">
            <v>OR Cases - Total</v>
          </cell>
        </row>
        <row r="3">
          <cell r="A3" t="str">
            <v>OR Cases - Inpatient</v>
          </cell>
        </row>
        <row r="4">
          <cell r="A4" t="str">
            <v>OR Cases - Outpatient</v>
          </cell>
        </row>
        <row r="5">
          <cell r="A5" t="str">
            <v>Minor Cases - Total</v>
          </cell>
        </row>
        <row r="6">
          <cell r="A6" t="str">
            <v>Minor Cases - Inpatient</v>
          </cell>
        </row>
        <row r="7">
          <cell r="A7" t="str">
            <v>Minor Cases - Outpatient</v>
          </cell>
        </row>
        <row r="8">
          <cell r="A8" t="str">
            <v>OR&amp;Minor Cases - Total</v>
          </cell>
        </row>
        <row r="9">
          <cell r="A9" t="str">
            <v>OR&amp;Minor Cases - Inpatient</v>
          </cell>
        </row>
        <row r="10">
          <cell r="A10" t="str">
            <v>OR&amp;Minor Cases - Outpatient</v>
          </cell>
        </row>
        <row r="11">
          <cell r="A11" t="str">
            <v>OR Hours - Total</v>
          </cell>
        </row>
        <row r="12">
          <cell r="A12" t="str">
            <v>OR Hours - Inpatient</v>
          </cell>
        </row>
        <row r="13">
          <cell r="A13" t="str">
            <v>OR Hours - Outpatient</v>
          </cell>
        </row>
        <row r="14">
          <cell r="A14" t="str">
            <v>Minor Hours - Total</v>
          </cell>
        </row>
        <row r="15">
          <cell r="A15" t="str">
            <v>Minor Hours - Inpatient</v>
          </cell>
        </row>
        <row r="16">
          <cell r="A16" t="str">
            <v>Minor Hours - Outpatient</v>
          </cell>
        </row>
        <row r="17">
          <cell r="A17" t="str">
            <v>OR&amp;Minor Hours - Total</v>
          </cell>
        </row>
        <row r="18">
          <cell r="A18" t="str">
            <v>OR&amp;Minor Hours - Inpatient</v>
          </cell>
        </row>
        <row r="19">
          <cell r="A19" t="str">
            <v>OR&amp;Minor Hours - Outpatient</v>
          </cell>
        </row>
        <row r="20">
          <cell r="A20" t="str">
            <v>ED Visits - Total</v>
          </cell>
        </row>
        <row r="21">
          <cell r="A21" t="str">
            <v>ED Visits - Inpatient</v>
          </cell>
        </row>
        <row r="22">
          <cell r="A22" t="str">
            <v>ED Visits - Outpatient</v>
          </cell>
        </row>
        <row r="23">
          <cell r="A23" t="str">
            <v>Endo Proc - Total</v>
          </cell>
        </row>
        <row r="24">
          <cell r="A24" t="str">
            <v>Endo Proc - Inpatient</v>
          </cell>
        </row>
        <row r="25">
          <cell r="A25" t="str">
            <v>Endo Proc - Outpatient</v>
          </cell>
        </row>
        <row r="26">
          <cell r="A26" t="str">
            <v>Cardiology Proc - Total</v>
          </cell>
        </row>
        <row r="27">
          <cell r="A27" t="str">
            <v>Cardiology Proc - Inpatient</v>
          </cell>
        </row>
        <row r="28">
          <cell r="A28" t="str">
            <v>Cardiology Proc - Outpatient</v>
          </cell>
        </row>
        <row r="29">
          <cell r="A29" t="str">
            <v>Radiology Proc - Total</v>
          </cell>
        </row>
        <row r="30">
          <cell r="A30" t="str">
            <v>Radiology Proc - Inpatient</v>
          </cell>
        </row>
        <row r="31">
          <cell r="A31" t="str">
            <v>Radiology Proc - Outpatient</v>
          </cell>
        </row>
        <row r="32">
          <cell r="A32" t="str">
            <v>Medical Group MD Worked RVUs</v>
          </cell>
        </row>
        <row r="33">
          <cell r="A33" t="str">
            <v>Medical Group MD Total RVUs</v>
          </cell>
        </row>
        <row r="34">
          <cell r="A34" t="str">
            <v>Medical Group Arrived Visits</v>
          </cell>
        </row>
        <row r="35">
          <cell r="A35" t="str">
            <v>Medical Group Anesthesia Units</v>
          </cell>
        </row>
        <row r="36">
          <cell r="A36" t="str">
            <v>Billed Test - Total</v>
          </cell>
        </row>
        <row r="37">
          <cell r="A37" t="str">
            <v>Billed Test - Inpatient</v>
          </cell>
        </row>
        <row r="38">
          <cell r="A38" t="str">
            <v>Billed Test - Outpatient</v>
          </cell>
        </row>
        <row r="39">
          <cell r="A39" t="str">
            <v>PRO Procedures</v>
          </cell>
        </row>
        <row r="40">
          <cell r="A40" t="str">
            <v>PRO Anesthesia Units</v>
          </cell>
        </row>
        <row r="41">
          <cell r="A41" t="str">
            <v>Hospital Visits - Outpatient</v>
          </cell>
        </row>
        <row r="42">
          <cell r="A42" t="str">
            <v>Discharge Days - Inpatient</v>
          </cell>
        </row>
        <row r="43">
          <cell r="A43" t="str">
            <v>Doses - Inpatient</v>
          </cell>
        </row>
        <row r="44">
          <cell r="A44" t="str">
            <v>Doses - Outpatient</v>
          </cell>
        </row>
        <row r="45">
          <cell r="A45" t="str">
            <v>Doses - Total</v>
          </cell>
        </row>
        <row r="46">
          <cell r="A46" t="str">
            <v>Prescriptions - Outpatient</v>
          </cell>
        </row>
        <row r="47">
          <cell r="A47" t="str">
            <v>Admissions - Inpatient</v>
          </cell>
        </row>
        <row r="48">
          <cell r="A48" t="str">
            <v>IP Discharges Days - Med/Surg</v>
          </cell>
        </row>
        <row r="49">
          <cell r="A49" t="str">
            <v>IP Discharges Days - Critical Care</v>
          </cell>
        </row>
        <row r="50">
          <cell r="A50" t="str">
            <v>IP Discharges Days - Specialty Care</v>
          </cell>
        </row>
        <row r="51">
          <cell r="A51" t="str">
            <v>IP Discharges Days - Rehab</v>
          </cell>
        </row>
        <row r="52">
          <cell r="A52" t="str">
            <v>IP Discharges Days - Other</v>
          </cell>
        </row>
        <row r="53">
          <cell r="A53" t="str">
            <v xml:space="preserve">IP Discharges Days - Perioperative </v>
          </cell>
        </row>
        <row r="54">
          <cell r="A54" t="str">
            <v>IP Discharges Days - Cardiology</v>
          </cell>
        </row>
        <row r="55">
          <cell r="A55" t="str">
            <v>IP Discharges Days - Radiology</v>
          </cell>
        </row>
        <row r="56">
          <cell r="A56" t="str">
            <v>IP Patient Days - Med/Surg</v>
          </cell>
        </row>
        <row r="57">
          <cell r="A57" t="str">
            <v>IP Patient Days - Specialty Nursing</v>
          </cell>
        </row>
        <row r="58">
          <cell r="A58" t="str">
            <v>IP Patient Days - Critical Care Nursing</v>
          </cell>
        </row>
        <row r="59">
          <cell r="A59" t="str">
            <v>IP Patient Days - Rehab</v>
          </cell>
        </row>
        <row r="60">
          <cell r="A60" t="str">
            <v>IP Patient Days - Clin Rsrch Ctr</v>
          </cell>
        </row>
        <row r="61">
          <cell r="A61" t="str">
            <v>IP Patient Days - Other</v>
          </cell>
        </row>
        <row r="62">
          <cell r="A62" t="str">
            <v>OP Patient Days - Med/Surg</v>
          </cell>
        </row>
        <row r="63">
          <cell r="A63" t="str">
            <v>OP Patient Days - Specialty Nursing</v>
          </cell>
        </row>
        <row r="64">
          <cell r="A64" t="str">
            <v>OP Patient Days - Critical Care Nursing</v>
          </cell>
        </row>
        <row r="65">
          <cell r="A65" t="str">
            <v>OP Patient Days - Rehab</v>
          </cell>
        </row>
        <row r="66">
          <cell r="A66" t="str">
            <v>OP Patient Days - Clin Rsrch Ctr</v>
          </cell>
        </row>
        <row r="67">
          <cell r="A67" t="str">
            <v>OP Patient Days - Other</v>
          </cell>
        </row>
        <row r="68">
          <cell r="A68" t="str">
            <v>Total OP Days</v>
          </cell>
        </row>
        <row r="69">
          <cell r="A69" t="str">
            <v>Total Patient Days</v>
          </cell>
        </row>
        <row r="70">
          <cell r="A70" t="str">
            <v>Total Patient Days - Med/Surg</v>
          </cell>
        </row>
        <row r="71">
          <cell r="A71" t="str">
            <v>Total Patient Days - Specialty Nursing</v>
          </cell>
        </row>
        <row r="72">
          <cell r="A72" t="str">
            <v>Total Patient Days - Critical Care Nursing</v>
          </cell>
        </row>
        <row r="73">
          <cell r="A73" t="str">
            <v>Total Patient Days - Rehab</v>
          </cell>
        </row>
        <row r="74">
          <cell r="A74" t="str">
            <v>Total Patient Days - Clin Rsrch Ctr</v>
          </cell>
        </row>
        <row r="75">
          <cell r="A75" t="str">
            <v>Total Patient Days - Other</v>
          </cell>
        </row>
        <row r="76">
          <cell r="A76" t="str">
            <v>OP Discharges Days - Med/Surg</v>
          </cell>
        </row>
        <row r="77">
          <cell r="A77" t="str">
            <v>OP Discharges Days - Critical Care</v>
          </cell>
        </row>
        <row r="78">
          <cell r="A78" t="str">
            <v>OP Discharges Days - Specialty Nursing</v>
          </cell>
        </row>
        <row r="79">
          <cell r="A79" t="str">
            <v>OP Discharges Days - Ped's</v>
          </cell>
        </row>
        <row r="80">
          <cell r="A80" t="str">
            <v>IP Discharges Days - Other</v>
          </cell>
        </row>
        <row r="81">
          <cell r="A81" t="str">
            <v>IP Discharges - Med/Surg</v>
          </cell>
        </row>
        <row r="82">
          <cell r="A82" t="str">
            <v>IP Discharges - Specialty Nursing</v>
          </cell>
        </row>
        <row r="83">
          <cell r="A83" t="str">
            <v>IP Discharges - Critical Care Nursing</v>
          </cell>
        </row>
        <row r="84">
          <cell r="A84" t="str">
            <v>IP Discharges - Rehab</v>
          </cell>
        </row>
        <row r="85">
          <cell r="A85" t="str">
            <v>IP Discharges - Clin Rsrch Ctr</v>
          </cell>
        </row>
        <row r="86">
          <cell r="A86" t="str">
            <v>IP Discharges - Other</v>
          </cell>
        </row>
        <row r="87">
          <cell r="A87" t="str">
            <v>Tubes Received - Inpatient</v>
          </cell>
        </row>
        <row r="88">
          <cell r="A88" t="str">
            <v>Tubes Received - Outpatient</v>
          </cell>
        </row>
      </sheetData>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
      <sheetName val="CAPDET"/>
      <sheetName val="Summary for BISHCA Schedules"/>
      <sheetName val="RAP"/>
      <sheetName val="Equipment (for Bud  Worksheet)"/>
      <sheetName val="Facilities (for Bud Worksheet)"/>
      <sheetName val="Info Systems (for Bud Workshee)"/>
      <sheetName val="Equipment (working)"/>
      <sheetName val="Facilities (working)"/>
      <sheetName val="Info Systems (work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
      <sheetName val="Sheet3"/>
    </sheetNames>
    <sheetDataSet>
      <sheetData sheetId="0" refreshError="1"/>
      <sheetData sheetId="1">
        <row r="2">
          <cell r="A2" t="str">
            <v>Replacement</v>
          </cell>
        </row>
        <row r="3">
          <cell r="A3" t="str">
            <v>Upgrade Equip</v>
          </cell>
        </row>
        <row r="4">
          <cell r="A4" t="str">
            <v>Add Equipment</v>
          </cell>
        </row>
        <row r="5">
          <cell r="A5" t="str">
            <v>New Equipment</v>
          </cell>
        </row>
        <row r="6">
          <cell r="A6" t="str">
            <v>IT</v>
          </cell>
        </row>
        <row r="7">
          <cell r="A7" t="str">
            <v>Facilities</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S"/>
      <sheetName val="000"/>
      <sheetName val="003"/>
      <sheetName val="003-OTHER"/>
      <sheetName val="005"/>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Close"/>
      <sheetName val="Instructions"/>
      <sheetName val="Settings_Report"/>
      <sheetName val="Report"/>
      <sheetName val="User"/>
      <sheetName val="Settings"/>
      <sheetName val="Orientation"/>
      <sheetName val="Delivery"/>
      <sheetName val="Format"/>
      <sheetName val="Filter"/>
      <sheetName val="Hidden"/>
    </sheetNames>
    <sheetDataSet>
      <sheetData sheetId="0" refreshError="1"/>
      <sheetData sheetId="1"/>
      <sheetData sheetId="2"/>
      <sheetData sheetId="3"/>
      <sheetData sheetId="4" refreshError="1"/>
      <sheetData sheetId="5">
        <row r="5">
          <cell r="D5">
            <v>10.71</v>
          </cell>
        </row>
        <row r="6">
          <cell r="I6" t="str">
            <v>Dept</v>
          </cell>
          <cell r="J6" t="str">
            <v>Division</v>
          </cell>
        </row>
        <row r="14">
          <cell r="C14" t="str">
            <v>Dept</v>
          </cell>
          <cell r="D14" t="str">
            <v>Entity</v>
          </cell>
          <cell r="E14" t="str">
            <v>=</v>
          </cell>
          <cell r="F14">
            <v>1201</v>
          </cell>
          <cell r="H14" t="str">
            <v>and</v>
          </cell>
        </row>
        <row r="15">
          <cell r="C15" t="str">
            <v>Dept</v>
          </cell>
          <cell r="D15" t="str">
            <v>DivisionSmry</v>
          </cell>
          <cell r="E15" t="str">
            <v>=</v>
          </cell>
          <cell r="F15" t="str">
            <v>1600 Faculty Practice</v>
          </cell>
        </row>
      </sheetData>
      <sheetData sheetId="6">
        <row r="6">
          <cell r="F6" t="str">
            <v>Time Series</v>
          </cell>
        </row>
        <row r="17">
          <cell r="B17" t="str">
            <v>ACCT</v>
          </cell>
          <cell r="C17" t="str">
            <v>BudgetDetail</v>
          </cell>
        </row>
        <row r="22">
          <cell r="C22" t="str">
            <v>Financial</v>
          </cell>
        </row>
        <row r="23">
          <cell r="C23" t="str">
            <v>ALL</v>
          </cell>
        </row>
        <row r="24">
          <cell r="C24" t="str">
            <v>Fixed</v>
          </cell>
        </row>
      </sheetData>
      <sheetData sheetId="7">
        <row r="8">
          <cell r="E8" t="str">
            <v>Report</v>
          </cell>
        </row>
        <row r="12">
          <cell r="B12" t="b">
            <v>0</v>
          </cell>
        </row>
      </sheetData>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ViewControl"/>
      <sheetName val="Instructions"/>
      <sheetName val="Settings_Instructions"/>
      <sheetName val="Settings_Plan"/>
      <sheetName val="Summary"/>
      <sheetName val="Settings_Summary"/>
      <sheetName val="Provider"/>
      <sheetName val="Settings_Provider"/>
      <sheetName val="CDMRevenue"/>
      <sheetName val="Settings_CDMRevenue"/>
      <sheetName val="Expense"/>
      <sheetName val="Plan"/>
      <sheetName val="Stat_Rev"/>
      <sheetName val="Settings_Stat_Rev"/>
      <sheetName val="Settings_Expense"/>
      <sheetName val="Detail"/>
      <sheetName val="Settings_Detail"/>
      <sheetName val="Jobcode"/>
      <sheetName val="Settings_Jobcode"/>
      <sheetName val="ADC"/>
      <sheetName val="Settings_ADC"/>
      <sheetName val="Employee"/>
      <sheetName val="Settings_Employee"/>
      <sheetName val="Staffing"/>
      <sheetName val="Settings_Staffing"/>
      <sheetName val="PControl"/>
      <sheetName val="Settings_PControl"/>
      <sheetName val="ProviderComp"/>
      <sheetName val="Settings_ProviderComp"/>
      <sheetName val="Empl_List"/>
      <sheetName val="Settings_Empl_List"/>
      <sheetName val="Initiatives"/>
      <sheetName val="Settings_Initiatives"/>
      <sheetName val="Notes"/>
      <sheetName val="Settings_Notes"/>
      <sheetName val="Dept_History"/>
      <sheetName val="Settings_Dept_History"/>
      <sheetName val="Capital"/>
      <sheetName val="Settings_Capital"/>
      <sheetName val="Bgt_Hidden"/>
      <sheetName val="B27200"/>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3">
          <cell r="E53">
            <v>0</v>
          </cell>
        </row>
      </sheetData>
      <sheetData sheetId="13"/>
      <sheetData sheetId="14"/>
      <sheetData sheetId="15">
        <row r="18">
          <cell r="J18" t="str">
            <v>J</v>
          </cell>
        </row>
      </sheetData>
      <sheetData sheetId="16"/>
      <sheetData sheetId="17"/>
      <sheetData sheetId="18"/>
      <sheetData sheetId="19">
        <row r="70">
          <cell r="W70" t="str">
            <v>ADC Table</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W71" t="str">
            <v>Average</v>
          </cell>
          <cell r="X71" t="str">
            <v>Assistant</v>
          </cell>
          <cell r="Y71" t="str">
            <v>Clerical</v>
          </cell>
          <cell r="Z71" t="str">
            <v>Contract</v>
          </cell>
          <cell r="AA71" t="str">
            <v>LPN</v>
          </cell>
          <cell r="AB71" t="str">
            <v>Management</v>
          </cell>
          <cell r="AC71" t="str">
            <v>Other</v>
          </cell>
          <cell r="AD71" t="str">
            <v>Professional</v>
          </cell>
          <cell r="AE71" t="str">
            <v>RN</v>
          </cell>
          <cell r="AF71" t="str">
            <v>Support</v>
          </cell>
          <cell r="AG71" t="str">
            <v>Technical</v>
          </cell>
          <cell r="AH71" t="str">
            <v>Unused</v>
          </cell>
          <cell r="AI71" t="str">
            <v>Unused</v>
          </cell>
          <cell r="AJ71" t="str">
            <v>Unused</v>
          </cell>
          <cell r="AK71" t="str">
            <v>Unused</v>
          </cell>
          <cell r="AL71" t="str">
            <v>Unused</v>
          </cell>
          <cell r="AM71" t="str">
            <v>Total</v>
          </cell>
        </row>
        <row r="72">
          <cell r="W72" t="str">
            <v>Daily Census</v>
          </cell>
          <cell r="X72" t="str">
            <v>Staffing</v>
          </cell>
          <cell r="Y72" t="str">
            <v>Staffing</v>
          </cell>
          <cell r="Z72" t="str">
            <v>Staffing</v>
          </cell>
          <cell r="AA72" t="str">
            <v>Staffing</v>
          </cell>
          <cell r="AB72" t="str">
            <v>Staffing</v>
          </cell>
          <cell r="AC72" t="str">
            <v>Staffing</v>
          </cell>
          <cell r="AD72" t="str">
            <v>Staffing</v>
          </cell>
          <cell r="AE72" t="str">
            <v>Staffing</v>
          </cell>
          <cell r="AF72" t="str">
            <v>Staffing</v>
          </cell>
          <cell r="AG72" t="str">
            <v>Staffing</v>
          </cell>
          <cell r="AH72" t="str">
            <v>Staffing</v>
          </cell>
          <cell r="AI72" t="str">
            <v>Staffing</v>
          </cell>
          <cell r="AJ72" t="str">
            <v>Staffing</v>
          </cell>
          <cell r="AK72" t="str">
            <v>Staffing</v>
          </cell>
          <cell r="AL72" t="str">
            <v>Staffing</v>
          </cell>
          <cell r="AM72" t="str">
            <v>Staffing</v>
          </cell>
        </row>
        <row r="73">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row>
        <row r="74">
          <cell r="W74">
            <v>0</v>
          </cell>
          <cell r="X74">
            <v>1</v>
          </cell>
          <cell r="Y74">
            <v>2</v>
          </cell>
          <cell r="Z74">
            <v>3</v>
          </cell>
          <cell r="AA74">
            <v>4</v>
          </cell>
          <cell r="AB74">
            <v>5</v>
          </cell>
          <cell r="AC74">
            <v>6</v>
          </cell>
          <cell r="AD74">
            <v>7</v>
          </cell>
          <cell r="AE74">
            <v>8</v>
          </cell>
          <cell r="AF74">
            <v>9</v>
          </cell>
          <cell r="AG74">
            <v>10</v>
          </cell>
          <cell r="AH74">
            <v>0</v>
          </cell>
          <cell r="AI74">
            <v>0</v>
          </cell>
          <cell r="AJ74">
            <v>0</v>
          </cell>
          <cell r="AK74">
            <v>0</v>
          </cell>
          <cell r="AL74">
            <v>0</v>
          </cell>
          <cell r="AM74">
            <v>55</v>
          </cell>
        </row>
        <row r="75">
          <cell r="W75">
            <v>1</v>
          </cell>
          <cell r="X75">
            <v>1</v>
          </cell>
          <cell r="Y75">
            <v>2</v>
          </cell>
          <cell r="Z75">
            <v>3</v>
          </cell>
          <cell r="AA75">
            <v>4</v>
          </cell>
          <cell r="AB75">
            <v>5</v>
          </cell>
          <cell r="AC75">
            <v>6</v>
          </cell>
          <cell r="AD75">
            <v>7</v>
          </cell>
          <cell r="AE75">
            <v>8</v>
          </cell>
          <cell r="AF75">
            <v>9</v>
          </cell>
          <cell r="AG75">
            <v>10</v>
          </cell>
          <cell r="AH75">
            <v>0</v>
          </cell>
          <cell r="AI75">
            <v>0</v>
          </cell>
          <cell r="AJ75">
            <v>0</v>
          </cell>
          <cell r="AK75">
            <v>0</v>
          </cell>
          <cell r="AL75">
            <v>0</v>
          </cell>
          <cell r="AM75">
            <v>55</v>
          </cell>
        </row>
        <row r="76">
          <cell r="W76">
            <v>2</v>
          </cell>
          <cell r="X76">
            <v>1</v>
          </cell>
          <cell r="Y76">
            <v>2</v>
          </cell>
          <cell r="Z76">
            <v>3</v>
          </cell>
          <cell r="AA76">
            <v>4</v>
          </cell>
          <cell r="AB76">
            <v>5</v>
          </cell>
          <cell r="AC76">
            <v>6</v>
          </cell>
          <cell r="AD76">
            <v>7</v>
          </cell>
          <cell r="AE76">
            <v>8</v>
          </cell>
          <cell r="AF76">
            <v>9</v>
          </cell>
          <cell r="AG76">
            <v>10</v>
          </cell>
          <cell r="AH76">
            <v>0</v>
          </cell>
          <cell r="AI76">
            <v>0</v>
          </cell>
          <cell r="AJ76">
            <v>0</v>
          </cell>
          <cell r="AK76">
            <v>0</v>
          </cell>
          <cell r="AL76">
            <v>0</v>
          </cell>
          <cell r="AM76">
            <v>55</v>
          </cell>
        </row>
        <row r="77">
          <cell r="W77">
            <v>3</v>
          </cell>
          <cell r="X77">
            <v>1</v>
          </cell>
          <cell r="Y77">
            <v>2</v>
          </cell>
          <cell r="Z77">
            <v>3</v>
          </cell>
          <cell r="AA77">
            <v>4</v>
          </cell>
          <cell r="AB77">
            <v>5</v>
          </cell>
          <cell r="AC77">
            <v>6</v>
          </cell>
          <cell r="AD77">
            <v>7</v>
          </cell>
          <cell r="AE77">
            <v>8</v>
          </cell>
          <cell r="AF77">
            <v>9</v>
          </cell>
          <cell r="AG77">
            <v>10</v>
          </cell>
          <cell r="AH77">
            <v>0</v>
          </cell>
          <cell r="AI77">
            <v>0</v>
          </cell>
          <cell r="AJ77">
            <v>0</v>
          </cell>
          <cell r="AK77">
            <v>0</v>
          </cell>
          <cell r="AL77">
            <v>0</v>
          </cell>
          <cell r="AM77">
            <v>55</v>
          </cell>
        </row>
        <row r="78">
          <cell r="W78">
            <v>4</v>
          </cell>
          <cell r="X78">
            <v>1</v>
          </cell>
          <cell r="Y78">
            <v>2</v>
          </cell>
          <cell r="Z78">
            <v>3</v>
          </cell>
          <cell r="AA78">
            <v>4</v>
          </cell>
          <cell r="AB78">
            <v>5</v>
          </cell>
          <cell r="AC78">
            <v>6</v>
          </cell>
          <cell r="AD78">
            <v>7</v>
          </cell>
          <cell r="AE78">
            <v>8</v>
          </cell>
          <cell r="AF78">
            <v>9</v>
          </cell>
          <cell r="AG78">
            <v>10</v>
          </cell>
          <cell r="AH78">
            <v>0</v>
          </cell>
          <cell r="AI78">
            <v>0</v>
          </cell>
          <cell r="AJ78">
            <v>0</v>
          </cell>
          <cell r="AK78">
            <v>0</v>
          </cell>
          <cell r="AL78">
            <v>0</v>
          </cell>
          <cell r="AM78">
            <v>55</v>
          </cell>
        </row>
        <row r="79">
          <cell r="W79">
            <v>5</v>
          </cell>
          <cell r="X79">
            <v>1</v>
          </cell>
          <cell r="Y79">
            <v>2</v>
          </cell>
          <cell r="Z79">
            <v>3</v>
          </cell>
          <cell r="AA79">
            <v>4</v>
          </cell>
          <cell r="AB79">
            <v>5</v>
          </cell>
          <cell r="AC79">
            <v>6</v>
          </cell>
          <cell r="AD79">
            <v>7</v>
          </cell>
          <cell r="AE79">
            <v>8</v>
          </cell>
          <cell r="AF79">
            <v>9</v>
          </cell>
          <cell r="AG79">
            <v>10</v>
          </cell>
          <cell r="AH79">
            <v>0</v>
          </cell>
          <cell r="AI79">
            <v>0</v>
          </cell>
          <cell r="AJ79">
            <v>0</v>
          </cell>
          <cell r="AK79">
            <v>0</v>
          </cell>
          <cell r="AL79">
            <v>0</v>
          </cell>
          <cell r="AM79">
            <v>55</v>
          </cell>
        </row>
        <row r="80">
          <cell r="W80">
            <v>6</v>
          </cell>
          <cell r="X80">
            <v>1</v>
          </cell>
          <cell r="Y80">
            <v>2</v>
          </cell>
          <cell r="Z80">
            <v>3</v>
          </cell>
          <cell r="AA80">
            <v>4</v>
          </cell>
          <cell r="AB80">
            <v>5</v>
          </cell>
          <cell r="AC80">
            <v>6</v>
          </cell>
          <cell r="AD80">
            <v>7</v>
          </cell>
          <cell r="AE80">
            <v>8</v>
          </cell>
          <cell r="AF80">
            <v>9</v>
          </cell>
          <cell r="AG80">
            <v>10</v>
          </cell>
          <cell r="AH80">
            <v>0</v>
          </cell>
          <cell r="AI80">
            <v>0</v>
          </cell>
          <cell r="AJ80">
            <v>0</v>
          </cell>
          <cell r="AK80">
            <v>0</v>
          </cell>
          <cell r="AL80">
            <v>0</v>
          </cell>
          <cell r="AM80">
            <v>55</v>
          </cell>
        </row>
        <row r="81">
          <cell r="W81">
            <v>7</v>
          </cell>
          <cell r="X81">
            <v>1</v>
          </cell>
          <cell r="Y81">
            <v>2</v>
          </cell>
          <cell r="Z81">
            <v>3</v>
          </cell>
          <cell r="AA81">
            <v>4</v>
          </cell>
          <cell r="AB81">
            <v>5</v>
          </cell>
          <cell r="AC81">
            <v>6</v>
          </cell>
          <cell r="AD81">
            <v>7</v>
          </cell>
          <cell r="AE81">
            <v>8</v>
          </cell>
          <cell r="AF81">
            <v>9</v>
          </cell>
          <cell r="AG81">
            <v>10</v>
          </cell>
          <cell r="AH81">
            <v>0</v>
          </cell>
          <cell r="AI81">
            <v>0</v>
          </cell>
          <cell r="AJ81">
            <v>0</v>
          </cell>
          <cell r="AK81">
            <v>0</v>
          </cell>
          <cell r="AL81">
            <v>0</v>
          </cell>
          <cell r="AM81">
            <v>55</v>
          </cell>
        </row>
        <row r="82">
          <cell r="W82">
            <v>8</v>
          </cell>
          <cell r="X82">
            <v>1</v>
          </cell>
          <cell r="Y82">
            <v>2</v>
          </cell>
          <cell r="Z82">
            <v>3</v>
          </cell>
          <cell r="AA82">
            <v>4</v>
          </cell>
          <cell r="AB82">
            <v>5</v>
          </cell>
          <cell r="AC82">
            <v>6</v>
          </cell>
          <cell r="AD82">
            <v>7</v>
          </cell>
          <cell r="AE82">
            <v>8</v>
          </cell>
          <cell r="AF82">
            <v>9</v>
          </cell>
          <cell r="AG82">
            <v>10</v>
          </cell>
          <cell r="AH82">
            <v>0</v>
          </cell>
          <cell r="AI82">
            <v>0</v>
          </cell>
          <cell r="AJ82">
            <v>0</v>
          </cell>
          <cell r="AK82">
            <v>0</v>
          </cell>
          <cell r="AL82">
            <v>0</v>
          </cell>
          <cell r="AM82">
            <v>55</v>
          </cell>
        </row>
        <row r="83">
          <cell r="W83">
            <v>9</v>
          </cell>
          <cell r="X83">
            <v>1</v>
          </cell>
          <cell r="Y83">
            <v>2</v>
          </cell>
          <cell r="Z83">
            <v>3</v>
          </cell>
          <cell r="AA83">
            <v>4</v>
          </cell>
          <cell r="AB83">
            <v>5</v>
          </cell>
          <cell r="AC83">
            <v>6</v>
          </cell>
          <cell r="AD83">
            <v>7</v>
          </cell>
          <cell r="AE83">
            <v>8</v>
          </cell>
          <cell r="AF83">
            <v>9</v>
          </cell>
          <cell r="AG83">
            <v>10</v>
          </cell>
          <cell r="AH83">
            <v>0</v>
          </cell>
          <cell r="AI83">
            <v>0</v>
          </cell>
          <cell r="AJ83">
            <v>0</v>
          </cell>
          <cell r="AK83">
            <v>0</v>
          </cell>
          <cell r="AL83">
            <v>0</v>
          </cell>
          <cell r="AM83">
            <v>55</v>
          </cell>
        </row>
        <row r="84">
          <cell r="W84">
            <v>10</v>
          </cell>
          <cell r="X84">
            <v>1</v>
          </cell>
          <cell r="Y84">
            <v>2</v>
          </cell>
          <cell r="Z84">
            <v>3</v>
          </cell>
          <cell r="AA84">
            <v>4</v>
          </cell>
          <cell r="AB84">
            <v>5</v>
          </cell>
          <cell r="AC84">
            <v>6</v>
          </cell>
          <cell r="AD84">
            <v>7</v>
          </cell>
          <cell r="AE84">
            <v>8</v>
          </cell>
          <cell r="AF84">
            <v>9</v>
          </cell>
          <cell r="AG84">
            <v>10</v>
          </cell>
          <cell r="AH84">
            <v>0</v>
          </cell>
          <cell r="AI84">
            <v>0</v>
          </cell>
          <cell r="AJ84">
            <v>0</v>
          </cell>
          <cell r="AK84">
            <v>0</v>
          </cell>
          <cell r="AL84">
            <v>0</v>
          </cell>
          <cell r="AM84">
            <v>55</v>
          </cell>
        </row>
        <row r="85">
          <cell r="W85">
            <v>11</v>
          </cell>
          <cell r="X85">
            <v>1</v>
          </cell>
          <cell r="Y85">
            <v>2</v>
          </cell>
          <cell r="Z85">
            <v>3</v>
          </cell>
          <cell r="AA85">
            <v>4</v>
          </cell>
          <cell r="AB85">
            <v>5</v>
          </cell>
          <cell r="AC85">
            <v>6</v>
          </cell>
          <cell r="AD85">
            <v>7</v>
          </cell>
          <cell r="AE85">
            <v>8</v>
          </cell>
          <cell r="AF85">
            <v>9</v>
          </cell>
          <cell r="AG85">
            <v>10</v>
          </cell>
          <cell r="AH85">
            <v>0</v>
          </cell>
          <cell r="AI85">
            <v>0</v>
          </cell>
          <cell r="AJ85">
            <v>0</v>
          </cell>
          <cell r="AK85">
            <v>0</v>
          </cell>
          <cell r="AL85">
            <v>0</v>
          </cell>
          <cell r="AM85">
            <v>55</v>
          </cell>
        </row>
        <row r="86">
          <cell r="W86">
            <v>12</v>
          </cell>
          <cell r="X86">
            <v>1</v>
          </cell>
          <cell r="Y86">
            <v>2</v>
          </cell>
          <cell r="Z86">
            <v>3</v>
          </cell>
          <cell r="AA86">
            <v>4</v>
          </cell>
          <cell r="AB86">
            <v>5</v>
          </cell>
          <cell r="AC86">
            <v>6</v>
          </cell>
          <cell r="AD86">
            <v>7</v>
          </cell>
          <cell r="AE86">
            <v>8</v>
          </cell>
          <cell r="AF86">
            <v>9</v>
          </cell>
          <cell r="AG86">
            <v>10</v>
          </cell>
          <cell r="AH86">
            <v>0</v>
          </cell>
          <cell r="AI86">
            <v>0</v>
          </cell>
          <cell r="AJ86">
            <v>0</v>
          </cell>
          <cell r="AK86">
            <v>0</v>
          </cell>
          <cell r="AL86">
            <v>0</v>
          </cell>
          <cell r="AM86">
            <v>55</v>
          </cell>
        </row>
        <row r="87">
          <cell r="W87">
            <v>13</v>
          </cell>
          <cell r="X87">
            <v>1</v>
          </cell>
          <cell r="Y87">
            <v>2</v>
          </cell>
          <cell r="Z87">
            <v>3</v>
          </cell>
          <cell r="AA87">
            <v>4</v>
          </cell>
          <cell r="AB87">
            <v>5</v>
          </cell>
          <cell r="AC87">
            <v>6</v>
          </cell>
          <cell r="AD87">
            <v>7</v>
          </cell>
          <cell r="AE87">
            <v>8</v>
          </cell>
          <cell r="AF87">
            <v>9</v>
          </cell>
          <cell r="AG87">
            <v>10</v>
          </cell>
          <cell r="AH87">
            <v>0</v>
          </cell>
          <cell r="AI87">
            <v>0</v>
          </cell>
          <cell r="AJ87">
            <v>0</v>
          </cell>
          <cell r="AK87">
            <v>0</v>
          </cell>
          <cell r="AL87">
            <v>0</v>
          </cell>
          <cell r="AM87">
            <v>55</v>
          </cell>
        </row>
        <row r="88">
          <cell r="W88">
            <v>14</v>
          </cell>
          <cell r="X88">
            <v>1</v>
          </cell>
          <cell r="Y88">
            <v>2</v>
          </cell>
          <cell r="Z88">
            <v>3</v>
          </cell>
          <cell r="AA88">
            <v>4</v>
          </cell>
          <cell r="AB88">
            <v>5</v>
          </cell>
          <cell r="AC88">
            <v>6</v>
          </cell>
          <cell r="AD88">
            <v>7</v>
          </cell>
          <cell r="AE88">
            <v>8</v>
          </cell>
          <cell r="AF88">
            <v>9</v>
          </cell>
          <cell r="AG88">
            <v>10</v>
          </cell>
          <cell r="AH88">
            <v>0</v>
          </cell>
          <cell r="AI88">
            <v>0</v>
          </cell>
          <cell r="AJ88">
            <v>0</v>
          </cell>
          <cell r="AK88">
            <v>0</v>
          </cell>
          <cell r="AL88">
            <v>0</v>
          </cell>
          <cell r="AM88">
            <v>55</v>
          </cell>
        </row>
        <row r="89">
          <cell r="W89">
            <v>15</v>
          </cell>
          <cell r="X89">
            <v>1</v>
          </cell>
          <cell r="Y89">
            <v>2</v>
          </cell>
          <cell r="Z89">
            <v>3</v>
          </cell>
          <cell r="AA89">
            <v>4</v>
          </cell>
          <cell r="AB89">
            <v>5</v>
          </cell>
          <cell r="AC89">
            <v>6</v>
          </cell>
          <cell r="AD89">
            <v>7</v>
          </cell>
          <cell r="AE89">
            <v>8</v>
          </cell>
          <cell r="AF89">
            <v>9</v>
          </cell>
          <cell r="AG89">
            <v>10</v>
          </cell>
          <cell r="AH89">
            <v>0</v>
          </cell>
          <cell r="AI89">
            <v>0</v>
          </cell>
          <cell r="AJ89">
            <v>0</v>
          </cell>
          <cell r="AK89">
            <v>0</v>
          </cell>
          <cell r="AL89">
            <v>0</v>
          </cell>
          <cell r="AM89">
            <v>55</v>
          </cell>
        </row>
        <row r="90">
          <cell r="W90">
            <v>16</v>
          </cell>
          <cell r="X90">
            <v>1</v>
          </cell>
          <cell r="Y90">
            <v>2</v>
          </cell>
          <cell r="Z90">
            <v>3</v>
          </cell>
          <cell r="AA90">
            <v>4</v>
          </cell>
          <cell r="AB90">
            <v>5</v>
          </cell>
          <cell r="AC90">
            <v>6</v>
          </cell>
          <cell r="AD90">
            <v>7</v>
          </cell>
          <cell r="AE90">
            <v>8</v>
          </cell>
          <cell r="AF90">
            <v>9</v>
          </cell>
          <cell r="AG90">
            <v>10</v>
          </cell>
          <cell r="AH90">
            <v>0</v>
          </cell>
          <cell r="AI90">
            <v>0</v>
          </cell>
          <cell r="AJ90">
            <v>0</v>
          </cell>
          <cell r="AK90">
            <v>0</v>
          </cell>
          <cell r="AL90">
            <v>0</v>
          </cell>
          <cell r="AM90">
            <v>55</v>
          </cell>
        </row>
        <row r="91">
          <cell r="W91">
            <v>17</v>
          </cell>
          <cell r="X91">
            <v>1</v>
          </cell>
          <cell r="Y91">
            <v>2</v>
          </cell>
          <cell r="Z91">
            <v>3</v>
          </cell>
          <cell r="AA91">
            <v>4</v>
          </cell>
          <cell r="AB91">
            <v>5</v>
          </cell>
          <cell r="AC91">
            <v>6</v>
          </cell>
          <cell r="AD91">
            <v>7</v>
          </cell>
          <cell r="AE91">
            <v>8</v>
          </cell>
          <cell r="AF91">
            <v>9</v>
          </cell>
          <cell r="AG91">
            <v>10</v>
          </cell>
          <cell r="AH91">
            <v>0</v>
          </cell>
          <cell r="AI91">
            <v>0</v>
          </cell>
          <cell r="AJ91">
            <v>0</v>
          </cell>
          <cell r="AK91">
            <v>0</v>
          </cell>
          <cell r="AL91">
            <v>0</v>
          </cell>
          <cell r="AM91">
            <v>55</v>
          </cell>
        </row>
        <row r="92">
          <cell r="W92">
            <v>18</v>
          </cell>
          <cell r="X92">
            <v>1</v>
          </cell>
          <cell r="Y92">
            <v>2</v>
          </cell>
          <cell r="Z92">
            <v>3</v>
          </cell>
          <cell r="AA92">
            <v>4</v>
          </cell>
          <cell r="AB92">
            <v>5</v>
          </cell>
          <cell r="AC92">
            <v>6</v>
          </cell>
          <cell r="AD92">
            <v>7</v>
          </cell>
          <cell r="AE92">
            <v>8</v>
          </cell>
          <cell r="AF92">
            <v>9</v>
          </cell>
          <cell r="AG92">
            <v>10</v>
          </cell>
          <cell r="AH92">
            <v>0</v>
          </cell>
          <cell r="AI92">
            <v>0</v>
          </cell>
          <cell r="AJ92">
            <v>0</v>
          </cell>
          <cell r="AK92">
            <v>0</v>
          </cell>
          <cell r="AL92">
            <v>0</v>
          </cell>
          <cell r="AM92">
            <v>55</v>
          </cell>
        </row>
        <row r="93">
          <cell r="W93">
            <v>19</v>
          </cell>
          <cell r="X93">
            <v>1</v>
          </cell>
          <cell r="Y93">
            <v>2</v>
          </cell>
          <cell r="Z93">
            <v>3</v>
          </cell>
          <cell r="AA93">
            <v>4</v>
          </cell>
          <cell r="AB93">
            <v>5</v>
          </cell>
          <cell r="AC93">
            <v>6</v>
          </cell>
          <cell r="AD93">
            <v>7</v>
          </cell>
          <cell r="AE93">
            <v>8</v>
          </cell>
          <cell r="AF93">
            <v>9</v>
          </cell>
          <cell r="AG93">
            <v>10</v>
          </cell>
          <cell r="AH93">
            <v>0</v>
          </cell>
          <cell r="AI93">
            <v>0</v>
          </cell>
          <cell r="AJ93">
            <v>0</v>
          </cell>
          <cell r="AK93">
            <v>0</v>
          </cell>
          <cell r="AL93">
            <v>0</v>
          </cell>
          <cell r="AM93">
            <v>55</v>
          </cell>
        </row>
        <row r="94">
          <cell r="W94">
            <v>20</v>
          </cell>
          <cell r="X94">
            <v>1</v>
          </cell>
          <cell r="Y94">
            <v>2</v>
          </cell>
          <cell r="Z94">
            <v>3</v>
          </cell>
          <cell r="AA94">
            <v>4</v>
          </cell>
          <cell r="AB94">
            <v>5</v>
          </cell>
          <cell r="AC94">
            <v>6</v>
          </cell>
          <cell r="AD94">
            <v>7</v>
          </cell>
          <cell r="AE94">
            <v>8</v>
          </cell>
          <cell r="AF94">
            <v>9</v>
          </cell>
          <cell r="AG94">
            <v>10</v>
          </cell>
          <cell r="AH94">
            <v>0</v>
          </cell>
          <cell r="AI94">
            <v>0</v>
          </cell>
          <cell r="AJ94">
            <v>0</v>
          </cell>
          <cell r="AK94">
            <v>0</v>
          </cell>
          <cell r="AL94">
            <v>0</v>
          </cell>
          <cell r="AM94">
            <v>55</v>
          </cell>
        </row>
        <row r="95">
          <cell r="W95">
            <v>21</v>
          </cell>
          <cell r="X95">
            <v>1</v>
          </cell>
          <cell r="Y95">
            <v>2</v>
          </cell>
          <cell r="Z95">
            <v>3</v>
          </cell>
          <cell r="AA95">
            <v>4</v>
          </cell>
          <cell r="AB95">
            <v>5</v>
          </cell>
          <cell r="AC95">
            <v>6</v>
          </cell>
          <cell r="AD95">
            <v>7</v>
          </cell>
          <cell r="AE95">
            <v>8</v>
          </cell>
          <cell r="AF95">
            <v>9</v>
          </cell>
          <cell r="AG95">
            <v>10</v>
          </cell>
          <cell r="AH95">
            <v>0</v>
          </cell>
          <cell r="AI95">
            <v>0</v>
          </cell>
          <cell r="AJ95">
            <v>0</v>
          </cell>
          <cell r="AK95">
            <v>0</v>
          </cell>
          <cell r="AL95">
            <v>0</v>
          </cell>
          <cell r="AM95">
            <v>55</v>
          </cell>
        </row>
        <row r="96">
          <cell r="W96">
            <v>22</v>
          </cell>
          <cell r="X96">
            <v>1</v>
          </cell>
          <cell r="Y96">
            <v>2</v>
          </cell>
          <cell r="Z96">
            <v>3</v>
          </cell>
          <cell r="AA96">
            <v>4</v>
          </cell>
          <cell r="AB96">
            <v>5</v>
          </cell>
          <cell r="AC96">
            <v>6</v>
          </cell>
          <cell r="AD96">
            <v>7</v>
          </cell>
          <cell r="AE96">
            <v>8</v>
          </cell>
          <cell r="AF96">
            <v>9</v>
          </cell>
          <cell r="AG96">
            <v>10</v>
          </cell>
          <cell r="AH96">
            <v>0</v>
          </cell>
          <cell r="AI96">
            <v>0</v>
          </cell>
          <cell r="AJ96">
            <v>0</v>
          </cell>
          <cell r="AK96">
            <v>0</v>
          </cell>
          <cell r="AL96">
            <v>0</v>
          </cell>
          <cell r="AM96">
            <v>55</v>
          </cell>
        </row>
        <row r="97">
          <cell r="W97">
            <v>23</v>
          </cell>
          <cell r="X97">
            <v>1</v>
          </cell>
          <cell r="Y97">
            <v>2</v>
          </cell>
          <cell r="Z97">
            <v>3</v>
          </cell>
          <cell r="AA97">
            <v>4</v>
          </cell>
          <cell r="AB97">
            <v>5</v>
          </cell>
          <cell r="AC97">
            <v>6</v>
          </cell>
          <cell r="AD97">
            <v>7</v>
          </cell>
          <cell r="AE97">
            <v>8</v>
          </cell>
          <cell r="AF97">
            <v>9</v>
          </cell>
          <cell r="AG97">
            <v>10</v>
          </cell>
          <cell r="AH97">
            <v>0</v>
          </cell>
          <cell r="AI97">
            <v>0</v>
          </cell>
          <cell r="AJ97">
            <v>0</v>
          </cell>
          <cell r="AK97">
            <v>0</v>
          </cell>
          <cell r="AL97">
            <v>0</v>
          </cell>
          <cell r="AM97">
            <v>55</v>
          </cell>
        </row>
        <row r="98">
          <cell r="W98">
            <v>24</v>
          </cell>
          <cell r="X98">
            <v>1</v>
          </cell>
          <cell r="Y98">
            <v>2</v>
          </cell>
          <cell r="Z98">
            <v>3</v>
          </cell>
          <cell r="AA98">
            <v>4</v>
          </cell>
          <cell r="AB98">
            <v>5</v>
          </cell>
          <cell r="AC98">
            <v>6</v>
          </cell>
          <cell r="AD98">
            <v>7</v>
          </cell>
          <cell r="AE98">
            <v>8</v>
          </cell>
          <cell r="AF98">
            <v>9</v>
          </cell>
          <cell r="AG98">
            <v>10</v>
          </cell>
          <cell r="AH98">
            <v>0</v>
          </cell>
          <cell r="AI98">
            <v>0</v>
          </cell>
          <cell r="AJ98">
            <v>0</v>
          </cell>
          <cell r="AK98">
            <v>0</v>
          </cell>
          <cell r="AL98">
            <v>0</v>
          </cell>
          <cell r="AM98">
            <v>55</v>
          </cell>
        </row>
        <row r="99">
          <cell r="W99">
            <v>25</v>
          </cell>
          <cell r="X99">
            <v>1</v>
          </cell>
          <cell r="Y99">
            <v>2</v>
          </cell>
          <cell r="Z99">
            <v>3</v>
          </cell>
          <cell r="AA99">
            <v>4</v>
          </cell>
          <cell r="AB99">
            <v>5</v>
          </cell>
          <cell r="AC99">
            <v>6</v>
          </cell>
          <cell r="AD99">
            <v>7</v>
          </cell>
          <cell r="AE99">
            <v>8</v>
          </cell>
          <cell r="AF99">
            <v>9</v>
          </cell>
          <cell r="AG99">
            <v>10</v>
          </cell>
          <cell r="AH99">
            <v>0</v>
          </cell>
          <cell r="AI99">
            <v>0</v>
          </cell>
          <cell r="AJ99">
            <v>0</v>
          </cell>
          <cell r="AK99">
            <v>0</v>
          </cell>
          <cell r="AL99">
            <v>0</v>
          </cell>
          <cell r="AM99">
            <v>55</v>
          </cell>
        </row>
        <row r="100">
          <cell r="W100">
            <v>26</v>
          </cell>
          <cell r="X100">
            <v>1</v>
          </cell>
          <cell r="Y100">
            <v>2</v>
          </cell>
          <cell r="Z100">
            <v>3</v>
          </cell>
          <cell r="AA100">
            <v>4</v>
          </cell>
          <cell r="AB100">
            <v>5</v>
          </cell>
          <cell r="AC100">
            <v>6</v>
          </cell>
          <cell r="AD100">
            <v>7</v>
          </cell>
          <cell r="AE100">
            <v>8</v>
          </cell>
          <cell r="AF100">
            <v>9</v>
          </cell>
          <cell r="AG100">
            <v>10</v>
          </cell>
          <cell r="AH100">
            <v>0</v>
          </cell>
          <cell r="AI100">
            <v>0</v>
          </cell>
          <cell r="AJ100">
            <v>0</v>
          </cell>
          <cell r="AK100">
            <v>0</v>
          </cell>
          <cell r="AL100">
            <v>0</v>
          </cell>
          <cell r="AM100">
            <v>55</v>
          </cell>
        </row>
        <row r="101">
          <cell r="W101">
            <v>27</v>
          </cell>
          <cell r="X101">
            <v>1</v>
          </cell>
          <cell r="Y101">
            <v>2</v>
          </cell>
          <cell r="Z101">
            <v>3</v>
          </cell>
          <cell r="AA101">
            <v>4</v>
          </cell>
          <cell r="AB101">
            <v>5</v>
          </cell>
          <cell r="AC101">
            <v>6</v>
          </cell>
          <cell r="AD101">
            <v>7</v>
          </cell>
          <cell r="AE101">
            <v>8</v>
          </cell>
          <cell r="AF101">
            <v>9</v>
          </cell>
          <cell r="AG101">
            <v>10</v>
          </cell>
          <cell r="AH101">
            <v>0</v>
          </cell>
          <cell r="AI101">
            <v>0</v>
          </cell>
          <cell r="AJ101">
            <v>0</v>
          </cell>
          <cell r="AK101">
            <v>0</v>
          </cell>
          <cell r="AL101">
            <v>0</v>
          </cell>
          <cell r="AM101">
            <v>55</v>
          </cell>
        </row>
        <row r="102">
          <cell r="W102">
            <v>28</v>
          </cell>
          <cell r="X102">
            <v>1</v>
          </cell>
          <cell r="Y102">
            <v>2</v>
          </cell>
          <cell r="Z102">
            <v>3</v>
          </cell>
          <cell r="AA102">
            <v>4</v>
          </cell>
          <cell r="AB102">
            <v>5</v>
          </cell>
          <cell r="AC102">
            <v>6</v>
          </cell>
          <cell r="AD102">
            <v>7</v>
          </cell>
          <cell r="AE102">
            <v>8</v>
          </cell>
          <cell r="AF102">
            <v>9</v>
          </cell>
          <cell r="AG102">
            <v>10</v>
          </cell>
          <cell r="AH102">
            <v>0</v>
          </cell>
          <cell r="AI102">
            <v>0</v>
          </cell>
          <cell r="AJ102">
            <v>0</v>
          </cell>
          <cell r="AK102">
            <v>0</v>
          </cell>
          <cell r="AL102">
            <v>0</v>
          </cell>
          <cell r="AM102">
            <v>55</v>
          </cell>
        </row>
        <row r="103">
          <cell r="W103">
            <v>29</v>
          </cell>
          <cell r="X103">
            <v>1</v>
          </cell>
          <cell r="Y103">
            <v>2</v>
          </cell>
          <cell r="Z103">
            <v>3</v>
          </cell>
          <cell r="AA103">
            <v>4</v>
          </cell>
          <cell r="AB103">
            <v>5</v>
          </cell>
          <cell r="AC103">
            <v>6</v>
          </cell>
          <cell r="AD103">
            <v>7</v>
          </cell>
          <cell r="AE103">
            <v>8</v>
          </cell>
          <cell r="AF103">
            <v>9</v>
          </cell>
          <cell r="AG103">
            <v>10</v>
          </cell>
          <cell r="AH103">
            <v>0</v>
          </cell>
          <cell r="AI103">
            <v>0</v>
          </cell>
          <cell r="AJ103">
            <v>0</v>
          </cell>
          <cell r="AK103">
            <v>0</v>
          </cell>
          <cell r="AL103">
            <v>0</v>
          </cell>
          <cell r="AM103">
            <v>55</v>
          </cell>
        </row>
        <row r="104">
          <cell r="W104">
            <v>30</v>
          </cell>
          <cell r="X104">
            <v>1</v>
          </cell>
          <cell r="Y104">
            <v>2</v>
          </cell>
          <cell r="Z104">
            <v>3</v>
          </cell>
          <cell r="AA104">
            <v>4</v>
          </cell>
          <cell r="AB104">
            <v>5</v>
          </cell>
          <cell r="AC104">
            <v>6</v>
          </cell>
          <cell r="AD104">
            <v>7</v>
          </cell>
          <cell r="AE104">
            <v>8</v>
          </cell>
          <cell r="AF104">
            <v>9</v>
          </cell>
          <cell r="AG104">
            <v>10</v>
          </cell>
          <cell r="AH104">
            <v>0</v>
          </cell>
          <cell r="AI104">
            <v>0</v>
          </cell>
          <cell r="AJ104">
            <v>0</v>
          </cell>
          <cell r="AK104">
            <v>0</v>
          </cell>
          <cell r="AL104">
            <v>0</v>
          </cell>
          <cell r="AM104">
            <v>55</v>
          </cell>
        </row>
        <row r="105">
          <cell r="W105">
            <v>31</v>
          </cell>
          <cell r="X105">
            <v>1</v>
          </cell>
          <cell r="Y105">
            <v>2</v>
          </cell>
          <cell r="Z105">
            <v>3</v>
          </cell>
          <cell r="AA105">
            <v>4</v>
          </cell>
          <cell r="AB105">
            <v>5</v>
          </cell>
          <cell r="AC105">
            <v>6</v>
          </cell>
          <cell r="AD105">
            <v>7</v>
          </cell>
          <cell r="AE105">
            <v>8</v>
          </cell>
          <cell r="AF105">
            <v>9</v>
          </cell>
          <cell r="AG105">
            <v>10</v>
          </cell>
          <cell r="AH105">
            <v>0</v>
          </cell>
          <cell r="AI105">
            <v>0</v>
          </cell>
          <cell r="AJ105">
            <v>0</v>
          </cell>
          <cell r="AK105">
            <v>0</v>
          </cell>
          <cell r="AL105">
            <v>0</v>
          </cell>
          <cell r="AM105">
            <v>55</v>
          </cell>
        </row>
        <row r="106">
          <cell r="W106">
            <v>32</v>
          </cell>
          <cell r="X106">
            <v>1</v>
          </cell>
          <cell r="Y106">
            <v>2</v>
          </cell>
          <cell r="Z106">
            <v>3</v>
          </cell>
          <cell r="AA106">
            <v>4</v>
          </cell>
          <cell r="AB106">
            <v>5</v>
          </cell>
          <cell r="AC106">
            <v>6</v>
          </cell>
          <cell r="AD106">
            <v>7</v>
          </cell>
          <cell r="AE106">
            <v>8</v>
          </cell>
          <cell r="AF106">
            <v>9</v>
          </cell>
          <cell r="AG106">
            <v>10</v>
          </cell>
          <cell r="AH106">
            <v>0</v>
          </cell>
          <cell r="AI106">
            <v>0</v>
          </cell>
          <cell r="AJ106">
            <v>0</v>
          </cell>
          <cell r="AK106">
            <v>0</v>
          </cell>
          <cell r="AL106">
            <v>0</v>
          </cell>
          <cell r="AM106">
            <v>55</v>
          </cell>
        </row>
        <row r="107">
          <cell r="W107">
            <v>33</v>
          </cell>
          <cell r="X107">
            <v>1</v>
          </cell>
          <cell r="Y107">
            <v>2</v>
          </cell>
          <cell r="Z107">
            <v>3</v>
          </cell>
          <cell r="AA107">
            <v>4</v>
          </cell>
          <cell r="AB107">
            <v>5</v>
          </cell>
          <cell r="AC107">
            <v>6</v>
          </cell>
          <cell r="AD107">
            <v>7</v>
          </cell>
          <cell r="AE107">
            <v>8</v>
          </cell>
          <cell r="AF107">
            <v>9</v>
          </cell>
          <cell r="AG107">
            <v>10</v>
          </cell>
          <cell r="AH107">
            <v>0</v>
          </cell>
          <cell r="AI107">
            <v>0</v>
          </cell>
          <cell r="AJ107">
            <v>0</v>
          </cell>
          <cell r="AK107">
            <v>0</v>
          </cell>
          <cell r="AL107">
            <v>0</v>
          </cell>
          <cell r="AM107">
            <v>55</v>
          </cell>
        </row>
        <row r="108">
          <cell r="W108">
            <v>34</v>
          </cell>
          <cell r="X108">
            <v>1</v>
          </cell>
          <cell r="Y108">
            <v>2</v>
          </cell>
          <cell r="Z108">
            <v>3</v>
          </cell>
          <cell r="AA108">
            <v>4</v>
          </cell>
          <cell r="AB108">
            <v>5</v>
          </cell>
          <cell r="AC108">
            <v>6</v>
          </cell>
          <cell r="AD108">
            <v>7</v>
          </cell>
          <cell r="AE108">
            <v>8</v>
          </cell>
          <cell r="AF108">
            <v>9</v>
          </cell>
          <cell r="AG108">
            <v>10</v>
          </cell>
          <cell r="AH108">
            <v>0</v>
          </cell>
          <cell r="AI108">
            <v>0</v>
          </cell>
          <cell r="AJ108">
            <v>0</v>
          </cell>
          <cell r="AK108">
            <v>0</v>
          </cell>
          <cell r="AL108">
            <v>0</v>
          </cell>
          <cell r="AM108">
            <v>55</v>
          </cell>
        </row>
        <row r="109">
          <cell r="W109">
            <v>35</v>
          </cell>
          <cell r="X109">
            <v>1</v>
          </cell>
          <cell r="Y109">
            <v>2</v>
          </cell>
          <cell r="Z109">
            <v>3</v>
          </cell>
          <cell r="AA109">
            <v>4</v>
          </cell>
          <cell r="AB109">
            <v>5</v>
          </cell>
          <cell r="AC109">
            <v>6</v>
          </cell>
          <cell r="AD109">
            <v>7</v>
          </cell>
          <cell r="AE109">
            <v>8</v>
          </cell>
          <cell r="AF109">
            <v>9</v>
          </cell>
          <cell r="AG109">
            <v>10</v>
          </cell>
          <cell r="AH109">
            <v>0</v>
          </cell>
          <cell r="AI109">
            <v>0</v>
          </cell>
          <cell r="AJ109">
            <v>0</v>
          </cell>
          <cell r="AK109">
            <v>0</v>
          </cell>
          <cell r="AL109">
            <v>0</v>
          </cell>
          <cell r="AM109">
            <v>55</v>
          </cell>
        </row>
        <row r="110">
          <cell r="W110">
            <v>36</v>
          </cell>
          <cell r="X110">
            <v>1</v>
          </cell>
          <cell r="Y110">
            <v>2</v>
          </cell>
          <cell r="Z110">
            <v>3</v>
          </cell>
          <cell r="AA110">
            <v>4</v>
          </cell>
          <cell r="AB110">
            <v>5</v>
          </cell>
          <cell r="AC110">
            <v>6</v>
          </cell>
          <cell r="AD110">
            <v>7</v>
          </cell>
          <cell r="AE110">
            <v>8</v>
          </cell>
          <cell r="AF110">
            <v>9</v>
          </cell>
          <cell r="AG110">
            <v>10</v>
          </cell>
          <cell r="AH110">
            <v>0</v>
          </cell>
          <cell r="AI110">
            <v>0</v>
          </cell>
          <cell r="AJ110">
            <v>0</v>
          </cell>
          <cell r="AK110">
            <v>0</v>
          </cell>
          <cell r="AL110">
            <v>0</v>
          </cell>
          <cell r="AM110">
            <v>55</v>
          </cell>
        </row>
        <row r="111">
          <cell r="W111">
            <v>37</v>
          </cell>
          <cell r="X111">
            <v>1</v>
          </cell>
          <cell r="Y111">
            <v>2</v>
          </cell>
          <cell r="Z111">
            <v>3</v>
          </cell>
          <cell r="AA111">
            <v>4</v>
          </cell>
          <cell r="AB111">
            <v>5</v>
          </cell>
          <cell r="AC111">
            <v>6</v>
          </cell>
          <cell r="AD111">
            <v>7</v>
          </cell>
          <cell r="AE111">
            <v>8</v>
          </cell>
          <cell r="AF111">
            <v>9</v>
          </cell>
          <cell r="AG111">
            <v>10</v>
          </cell>
          <cell r="AH111">
            <v>0</v>
          </cell>
          <cell r="AI111">
            <v>0</v>
          </cell>
          <cell r="AJ111">
            <v>0</v>
          </cell>
          <cell r="AK111">
            <v>0</v>
          </cell>
          <cell r="AL111">
            <v>0</v>
          </cell>
          <cell r="AM111">
            <v>55</v>
          </cell>
        </row>
        <row r="112">
          <cell r="W112">
            <v>38</v>
          </cell>
          <cell r="X112">
            <v>1</v>
          </cell>
          <cell r="Y112">
            <v>2</v>
          </cell>
          <cell r="Z112">
            <v>3</v>
          </cell>
          <cell r="AA112">
            <v>4</v>
          </cell>
          <cell r="AB112">
            <v>5</v>
          </cell>
          <cell r="AC112">
            <v>6</v>
          </cell>
          <cell r="AD112">
            <v>7</v>
          </cell>
          <cell r="AE112">
            <v>8</v>
          </cell>
          <cell r="AF112">
            <v>9</v>
          </cell>
          <cell r="AG112">
            <v>10</v>
          </cell>
          <cell r="AH112">
            <v>0</v>
          </cell>
          <cell r="AI112">
            <v>0</v>
          </cell>
          <cell r="AJ112">
            <v>0</v>
          </cell>
          <cell r="AK112">
            <v>0</v>
          </cell>
          <cell r="AL112">
            <v>0</v>
          </cell>
          <cell r="AM112">
            <v>55</v>
          </cell>
        </row>
        <row r="113">
          <cell r="W113">
            <v>39</v>
          </cell>
          <cell r="X113">
            <v>1</v>
          </cell>
          <cell r="Y113">
            <v>2</v>
          </cell>
          <cell r="Z113">
            <v>3</v>
          </cell>
          <cell r="AA113">
            <v>4</v>
          </cell>
          <cell r="AB113">
            <v>5</v>
          </cell>
          <cell r="AC113">
            <v>6</v>
          </cell>
          <cell r="AD113">
            <v>7</v>
          </cell>
          <cell r="AE113">
            <v>8</v>
          </cell>
          <cell r="AF113">
            <v>9</v>
          </cell>
          <cell r="AG113">
            <v>10</v>
          </cell>
          <cell r="AH113">
            <v>0</v>
          </cell>
          <cell r="AI113">
            <v>0</v>
          </cell>
          <cell r="AJ113">
            <v>0</v>
          </cell>
          <cell r="AK113">
            <v>0</v>
          </cell>
          <cell r="AL113">
            <v>0</v>
          </cell>
          <cell r="AM113">
            <v>55</v>
          </cell>
        </row>
        <row r="114">
          <cell r="W114">
            <v>40</v>
          </cell>
          <cell r="X114">
            <v>1</v>
          </cell>
          <cell r="Y114">
            <v>2</v>
          </cell>
          <cell r="Z114">
            <v>3</v>
          </cell>
          <cell r="AA114">
            <v>4</v>
          </cell>
          <cell r="AB114">
            <v>5</v>
          </cell>
          <cell r="AC114">
            <v>6</v>
          </cell>
          <cell r="AD114">
            <v>7</v>
          </cell>
          <cell r="AE114">
            <v>8</v>
          </cell>
          <cell r="AF114">
            <v>9</v>
          </cell>
          <cell r="AG114">
            <v>10</v>
          </cell>
          <cell r="AH114">
            <v>0</v>
          </cell>
          <cell r="AI114">
            <v>0</v>
          </cell>
          <cell r="AJ114">
            <v>0</v>
          </cell>
          <cell r="AK114">
            <v>0</v>
          </cell>
          <cell r="AL114">
            <v>0</v>
          </cell>
          <cell r="AM114">
            <v>55</v>
          </cell>
        </row>
        <row r="115">
          <cell r="W115">
            <v>41</v>
          </cell>
          <cell r="X115">
            <v>1</v>
          </cell>
          <cell r="Y115">
            <v>2</v>
          </cell>
          <cell r="Z115">
            <v>3</v>
          </cell>
          <cell r="AA115">
            <v>4</v>
          </cell>
          <cell r="AB115">
            <v>5</v>
          </cell>
          <cell r="AC115">
            <v>6</v>
          </cell>
          <cell r="AD115">
            <v>7</v>
          </cell>
          <cell r="AE115">
            <v>8</v>
          </cell>
          <cell r="AF115">
            <v>9</v>
          </cell>
          <cell r="AG115">
            <v>10</v>
          </cell>
          <cell r="AH115">
            <v>0</v>
          </cell>
          <cell r="AI115">
            <v>0</v>
          </cell>
          <cell r="AJ115">
            <v>0</v>
          </cell>
          <cell r="AK115">
            <v>0</v>
          </cell>
          <cell r="AL115">
            <v>0</v>
          </cell>
          <cell r="AM115">
            <v>55</v>
          </cell>
        </row>
        <row r="116">
          <cell r="W116">
            <v>42</v>
          </cell>
          <cell r="X116">
            <v>1</v>
          </cell>
          <cell r="Y116">
            <v>2</v>
          </cell>
          <cell r="Z116">
            <v>3</v>
          </cell>
          <cell r="AA116">
            <v>4</v>
          </cell>
          <cell r="AB116">
            <v>5</v>
          </cell>
          <cell r="AC116">
            <v>6</v>
          </cell>
          <cell r="AD116">
            <v>7</v>
          </cell>
          <cell r="AE116">
            <v>8</v>
          </cell>
          <cell r="AF116">
            <v>9</v>
          </cell>
          <cell r="AG116">
            <v>10</v>
          </cell>
          <cell r="AH116">
            <v>0</v>
          </cell>
          <cell r="AI116">
            <v>0</v>
          </cell>
          <cell r="AJ116">
            <v>0</v>
          </cell>
          <cell r="AK116">
            <v>0</v>
          </cell>
          <cell r="AL116">
            <v>0</v>
          </cell>
          <cell r="AM116">
            <v>55</v>
          </cell>
        </row>
        <row r="117">
          <cell r="W117">
            <v>43</v>
          </cell>
          <cell r="X117">
            <v>1</v>
          </cell>
          <cell r="Y117">
            <v>2</v>
          </cell>
          <cell r="Z117">
            <v>3</v>
          </cell>
          <cell r="AA117">
            <v>4</v>
          </cell>
          <cell r="AB117">
            <v>5</v>
          </cell>
          <cell r="AC117">
            <v>6</v>
          </cell>
          <cell r="AD117">
            <v>7</v>
          </cell>
          <cell r="AE117">
            <v>8</v>
          </cell>
          <cell r="AF117">
            <v>9</v>
          </cell>
          <cell r="AG117">
            <v>10</v>
          </cell>
          <cell r="AH117">
            <v>0</v>
          </cell>
          <cell r="AI117">
            <v>0</v>
          </cell>
          <cell r="AJ117">
            <v>0</v>
          </cell>
          <cell r="AK117">
            <v>0</v>
          </cell>
          <cell r="AL117">
            <v>0</v>
          </cell>
          <cell r="AM117">
            <v>55</v>
          </cell>
        </row>
        <row r="118">
          <cell r="W118">
            <v>44</v>
          </cell>
          <cell r="X118">
            <v>1</v>
          </cell>
          <cell r="Y118">
            <v>2</v>
          </cell>
          <cell r="Z118">
            <v>3</v>
          </cell>
          <cell r="AA118">
            <v>4</v>
          </cell>
          <cell r="AB118">
            <v>5</v>
          </cell>
          <cell r="AC118">
            <v>6</v>
          </cell>
          <cell r="AD118">
            <v>7</v>
          </cell>
          <cell r="AE118">
            <v>8</v>
          </cell>
          <cell r="AF118">
            <v>9</v>
          </cell>
          <cell r="AG118">
            <v>10</v>
          </cell>
          <cell r="AH118">
            <v>0</v>
          </cell>
          <cell r="AI118">
            <v>0</v>
          </cell>
          <cell r="AJ118">
            <v>0</v>
          </cell>
          <cell r="AK118">
            <v>0</v>
          </cell>
          <cell r="AL118">
            <v>0</v>
          </cell>
          <cell r="AM118">
            <v>55</v>
          </cell>
        </row>
        <row r="119">
          <cell r="W119">
            <v>45</v>
          </cell>
          <cell r="X119">
            <v>1</v>
          </cell>
          <cell r="Y119">
            <v>2</v>
          </cell>
          <cell r="Z119">
            <v>3</v>
          </cell>
          <cell r="AA119">
            <v>4</v>
          </cell>
          <cell r="AB119">
            <v>5</v>
          </cell>
          <cell r="AC119">
            <v>6</v>
          </cell>
          <cell r="AD119">
            <v>7</v>
          </cell>
          <cell r="AE119">
            <v>8</v>
          </cell>
          <cell r="AF119">
            <v>9</v>
          </cell>
          <cell r="AG119">
            <v>10</v>
          </cell>
          <cell r="AH119">
            <v>0</v>
          </cell>
          <cell r="AI119">
            <v>0</v>
          </cell>
          <cell r="AJ119">
            <v>0</v>
          </cell>
          <cell r="AK119">
            <v>0</v>
          </cell>
          <cell r="AL119">
            <v>0</v>
          </cell>
          <cell r="AM119">
            <v>55</v>
          </cell>
        </row>
        <row r="120">
          <cell r="W120">
            <v>46</v>
          </cell>
          <cell r="X120">
            <v>1</v>
          </cell>
          <cell r="Y120">
            <v>2</v>
          </cell>
          <cell r="Z120">
            <v>3</v>
          </cell>
          <cell r="AA120">
            <v>4</v>
          </cell>
          <cell r="AB120">
            <v>5</v>
          </cell>
          <cell r="AC120">
            <v>6</v>
          </cell>
          <cell r="AD120">
            <v>7</v>
          </cell>
          <cell r="AE120">
            <v>8</v>
          </cell>
          <cell r="AF120">
            <v>9</v>
          </cell>
          <cell r="AG120">
            <v>10</v>
          </cell>
          <cell r="AH120">
            <v>0</v>
          </cell>
          <cell r="AI120">
            <v>0</v>
          </cell>
          <cell r="AJ120">
            <v>0</v>
          </cell>
          <cell r="AK120">
            <v>0</v>
          </cell>
          <cell r="AL120">
            <v>0</v>
          </cell>
          <cell r="AM120">
            <v>55</v>
          </cell>
        </row>
        <row r="121">
          <cell r="W121">
            <v>47</v>
          </cell>
          <cell r="X121">
            <v>1</v>
          </cell>
          <cell r="Y121">
            <v>2</v>
          </cell>
          <cell r="Z121">
            <v>3</v>
          </cell>
          <cell r="AA121">
            <v>4</v>
          </cell>
          <cell r="AB121">
            <v>5</v>
          </cell>
          <cell r="AC121">
            <v>6</v>
          </cell>
          <cell r="AD121">
            <v>7</v>
          </cell>
          <cell r="AE121">
            <v>8</v>
          </cell>
          <cell r="AF121">
            <v>9</v>
          </cell>
          <cell r="AG121">
            <v>10</v>
          </cell>
          <cell r="AH121">
            <v>0</v>
          </cell>
          <cell r="AI121">
            <v>0</v>
          </cell>
          <cell r="AJ121">
            <v>0</v>
          </cell>
          <cell r="AK121">
            <v>0</v>
          </cell>
          <cell r="AL121">
            <v>0</v>
          </cell>
          <cell r="AM121">
            <v>55</v>
          </cell>
        </row>
        <row r="122">
          <cell r="W122">
            <v>48</v>
          </cell>
          <cell r="X122">
            <v>1</v>
          </cell>
          <cell r="Y122">
            <v>2</v>
          </cell>
          <cell r="Z122">
            <v>3</v>
          </cell>
          <cell r="AA122">
            <v>4</v>
          </cell>
          <cell r="AB122">
            <v>5</v>
          </cell>
          <cell r="AC122">
            <v>6</v>
          </cell>
          <cell r="AD122">
            <v>7</v>
          </cell>
          <cell r="AE122">
            <v>8</v>
          </cell>
          <cell r="AF122">
            <v>9</v>
          </cell>
          <cell r="AG122">
            <v>10</v>
          </cell>
          <cell r="AH122">
            <v>0</v>
          </cell>
          <cell r="AI122">
            <v>0</v>
          </cell>
          <cell r="AJ122">
            <v>0</v>
          </cell>
          <cell r="AK122">
            <v>0</v>
          </cell>
          <cell r="AL122">
            <v>0</v>
          </cell>
          <cell r="AM122">
            <v>55</v>
          </cell>
        </row>
        <row r="123">
          <cell r="W123">
            <v>49</v>
          </cell>
          <cell r="X123">
            <v>1</v>
          </cell>
          <cell r="Y123">
            <v>2</v>
          </cell>
          <cell r="Z123">
            <v>3</v>
          </cell>
          <cell r="AA123">
            <v>4</v>
          </cell>
          <cell r="AB123">
            <v>5</v>
          </cell>
          <cell r="AC123">
            <v>6</v>
          </cell>
          <cell r="AD123">
            <v>7</v>
          </cell>
          <cell r="AE123">
            <v>8</v>
          </cell>
          <cell r="AF123">
            <v>9</v>
          </cell>
          <cell r="AG123">
            <v>10</v>
          </cell>
          <cell r="AH123">
            <v>0</v>
          </cell>
          <cell r="AI123">
            <v>0</v>
          </cell>
          <cell r="AJ123">
            <v>0</v>
          </cell>
          <cell r="AK123">
            <v>0</v>
          </cell>
          <cell r="AL123">
            <v>0</v>
          </cell>
          <cell r="AM123">
            <v>55</v>
          </cell>
        </row>
        <row r="124">
          <cell r="W124">
            <v>50</v>
          </cell>
          <cell r="X124">
            <v>1</v>
          </cell>
          <cell r="Y124">
            <v>2</v>
          </cell>
          <cell r="Z124">
            <v>3</v>
          </cell>
          <cell r="AA124">
            <v>4</v>
          </cell>
          <cell r="AB124">
            <v>5</v>
          </cell>
          <cell r="AC124">
            <v>6</v>
          </cell>
          <cell r="AD124">
            <v>7</v>
          </cell>
          <cell r="AE124">
            <v>8</v>
          </cell>
          <cell r="AF124">
            <v>9</v>
          </cell>
          <cell r="AG124">
            <v>10</v>
          </cell>
          <cell r="AH124">
            <v>0</v>
          </cell>
          <cell r="AI124">
            <v>0</v>
          </cell>
          <cell r="AJ124">
            <v>0</v>
          </cell>
          <cell r="AK124">
            <v>0</v>
          </cell>
          <cell r="AL124">
            <v>0</v>
          </cell>
          <cell r="AM124">
            <v>55</v>
          </cell>
        </row>
        <row r="125">
          <cell r="W125">
            <v>51</v>
          </cell>
          <cell r="X125">
            <v>1</v>
          </cell>
          <cell r="Y125">
            <v>2</v>
          </cell>
          <cell r="Z125">
            <v>3</v>
          </cell>
          <cell r="AA125">
            <v>4</v>
          </cell>
          <cell r="AB125">
            <v>5</v>
          </cell>
          <cell r="AC125">
            <v>6</v>
          </cell>
          <cell r="AD125">
            <v>7</v>
          </cell>
          <cell r="AE125">
            <v>8</v>
          </cell>
          <cell r="AF125">
            <v>9</v>
          </cell>
          <cell r="AG125">
            <v>10</v>
          </cell>
          <cell r="AH125">
            <v>0</v>
          </cell>
          <cell r="AI125">
            <v>0</v>
          </cell>
          <cell r="AJ125">
            <v>0</v>
          </cell>
          <cell r="AK125">
            <v>0</v>
          </cell>
          <cell r="AL125">
            <v>0</v>
          </cell>
          <cell r="AM125">
            <v>55</v>
          </cell>
        </row>
        <row r="126">
          <cell r="W126">
            <v>52</v>
          </cell>
          <cell r="X126">
            <v>1</v>
          </cell>
          <cell r="Y126">
            <v>2</v>
          </cell>
          <cell r="Z126">
            <v>3</v>
          </cell>
          <cell r="AA126">
            <v>4</v>
          </cell>
          <cell r="AB126">
            <v>5</v>
          </cell>
          <cell r="AC126">
            <v>6</v>
          </cell>
          <cell r="AD126">
            <v>7</v>
          </cell>
          <cell r="AE126">
            <v>8</v>
          </cell>
          <cell r="AF126">
            <v>9</v>
          </cell>
          <cell r="AG126">
            <v>10</v>
          </cell>
          <cell r="AH126">
            <v>0</v>
          </cell>
          <cell r="AI126">
            <v>0</v>
          </cell>
          <cell r="AJ126">
            <v>0</v>
          </cell>
          <cell r="AK126">
            <v>0</v>
          </cell>
          <cell r="AL126">
            <v>0</v>
          </cell>
          <cell r="AM126">
            <v>55</v>
          </cell>
        </row>
        <row r="127">
          <cell r="W127">
            <v>53</v>
          </cell>
          <cell r="X127">
            <v>1</v>
          </cell>
          <cell r="Y127">
            <v>2</v>
          </cell>
          <cell r="Z127">
            <v>3</v>
          </cell>
          <cell r="AA127">
            <v>4</v>
          </cell>
          <cell r="AB127">
            <v>5</v>
          </cell>
          <cell r="AC127">
            <v>6</v>
          </cell>
          <cell r="AD127">
            <v>7</v>
          </cell>
          <cell r="AE127">
            <v>8</v>
          </cell>
          <cell r="AF127">
            <v>9</v>
          </cell>
          <cell r="AG127">
            <v>10</v>
          </cell>
          <cell r="AH127">
            <v>0</v>
          </cell>
          <cell r="AI127">
            <v>0</v>
          </cell>
          <cell r="AJ127">
            <v>0</v>
          </cell>
          <cell r="AK127">
            <v>0</v>
          </cell>
          <cell r="AL127">
            <v>0</v>
          </cell>
          <cell r="AM127">
            <v>55</v>
          </cell>
        </row>
        <row r="128">
          <cell r="W128">
            <v>54</v>
          </cell>
          <cell r="X128">
            <v>1</v>
          </cell>
          <cell r="Y128">
            <v>2</v>
          </cell>
          <cell r="Z128">
            <v>3</v>
          </cell>
          <cell r="AA128">
            <v>4</v>
          </cell>
          <cell r="AB128">
            <v>5</v>
          </cell>
          <cell r="AC128">
            <v>6</v>
          </cell>
          <cell r="AD128">
            <v>7</v>
          </cell>
          <cell r="AE128">
            <v>8</v>
          </cell>
          <cell r="AF128">
            <v>9</v>
          </cell>
          <cell r="AG128">
            <v>10</v>
          </cell>
          <cell r="AH128">
            <v>0</v>
          </cell>
          <cell r="AI128">
            <v>0</v>
          </cell>
          <cell r="AJ128">
            <v>0</v>
          </cell>
          <cell r="AK128">
            <v>0</v>
          </cell>
          <cell r="AL128">
            <v>0</v>
          </cell>
          <cell r="AM128">
            <v>55</v>
          </cell>
        </row>
        <row r="129">
          <cell r="W129">
            <v>55</v>
          </cell>
          <cell r="X129">
            <v>1</v>
          </cell>
          <cell r="Y129">
            <v>2</v>
          </cell>
          <cell r="Z129">
            <v>3</v>
          </cell>
          <cell r="AA129">
            <v>4</v>
          </cell>
          <cell r="AB129">
            <v>5</v>
          </cell>
          <cell r="AC129">
            <v>6</v>
          </cell>
          <cell r="AD129">
            <v>7</v>
          </cell>
          <cell r="AE129">
            <v>8</v>
          </cell>
          <cell r="AF129">
            <v>9</v>
          </cell>
          <cell r="AG129">
            <v>10</v>
          </cell>
          <cell r="AH129">
            <v>0</v>
          </cell>
          <cell r="AI129">
            <v>0</v>
          </cell>
          <cell r="AJ129">
            <v>0</v>
          </cell>
          <cell r="AK129">
            <v>0</v>
          </cell>
          <cell r="AL129">
            <v>0</v>
          </cell>
          <cell r="AM129">
            <v>55</v>
          </cell>
        </row>
        <row r="130">
          <cell r="W130">
            <v>56</v>
          </cell>
          <cell r="X130">
            <v>1</v>
          </cell>
          <cell r="Y130">
            <v>2</v>
          </cell>
          <cell r="Z130">
            <v>3</v>
          </cell>
          <cell r="AA130">
            <v>4</v>
          </cell>
          <cell r="AB130">
            <v>5</v>
          </cell>
          <cell r="AC130">
            <v>6</v>
          </cell>
          <cell r="AD130">
            <v>7</v>
          </cell>
          <cell r="AE130">
            <v>8</v>
          </cell>
          <cell r="AF130">
            <v>9</v>
          </cell>
          <cell r="AG130">
            <v>10</v>
          </cell>
          <cell r="AH130">
            <v>0</v>
          </cell>
          <cell r="AI130">
            <v>0</v>
          </cell>
          <cell r="AJ130">
            <v>0</v>
          </cell>
          <cell r="AK130">
            <v>0</v>
          </cell>
          <cell r="AL130">
            <v>0</v>
          </cell>
          <cell r="AM130">
            <v>55</v>
          </cell>
        </row>
        <row r="131">
          <cell r="W131">
            <v>57</v>
          </cell>
          <cell r="X131">
            <v>1</v>
          </cell>
          <cell r="Y131">
            <v>2</v>
          </cell>
          <cell r="Z131">
            <v>3</v>
          </cell>
          <cell r="AA131">
            <v>4</v>
          </cell>
          <cell r="AB131">
            <v>5</v>
          </cell>
          <cell r="AC131">
            <v>6</v>
          </cell>
          <cell r="AD131">
            <v>7</v>
          </cell>
          <cell r="AE131">
            <v>8</v>
          </cell>
          <cell r="AF131">
            <v>9</v>
          </cell>
          <cell r="AG131">
            <v>10</v>
          </cell>
          <cell r="AH131">
            <v>0</v>
          </cell>
          <cell r="AI131">
            <v>0</v>
          </cell>
          <cell r="AJ131">
            <v>0</v>
          </cell>
          <cell r="AK131">
            <v>0</v>
          </cell>
          <cell r="AL131">
            <v>0</v>
          </cell>
          <cell r="AM131">
            <v>55</v>
          </cell>
        </row>
        <row r="132">
          <cell r="W132">
            <v>58</v>
          </cell>
          <cell r="X132">
            <v>1</v>
          </cell>
          <cell r="Y132">
            <v>2</v>
          </cell>
          <cell r="Z132">
            <v>3</v>
          </cell>
          <cell r="AA132">
            <v>4</v>
          </cell>
          <cell r="AB132">
            <v>5</v>
          </cell>
          <cell r="AC132">
            <v>6</v>
          </cell>
          <cell r="AD132">
            <v>7</v>
          </cell>
          <cell r="AE132">
            <v>8</v>
          </cell>
          <cell r="AF132">
            <v>9</v>
          </cell>
          <cell r="AG132">
            <v>10</v>
          </cell>
          <cell r="AH132">
            <v>0</v>
          </cell>
          <cell r="AI132">
            <v>0</v>
          </cell>
          <cell r="AJ132">
            <v>0</v>
          </cell>
          <cell r="AK132">
            <v>0</v>
          </cell>
          <cell r="AL132">
            <v>0</v>
          </cell>
          <cell r="AM132">
            <v>55</v>
          </cell>
        </row>
        <row r="133">
          <cell r="W133">
            <v>59</v>
          </cell>
          <cell r="X133">
            <v>1</v>
          </cell>
          <cell r="Y133">
            <v>2</v>
          </cell>
          <cell r="Z133">
            <v>3</v>
          </cell>
          <cell r="AA133">
            <v>4</v>
          </cell>
          <cell r="AB133">
            <v>5</v>
          </cell>
          <cell r="AC133">
            <v>6</v>
          </cell>
          <cell r="AD133">
            <v>7</v>
          </cell>
          <cell r="AE133">
            <v>8</v>
          </cell>
          <cell r="AF133">
            <v>9</v>
          </cell>
          <cell r="AG133">
            <v>10</v>
          </cell>
          <cell r="AH133">
            <v>0</v>
          </cell>
          <cell r="AI133">
            <v>0</v>
          </cell>
          <cell r="AJ133">
            <v>0</v>
          </cell>
          <cell r="AK133">
            <v>0</v>
          </cell>
          <cell r="AL133">
            <v>0</v>
          </cell>
          <cell r="AM133">
            <v>55</v>
          </cell>
        </row>
        <row r="134">
          <cell r="W134">
            <v>60</v>
          </cell>
          <cell r="X134">
            <v>1</v>
          </cell>
          <cell r="Y134">
            <v>2</v>
          </cell>
          <cell r="Z134">
            <v>3</v>
          </cell>
          <cell r="AA134">
            <v>4</v>
          </cell>
          <cell r="AB134">
            <v>5</v>
          </cell>
          <cell r="AC134">
            <v>6</v>
          </cell>
          <cell r="AD134">
            <v>7</v>
          </cell>
          <cell r="AE134">
            <v>8</v>
          </cell>
          <cell r="AF134">
            <v>9</v>
          </cell>
          <cell r="AG134">
            <v>10</v>
          </cell>
          <cell r="AH134">
            <v>0</v>
          </cell>
          <cell r="AI134">
            <v>0</v>
          </cell>
          <cell r="AJ134">
            <v>0</v>
          </cell>
          <cell r="AK134">
            <v>0</v>
          </cell>
          <cell r="AL134">
            <v>0</v>
          </cell>
          <cell r="AM134">
            <v>55</v>
          </cell>
        </row>
        <row r="135">
          <cell r="W135">
            <v>61</v>
          </cell>
          <cell r="X135">
            <v>1</v>
          </cell>
          <cell r="Y135">
            <v>2</v>
          </cell>
          <cell r="Z135">
            <v>3</v>
          </cell>
          <cell r="AA135">
            <v>4</v>
          </cell>
          <cell r="AB135">
            <v>5</v>
          </cell>
          <cell r="AC135">
            <v>6</v>
          </cell>
          <cell r="AD135">
            <v>7</v>
          </cell>
          <cell r="AE135">
            <v>8</v>
          </cell>
          <cell r="AF135">
            <v>9</v>
          </cell>
          <cell r="AG135">
            <v>10</v>
          </cell>
          <cell r="AH135">
            <v>0</v>
          </cell>
          <cell r="AI135">
            <v>0</v>
          </cell>
          <cell r="AJ135">
            <v>0</v>
          </cell>
          <cell r="AK135">
            <v>0</v>
          </cell>
          <cell r="AL135">
            <v>0</v>
          </cell>
          <cell r="AM135">
            <v>55</v>
          </cell>
        </row>
        <row r="136">
          <cell r="W136">
            <v>62</v>
          </cell>
          <cell r="X136">
            <v>1</v>
          </cell>
          <cell r="Y136">
            <v>2</v>
          </cell>
          <cell r="Z136">
            <v>3</v>
          </cell>
          <cell r="AA136">
            <v>4</v>
          </cell>
          <cell r="AB136">
            <v>5</v>
          </cell>
          <cell r="AC136">
            <v>6</v>
          </cell>
          <cell r="AD136">
            <v>7</v>
          </cell>
          <cell r="AE136">
            <v>8</v>
          </cell>
          <cell r="AF136">
            <v>9</v>
          </cell>
          <cell r="AG136">
            <v>10</v>
          </cell>
          <cell r="AH136">
            <v>0</v>
          </cell>
          <cell r="AI136">
            <v>0</v>
          </cell>
          <cell r="AJ136">
            <v>0</v>
          </cell>
          <cell r="AK136">
            <v>0</v>
          </cell>
          <cell r="AL136">
            <v>0</v>
          </cell>
          <cell r="AM136">
            <v>55</v>
          </cell>
        </row>
        <row r="137">
          <cell r="W137">
            <v>63</v>
          </cell>
          <cell r="X137">
            <v>1</v>
          </cell>
          <cell r="Y137">
            <v>2</v>
          </cell>
          <cell r="Z137">
            <v>3</v>
          </cell>
          <cell r="AA137">
            <v>4</v>
          </cell>
          <cell r="AB137">
            <v>5</v>
          </cell>
          <cell r="AC137">
            <v>6</v>
          </cell>
          <cell r="AD137">
            <v>7</v>
          </cell>
          <cell r="AE137">
            <v>8</v>
          </cell>
          <cell r="AF137">
            <v>9</v>
          </cell>
          <cell r="AG137">
            <v>10</v>
          </cell>
          <cell r="AH137">
            <v>0</v>
          </cell>
          <cell r="AI137">
            <v>0</v>
          </cell>
          <cell r="AJ137">
            <v>0</v>
          </cell>
          <cell r="AK137">
            <v>0</v>
          </cell>
          <cell r="AL137">
            <v>0</v>
          </cell>
          <cell r="AM137">
            <v>55</v>
          </cell>
        </row>
        <row r="138">
          <cell r="W138">
            <v>64</v>
          </cell>
          <cell r="X138">
            <v>1</v>
          </cell>
          <cell r="Y138">
            <v>2</v>
          </cell>
          <cell r="Z138">
            <v>3</v>
          </cell>
          <cell r="AA138">
            <v>4</v>
          </cell>
          <cell r="AB138">
            <v>5</v>
          </cell>
          <cell r="AC138">
            <v>6</v>
          </cell>
          <cell r="AD138">
            <v>7</v>
          </cell>
          <cell r="AE138">
            <v>8</v>
          </cell>
          <cell r="AF138">
            <v>9</v>
          </cell>
          <cell r="AG138">
            <v>10</v>
          </cell>
          <cell r="AH138">
            <v>0</v>
          </cell>
          <cell r="AI138">
            <v>0</v>
          </cell>
          <cell r="AJ138">
            <v>0</v>
          </cell>
          <cell r="AK138">
            <v>0</v>
          </cell>
          <cell r="AL138">
            <v>0</v>
          </cell>
          <cell r="AM138">
            <v>55</v>
          </cell>
        </row>
        <row r="139">
          <cell r="W139">
            <v>65</v>
          </cell>
          <cell r="X139">
            <v>1</v>
          </cell>
          <cell r="Y139">
            <v>2</v>
          </cell>
          <cell r="Z139">
            <v>3</v>
          </cell>
          <cell r="AA139">
            <v>4</v>
          </cell>
          <cell r="AB139">
            <v>5</v>
          </cell>
          <cell r="AC139">
            <v>6</v>
          </cell>
          <cell r="AD139">
            <v>7</v>
          </cell>
          <cell r="AE139">
            <v>8</v>
          </cell>
          <cell r="AF139">
            <v>9</v>
          </cell>
          <cell r="AG139">
            <v>10</v>
          </cell>
          <cell r="AH139">
            <v>0</v>
          </cell>
          <cell r="AI139">
            <v>0</v>
          </cell>
          <cell r="AJ139">
            <v>0</v>
          </cell>
          <cell r="AK139">
            <v>0</v>
          </cell>
          <cell r="AL139">
            <v>0</v>
          </cell>
          <cell r="AM139">
            <v>55</v>
          </cell>
        </row>
        <row r="140">
          <cell r="W140">
            <v>66</v>
          </cell>
          <cell r="X140">
            <v>1</v>
          </cell>
          <cell r="Y140">
            <v>2</v>
          </cell>
          <cell r="Z140">
            <v>3</v>
          </cell>
          <cell r="AA140">
            <v>4</v>
          </cell>
          <cell r="AB140">
            <v>5</v>
          </cell>
          <cell r="AC140">
            <v>6</v>
          </cell>
          <cell r="AD140">
            <v>7</v>
          </cell>
          <cell r="AE140">
            <v>8</v>
          </cell>
          <cell r="AF140">
            <v>9</v>
          </cell>
          <cell r="AG140">
            <v>10</v>
          </cell>
          <cell r="AH140">
            <v>0</v>
          </cell>
          <cell r="AI140">
            <v>0</v>
          </cell>
          <cell r="AJ140">
            <v>0</v>
          </cell>
          <cell r="AK140">
            <v>0</v>
          </cell>
          <cell r="AL140">
            <v>0</v>
          </cell>
          <cell r="AM140">
            <v>55</v>
          </cell>
        </row>
        <row r="141">
          <cell r="W141">
            <v>67</v>
          </cell>
          <cell r="X141">
            <v>1</v>
          </cell>
          <cell r="Y141">
            <v>2</v>
          </cell>
          <cell r="Z141">
            <v>3</v>
          </cell>
          <cell r="AA141">
            <v>4</v>
          </cell>
          <cell r="AB141">
            <v>5</v>
          </cell>
          <cell r="AC141">
            <v>6</v>
          </cell>
          <cell r="AD141">
            <v>7</v>
          </cell>
          <cell r="AE141">
            <v>8</v>
          </cell>
          <cell r="AF141">
            <v>9</v>
          </cell>
          <cell r="AG141">
            <v>10</v>
          </cell>
          <cell r="AH141">
            <v>0</v>
          </cell>
          <cell r="AI141">
            <v>0</v>
          </cell>
          <cell r="AJ141">
            <v>0</v>
          </cell>
          <cell r="AK141">
            <v>0</v>
          </cell>
          <cell r="AL141">
            <v>0</v>
          </cell>
          <cell r="AM141">
            <v>55</v>
          </cell>
        </row>
        <row r="142">
          <cell r="W142">
            <v>68</v>
          </cell>
          <cell r="X142">
            <v>1</v>
          </cell>
          <cell r="Y142">
            <v>2</v>
          </cell>
          <cell r="Z142">
            <v>3</v>
          </cell>
          <cell r="AA142">
            <v>4</v>
          </cell>
          <cell r="AB142">
            <v>5</v>
          </cell>
          <cell r="AC142">
            <v>6</v>
          </cell>
          <cell r="AD142">
            <v>7</v>
          </cell>
          <cell r="AE142">
            <v>8</v>
          </cell>
          <cell r="AF142">
            <v>9</v>
          </cell>
          <cell r="AG142">
            <v>10</v>
          </cell>
          <cell r="AH142">
            <v>0</v>
          </cell>
          <cell r="AI142">
            <v>0</v>
          </cell>
          <cell r="AJ142">
            <v>0</v>
          </cell>
          <cell r="AK142">
            <v>0</v>
          </cell>
          <cell r="AL142">
            <v>0</v>
          </cell>
          <cell r="AM142">
            <v>55</v>
          </cell>
        </row>
        <row r="143">
          <cell r="W143">
            <v>69</v>
          </cell>
          <cell r="X143">
            <v>1</v>
          </cell>
          <cell r="Y143">
            <v>2</v>
          </cell>
          <cell r="Z143">
            <v>3</v>
          </cell>
          <cell r="AA143">
            <v>4</v>
          </cell>
          <cell r="AB143">
            <v>5</v>
          </cell>
          <cell r="AC143">
            <v>6</v>
          </cell>
          <cell r="AD143">
            <v>7</v>
          </cell>
          <cell r="AE143">
            <v>8</v>
          </cell>
          <cell r="AF143">
            <v>9</v>
          </cell>
          <cell r="AG143">
            <v>10</v>
          </cell>
          <cell r="AH143">
            <v>0</v>
          </cell>
          <cell r="AI143">
            <v>0</v>
          </cell>
          <cell r="AJ143">
            <v>0</v>
          </cell>
          <cell r="AK143">
            <v>0</v>
          </cell>
          <cell r="AL143">
            <v>0</v>
          </cell>
          <cell r="AM143">
            <v>55</v>
          </cell>
        </row>
        <row r="144">
          <cell r="W144">
            <v>70</v>
          </cell>
          <cell r="X144">
            <v>1</v>
          </cell>
          <cell r="Y144">
            <v>2</v>
          </cell>
          <cell r="Z144">
            <v>3</v>
          </cell>
          <cell r="AA144">
            <v>4</v>
          </cell>
          <cell r="AB144">
            <v>5</v>
          </cell>
          <cell r="AC144">
            <v>6</v>
          </cell>
          <cell r="AD144">
            <v>7</v>
          </cell>
          <cell r="AE144">
            <v>8</v>
          </cell>
          <cell r="AF144">
            <v>9</v>
          </cell>
          <cell r="AG144">
            <v>10</v>
          </cell>
          <cell r="AH144">
            <v>0</v>
          </cell>
          <cell r="AI144">
            <v>0</v>
          </cell>
          <cell r="AJ144">
            <v>0</v>
          </cell>
          <cell r="AK144">
            <v>0</v>
          </cell>
          <cell r="AL144">
            <v>0</v>
          </cell>
          <cell r="AM144">
            <v>55</v>
          </cell>
        </row>
        <row r="145">
          <cell r="W145">
            <v>71</v>
          </cell>
          <cell r="X145">
            <v>1</v>
          </cell>
          <cell r="Y145">
            <v>2</v>
          </cell>
          <cell r="Z145">
            <v>3</v>
          </cell>
          <cell r="AA145">
            <v>4</v>
          </cell>
          <cell r="AB145">
            <v>5</v>
          </cell>
          <cell r="AC145">
            <v>6</v>
          </cell>
          <cell r="AD145">
            <v>7</v>
          </cell>
          <cell r="AE145">
            <v>8</v>
          </cell>
          <cell r="AF145">
            <v>9</v>
          </cell>
          <cell r="AG145">
            <v>10</v>
          </cell>
          <cell r="AH145">
            <v>0</v>
          </cell>
          <cell r="AI145">
            <v>0</v>
          </cell>
          <cell r="AJ145">
            <v>0</v>
          </cell>
          <cell r="AK145">
            <v>0</v>
          </cell>
          <cell r="AL145">
            <v>0</v>
          </cell>
          <cell r="AM145">
            <v>55</v>
          </cell>
        </row>
        <row r="146">
          <cell r="W146">
            <v>72</v>
          </cell>
          <cell r="X146">
            <v>1</v>
          </cell>
          <cell r="Y146">
            <v>2</v>
          </cell>
          <cell r="Z146">
            <v>3</v>
          </cell>
          <cell r="AA146">
            <v>4</v>
          </cell>
          <cell r="AB146">
            <v>5</v>
          </cell>
          <cell r="AC146">
            <v>6</v>
          </cell>
          <cell r="AD146">
            <v>7</v>
          </cell>
          <cell r="AE146">
            <v>8</v>
          </cell>
          <cell r="AF146">
            <v>9</v>
          </cell>
          <cell r="AG146">
            <v>10</v>
          </cell>
          <cell r="AH146">
            <v>0</v>
          </cell>
          <cell r="AI146">
            <v>0</v>
          </cell>
          <cell r="AJ146">
            <v>0</v>
          </cell>
          <cell r="AK146">
            <v>0</v>
          </cell>
          <cell r="AL146">
            <v>0</v>
          </cell>
          <cell r="AM146">
            <v>55</v>
          </cell>
        </row>
        <row r="147">
          <cell r="W147">
            <v>73</v>
          </cell>
          <cell r="X147">
            <v>1</v>
          </cell>
          <cell r="Y147">
            <v>2</v>
          </cell>
          <cell r="Z147">
            <v>3</v>
          </cell>
          <cell r="AA147">
            <v>4</v>
          </cell>
          <cell r="AB147">
            <v>5</v>
          </cell>
          <cell r="AC147">
            <v>6</v>
          </cell>
          <cell r="AD147">
            <v>7</v>
          </cell>
          <cell r="AE147">
            <v>8</v>
          </cell>
          <cell r="AF147">
            <v>9</v>
          </cell>
          <cell r="AG147">
            <v>10</v>
          </cell>
          <cell r="AH147">
            <v>0</v>
          </cell>
          <cell r="AI147">
            <v>0</v>
          </cell>
          <cell r="AJ147">
            <v>0</v>
          </cell>
          <cell r="AK147">
            <v>0</v>
          </cell>
          <cell r="AL147">
            <v>0</v>
          </cell>
          <cell r="AM147">
            <v>55</v>
          </cell>
        </row>
        <row r="148">
          <cell r="W148">
            <v>74</v>
          </cell>
          <cell r="X148">
            <v>1</v>
          </cell>
          <cell r="Y148">
            <v>2</v>
          </cell>
          <cell r="Z148">
            <v>3</v>
          </cell>
          <cell r="AA148">
            <v>4</v>
          </cell>
          <cell r="AB148">
            <v>5</v>
          </cell>
          <cell r="AC148">
            <v>6</v>
          </cell>
          <cell r="AD148">
            <v>7</v>
          </cell>
          <cell r="AE148">
            <v>8</v>
          </cell>
          <cell r="AF148">
            <v>9</v>
          </cell>
          <cell r="AG148">
            <v>10</v>
          </cell>
          <cell r="AH148">
            <v>0</v>
          </cell>
          <cell r="AI148">
            <v>0</v>
          </cell>
          <cell r="AJ148">
            <v>0</v>
          </cell>
          <cell r="AK148">
            <v>0</v>
          </cell>
          <cell r="AL148">
            <v>0</v>
          </cell>
          <cell r="AM148">
            <v>55</v>
          </cell>
        </row>
        <row r="149">
          <cell r="W149">
            <v>75</v>
          </cell>
          <cell r="X149">
            <v>1</v>
          </cell>
          <cell r="Y149">
            <v>2</v>
          </cell>
          <cell r="Z149">
            <v>3</v>
          </cell>
          <cell r="AA149">
            <v>4</v>
          </cell>
          <cell r="AB149">
            <v>5</v>
          </cell>
          <cell r="AC149">
            <v>6</v>
          </cell>
          <cell r="AD149">
            <v>7</v>
          </cell>
          <cell r="AE149">
            <v>8</v>
          </cell>
          <cell r="AF149">
            <v>9</v>
          </cell>
          <cell r="AG149">
            <v>10</v>
          </cell>
          <cell r="AH149">
            <v>0</v>
          </cell>
          <cell r="AI149">
            <v>0</v>
          </cell>
          <cell r="AJ149">
            <v>0</v>
          </cell>
          <cell r="AK149">
            <v>0</v>
          </cell>
          <cell r="AL149">
            <v>0</v>
          </cell>
          <cell r="AM149">
            <v>55</v>
          </cell>
        </row>
        <row r="150">
          <cell r="W150">
            <v>76</v>
          </cell>
          <cell r="X150">
            <v>1</v>
          </cell>
          <cell r="Y150">
            <v>2</v>
          </cell>
          <cell r="Z150">
            <v>3</v>
          </cell>
          <cell r="AA150">
            <v>4</v>
          </cell>
          <cell r="AB150">
            <v>5</v>
          </cell>
          <cell r="AC150">
            <v>6</v>
          </cell>
          <cell r="AD150">
            <v>7</v>
          </cell>
          <cell r="AE150">
            <v>8</v>
          </cell>
          <cell r="AF150">
            <v>9</v>
          </cell>
          <cell r="AG150">
            <v>10</v>
          </cell>
          <cell r="AH150">
            <v>0</v>
          </cell>
          <cell r="AI150">
            <v>0</v>
          </cell>
          <cell r="AJ150">
            <v>0</v>
          </cell>
          <cell r="AK150">
            <v>0</v>
          </cell>
          <cell r="AL150">
            <v>0</v>
          </cell>
          <cell r="AM150">
            <v>55</v>
          </cell>
        </row>
        <row r="151">
          <cell r="W151">
            <v>77</v>
          </cell>
          <cell r="X151">
            <v>1</v>
          </cell>
          <cell r="Y151">
            <v>2</v>
          </cell>
          <cell r="Z151">
            <v>3</v>
          </cell>
          <cell r="AA151">
            <v>4</v>
          </cell>
          <cell r="AB151">
            <v>5</v>
          </cell>
          <cell r="AC151">
            <v>6</v>
          </cell>
          <cell r="AD151">
            <v>7</v>
          </cell>
          <cell r="AE151">
            <v>8</v>
          </cell>
          <cell r="AF151">
            <v>9</v>
          </cell>
          <cell r="AG151">
            <v>10</v>
          </cell>
          <cell r="AH151">
            <v>0</v>
          </cell>
          <cell r="AI151">
            <v>0</v>
          </cell>
          <cell r="AJ151">
            <v>0</v>
          </cell>
          <cell r="AK151">
            <v>0</v>
          </cell>
          <cell r="AL151">
            <v>0</v>
          </cell>
          <cell r="AM151">
            <v>55</v>
          </cell>
        </row>
        <row r="152">
          <cell r="W152">
            <v>78</v>
          </cell>
          <cell r="X152">
            <v>1</v>
          </cell>
          <cell r="Y152">
            <v>2</v>
          </cell>
          <cell r="Z152">
            <v>3</v>
          </cell>
          <cell r="AA152">
            <v>4</v>
          </cell>
          <cell r="AB152">
            <v>5</v>
          </cell>
          <cell r="AC152">
            <v>6</v>
          </cell>
          <cell r="AD152">
            <v>7</v>
          </cell>
          <cell r="AE152">
            <v>8</v>
          </cell>
          <cell r="AF152">
            <v>9</v>
          </cell>
          <cell r="AG152">
            <v>10</v>
          </cell>
          <cell r="AH152">
            <v>0</v>
          </cell>
          <cell r="AI152">
            <v>0</v>
          </cell>
          <cell r="AJ152">
            <v>0</v>
          </cell>
          <cell r="AK152">
            <v>0</v>
          </cell>
          <cell r="AL152">
            <v>0</v>
          </cell>
          <cell r="AM152">
            <v>55</v>
          </cell>
        </row>
        <row r="153">
          <cell r="W153">
            <v>79</v>
          </cell>
          <cell r="X153">
            <v>1</v>
          </cell>
          <cell r="Y153">
            <v>2</v>
          </cell>
          <cell r="Z153">
            <v>3</v>
          </cell>
          <cell r="AA153">
            <v>4</v>
          </cell>
          <cell r="AB153">
            <v>5</v>
          </cell>
          <cell r="AC153">
            <v>6</v>
          </cell>
          <cell r="AD153">
            <v>7</v>
          </cell>
          <cell r="AE153">
            <v>8</v>
          </cell>
          <cell r="AF153">
            <v>9</v>
          </cell>
          <cell r="AG153">
            <v>10</v>
          </cell>
          <cell r="AH153">
            <v>0</v>
          </cell>
          <cell r="AI153">
            <v>0</v>
          </cell>
          <cell r="AJ153">
            <v>0</v>
          </cell>
          <cell r="AK153">
            <v>0</v>
          </cell>
          <cell r="AL153">
            <v>0</v>
          </cell>
          <cell r="AM153">
            <v>55</v>
          </cell>
        </row>
        <row r="154">
          <cell r="W154">
            <v>80</v>
          </cell>
          <cell r="X154">
            <v>1</v>
          </cell>
          <cell r="Y154">
            <v>2</v>
          </cell>
          <cell r="Z154">
            <v>3</v>
          </cell>
          <cell r="AA154">
            <v>4</v>
          </cell>
          <cell r="AB154">
            <v>5</v>
          </cell>
          <cell r="AC154">
            <v>6</v>
          </cell>
          <cell r="AD154">
            <v>7</v>
          </cell>
          <cell r="AE154">
            <v>8</v>
          </cell>
          <cell r="AF154">
            <v>9</v>
          </cell>
          <cell r="AG154">
            <v>10</v>
          </cell>
          <cell r="AH154">
            <v>0</v>
          </cell>
          <cell r="AI154">
            <v>0</v>
          </cell>
          <cell r="AJ154">
            <v>0</v>
          </cell>
          <cell r="AK154">
            <v>0</v>
          </cell>
          <cell r="AL154">
            <v>0</v>
          </cell>
          <cell r="AM154">
            <v>55</v>
          </cell>
        </row>
        <row r="155">
          <cell r="W155">
            <v>81</v>
          </cell>
          <cell r="X155">
            <v>1</v>
          </cell>
          <cell r="Y155">
            <v>2</v>
          </cell>
          <cell r="Z155">
            <v>3</v>
          </cell>
          <cell r="AA155">
            <v>4</v>
          </cell>
          <cell r="AB155">
            <v>5</v>
          </cell>
          <cell r="AC155">
            <v>6</v>
          </cell>
          <cell r="AD155">
            <v>7</v>
          </cell>
          <cell r="AE155">
            <v>8</v>
          </cell>
          <cell r="AF155">
            <v>9</v>
          </cell>
          <cell r="AG155">
            <v>10</v>
          </cell>
          <cell r="AH155">
            <v>0</v>
          </cell>
          <cell r="AI155">
            <v>0</v>
          </cell>
          <cell r="AJ155">
            <v>0</v>
          </cell>
          <cell r="AK155">
            <v>0</v>
          </cell>
          <cell r="AL155">
            <v>0</v>
          </cell>
          <cell r="AM155">
            <v>55</v>
          </cell>
        </row>
        <row r="156">
          <cell r="W156">
            <v>82</v>
          </cell>
          <cell r="X156">
            <v>1</v>
          </cell>
          <cell r="Y156">
            <v>2</v>
          </cell>
          <cell r="Z156">
            <v>3</v>
          </cell>
          <cell r="AA156">
            <v>4</v>
          </cell>
          <cell r="AB156">
            <v>5</v>
          </cell>
          <cell r="AC156">
            <v>6</v>
          </cell>
          <cell r="AD156">
            <v>7</v>
          </cell>
          <cell r="AE156">
            <v>8</v>
          </cell>
          <cell r="AF156">
            <v>9</v>
          </cell>
          <cell r="AG156">
            <v>10</v>
          </cell>
          <cell r="AH156">
            <v>0</v>
          </cell>
          <cell r="AI156">
            <v>0</v>
          </cell>
          <cell r="AJ156">
            <v>0</v>
          </cell>
          <cell r="AK156">
            <v>0</v>
          </cell>
          <cell r="AL156">
            <v>0</v>
          </cell>
          <cell r="AM156">
            <v>55</v>
          </cell>
        </row>
        <row r="157">
          <cell r="W157">
            <v>83</v>
          </cell>
          <cell r="X157">
            <v>1</v>
          </cell>
          <cell r="Y157">
            <v>2</v>
          </cell>
          <cell r="Z157">
            <v>3</v>
          </cell>
          <cell r="AA157">
            <v>4</v>
          </cell>
          <cell r="AB157">
            <v>5</v>
          </cell>
          <cell r="AC157">
            <v>6</v>
          </cell>
          <cell r="AD157">
            <v>7</v>
          </cell>
          <cell r="AE157">
            <v>8</v>
          </cell>
          <cell r="AF157">
            <v>9</v>
          </cell>
          <cell r="AG157">
            <v>10</v>
          </cell>
          <cell r="AH157">
            <v>0</v>
          </cell>
          <cell r="AI157">
            <v>0</v>
          </cell>
          <cell r="AJ157">
            <v>0</v>
          </cell>
          <cell r="AK157">
            <v>0</v>
          </cell>
          <cell r="AL157">
            <v>0</v>
          </cell>
          <cell r="AM157">
            <v>55</v>
          </cell>
        </row>
        <row r="158">
          <cell r="W158">
            <v>84</v>
          </cell>
          <cell r="X158">
            <v>1</v>
          </cell>
          <cell r="Y158">
            <v>2</v>
          </cell>
          <cell r="Z158">
            <v>3</v>
          </cell>
          <cell r="AA158">
            <v>4</v>
          </cell>
          <cell r="AB158">
            <v>5</v>
          </cell>
          <cell r="AC158">
            <v>6</v>
          </cell>
          <cell r="AD158">
            <v>7</v>
          </cell>
          <cell r="AE158">
            <v>8</v>
          </cell>
          <cell r="AF158">
            <v>9</v>
          </cell>
          <cell r="AG158">
            <v>10</v>
          </cell>
          <cell r="AH158">
            <v>0</v>
          </cell>
          <cell r="AI158">
            <v>0</v>
          </cell>
          <cell r="AJ158">
            <v>0</v>
          </cell>
          <cell r="AK158">
            <v>0</v>
          </cell>
          <cell r="AL158">
            <v>0</v>
          </cell>
          <cell r="AM158">
            <v>55</v>
          </cell>
        </row>
        <row r="159">
          <cell r="W159">
            <v>85</v>
          </cell>
          <cell r="X159">
            <v>1</v>
          </cell>
          <cell r="Y159">
            <v>2</v>
          </cell>
          <cell r="Z159">
            <v>3</v>
          </cell>
          <cell r="AA159">
            <v>4</v>
          </cell>
          <cell r="AB159">
            <v>5</v>
          </cell>
          <cell r="AC159">
            <v>6</v>
          </cell>
          <cell r="AD159">
            <v>7</v>
          </cell>
          <cell r="AE159">
            <v>8</v>
          </cell>
          <cell r="AF159">
            <v>9</v>
          </cell>
          <cell r="AG159">
            <v>10</v>
          </cell>
          <cell r="AH159">
            <v>0</v>
          </cell>
          <cell r="AI159">
            <v>0</v>
          </cell>
          <cell r="AJ159">
            <v>0</v>
          </cell>
          <cell r="AK159">
            <v>0</v>
          </cell>
          <cell r="AL159">
            <v>0</v>
          </cell>
          <cell r="AM159">
            <v>55</v>
          </cell>
        </row>
        <row r="160">
          <cell r="W160">
            <v>86</v>
          </cell>
          <cell r="X160">
            <v>1</v>
          </cell>
          <cell r="Y160">
            <v>2</v>
          </cell>
          <cell r="Z160">
            <v>3</v>
          </cell>
          <cell r="AA160">
            <v>4</v>
          </cell>
          <cell r="AB160">
            <v>5</v>
          </cell>
          <cell r="AC160">
            <v>6</v>
          </cell>
          <cell r="AD160">
            <v>7</v>
          </cell>
          <cell r="AE160">
            <v>8</v>
          </cell>
          <cell r="AF160">
            <v>9</v>
          </cell>
          <cell r="AG160">
            <v>10</v>
          </cell>
          <cell r="AH160">
            <v>0</v>
          </cell>
          <cell r="AI160">
            <v>0</v>
          </cell>
          <cell r="AJ160">
            <v>0</v>
          </cell>
          <cell r="AK160">
            <v>0</v>
          </cell>
          <cell r="AL160">
            <v>0</v>
          </cell>
          <cell r="AM160">
            <v>55</v>
          </cell>
        </row>
        <row r="161">
          <cell r="W161">
            <v>87</v>
          </cell>
          <cell r="X161">
            <v>1</v>
          </cell>
          <cell r="Y161">
            <v>2</v>
          </cell>
          <cell r="Z161">
            <v>3</v>
          </cell>
          <cell r="AA161">
            <v>4</v>
          </cell>
          <cell r="AB161">
            <v>5</v>
          </cell>
          <cell r="AC161">
            <v>6</v>
          </cell>
          <cell r="AD161">
            <v>7</v>
          </cell>
          <cell r="AE161">
            <v>8</v>
          </cell>
          <cell r="AF161">
            <v>9</v>
          </cell>
          <cell r="AG161">
            <v>10</v>
          </cell>
          <cell r="AH161">
            <v>0</v>
          </cell>
          <cell r="AI161">
            <v>0</v>
          </cell>
          <cell r="AJ161">
            <v>0</v>
          </cell>
          <cell r="AK161">
            <v>0</v>
          </cell>
          <cell r="AL161">
            <v>0</v>
          </cell>
          <cell r="AM161">
            <v>55</v>
          </cell>
        </row>
        <row r="162">
          <cell r="W162">
            <v>88</v>
          </cell>
          <cell r="X162">
            <v>1</v>
          </cell>
          <cell r="Y162">
            <v>2</v>
          </cell>
          <cell r="Z162">
            <v>3</v>
          </cell>
          <cell r="AA162">
            <v>4</v>
          </cell>
          <cell r="AB162">
            <v>5</v>
          </cell>
          <cell r="AC162">
            <v>6</v>
          </cell>
          <cell r="AD162">
            <v>7</v>
          </cell>
          <cell r="AE162">
            <v>8</v>
          </cell>
          <cell r="AF162">
            <v>9</v>
          </cell>
          <cell r="AG162">
            <v>10</v>
          </cell>
          <cell r="AH162">
            <v>0</v>
          </cell>
          <cell r="AI162">
            <v>0</v>
          </cell>
          <cell r="AJ162">
            <v>0</v>
          </cell>
          <cell r="AK162">
            <v>0</v>
          </cell>
          <cell r="AL162">
            <v>0</v>
          </cell>
          <cell r="AM162">
            <v>55</v>
          </cell>
        </row>
        <row r="163">
          <cell r="W163">
            <v>89</v>
          </cell>
          <cell r="X163">
            <v>1</v>
          </cell>
          <cell r="Y163">
            <v>2</v>
          </cell>
          <cell r="Z163">
            <v>3</v>
          </cell>
          <cell r="AA163">
            <v>4</v>
          </cell>
          <cell r="AB163">
            <v>5</v>
          </cell>
          <cell r="AC163">
            <v>6</v>
          </cell>
          <cell r="AD163">
            <v>7</v>
          </cell>
          <cell r="AE163">
            <v>8</v>
          </cell>
          <cell r="AF163">
            <v>9</v>
          </cell>
          <cell r="AG163">
            <v>10</v>
          </cell>
          <cell r="AH163">
            <v>0</v>
          </cell>
          <cell r="AI163">
            <v>0</v>
          </cell>
          <cell r="AJ163">
            <v>0</v>
          </cell>
          <cell r="AK163">
            <v>0</v>
          </cell>
          <cell r="AL163">
            <v>0</v>
          </cell>
          <cell r="AM163">
            <v>55</v>
          </cell>
        </row>
        <row r="164">
          <cell r="W164">
            <v>90</v>
          </cell>
          <cell r="X164">
            <v>1</v>
          </cell>
          <cell r="Y164">
            <v>2</v>
          </cell>
          <cell r="Z164">
            <v>3</v>
          </cell>
          <cell r="AA164">
            <v>4</v>
          </cell>
          <cell r="AB164">
            <v>5</v>
          </cell>
          <cell r="AC164">
            <v>6</v>
          </cell>
          <cell r="AD164">
            <v>7</v>
          </cell>
          <cell r="AE164">
            <v>8</v>
          </cell>
          <cell r="AF164">
            <v>9</v>
          </cell>
          <cell r="AG164">
            <v>10</v>
          </cell>
          <cell r="AH164">
            <v>0</v>
          </cell>
          <cell r="AI164">
            <v>0</v>
          </cell>
          <cell r="AJ164">
            <v>0</v>
          </cell>
          <cell r="AK164">
            <v>0</v>
          </cell>
          <cell r="AL164">
            <v>0</v>
          </cell>
          <cell r="AM164">
            <v>55</v>
          </cell>
        </row>
        <row r="165">
          <cell r="W165">
            <v>91</v>
          </cell>
          <cell r="X165">
            <v>1</v>
          </cell>
          <cell r="Y165">
            <v>2</v>
          </cell>
          <cell r="Z165">
            <v>3</v>
          </cell>
          <cell r="AA165">
            <v>4</v>
          </cell>
          <cell r="AB165">
            <v>5</v>
          </cell>
          <cell r="AC165">
            <v>6</v>
          </cell>
          <cell r="AD165">
            <v>7</v>
          </cell>
          <cell r="AE165">
            <v>8</v>
          </cell>
          <cell r="AF165">
            <v>9</v>
          </cell>
          <cell r="AG165">
            <v>10</v>
          </cell>
          <cell r="AH165">
            <v>0</v>
          </cell>
          <cell r="AI165">
            <v>0</v>
          </cell>
          <cell r="AJ165">
            <v>0</v>
          </cell>
          <cell r="AK165">
            <v>0</v>
          </cell>
          <cell r="AL165">
            <v>0</v>
          </cell>
          <cell r="AM165">
            <v>55</v>
          </cell>
        </row>
        <row r="166">
          <cell r="W166">
            <v>92</v>
          </cell>
          <cell r="X166">
            <v>1</v>
          </cell>
          <cell r="Y166">
            <v>2</v>
          </cell>
          <cell r="Z166">
            <v>3</v>
          </cell>
          <cell r="AA166">
            <v>4</v>
          </cell>
          <cell r="AB166">
            <v>5</v>
          </cell>
          <cell r="AC166">
            <v>6</v>
          </cell>
          <cell r="AD166">
            <v>7</v>
          </cell>
          <cell r="AE166">
            <v>8</v>
          </cell>
          <cell r="AF166">
            <v>9</v>
          </cell>
          <cell r="AG166">
            <v>10</v>
          </cell>
          <cell r="AH166">
            <v>0</v>
          </cell>
          <cell r="AI166">
            <v>0</v>
          </cell>
          <cell r="AJ166">
            <v>0</v>
          </cell>
          <cell r="AK166">
            <v>0</v>
          </cell>
          <cell r="AL166">
            <v>0</v>
          </cell>
          <cell r="AM166">
            <v>55</v>
          </cell>
        </row>
        <row r="167">
          <cell r="W167">
            <v>93</v>
          </cell>
          <cell r="X167">
            <v>1</v>
          </cell>
          <cell r="Y167">
            <v>2</v>
          </cell>
          <cell r="Z167">
            <v>3</v>
          </cell>
          <cell r="AA167">
            <v>4</v>
          </cell>
          <cell r="AB167">
            <v>5</v>
          </cell>
          <cell r="AC167">
            <v>6</v>
          </cell>
          <cell r="AD167">
            <v>7</v>
          </cell>
          <cell r="AE167">
            <v>8</v>
          </cell>
          <cell r="AF167">
            <v>9</v>
          </cell>
          <cell r="AG167">
            <v>10</v>
          </cell>
          <cell r="AH167">
            <v>0</v>
          </cell>
          <cell r="AI167">
            <v>0</v>
          </cell>
          <cell r="AJ167">
            <v>0</v>
          </cell>
          <cell r="AK167">
            <v>0</v>
          </cell>
          <cell r="AL167">
            <v>0</v>
          </cell>
          <cell r="AM167">
            <v>55</v>
          </cell>
        </row>
        <row r="168">
          <cell r="W168">
            <v>94</v>
          </cell>
          <cell r="X168">
            <v>1</v>
          </cell>
          <cell r="Y168">
            <v>2</v>
          </cell>
          <cell r="Z168">
            <v>3</v>
          </cell>
          <cell r="AA168">
            <v>4</v>
          </cell>
          <cell r="AB168">
            <v>5</v>
          </cell>
          <cell r="AC168">
            <v>6</v>
          </cell>
          <cell r="AD168">
            <v>7</v>
          </cell>
          <cell r="AE168">
            <v>8</v>
          </cell>
          <cell r="AF168">
            <v>9</v>
          </cell>
          <cell r="AG168">
            <v>10</v>
          </cell>
          <cell r="AH168">
            <v>0</v>
          </cell>
          <cell r="AI168">
            <v>0</v>
          </cell>
          <cell r="AJ168">
            <v>0</v>
          </cell>
          <cell r="AK168">
            <v>0</v>
          </cell>
          <cell r="AL168">
            <v>0</v>
          </cell>
          <cell r="AM168">
            <v>55</v>
          </cell>
        </row>
        <row r="169">
          <cell r="W169">
            <v>95</v>
          </cell>
          <cell r="X169">
            <v>1</v>
          </cell>
          <cell r="Y169">
            <v>2</v>
          </cell>
          <cell r="Z169">
            <v>3</v>
          </cell>
          <cell r="AA169">
            <v>4</v>
          </cell>
          <cell r="AB169">
            <v>5</v>
          </cell>
          <cell r="AC169">
            <v>6</v>
          </cell>
          <cell r="AD169">
            <v>7</v>
          </cell>
          <cell r="AE169">
            <v>8</v>
          </cell>
          <cell r="AF169">
            <v>9</v>
          </cell>
          <cell r="AG169">
            <v>10</v>
          </cell>
          <cell r="AH169">
            <v>0</v>
          </cell>
          <cell r="AI169">
            <v>0</v>
          </cell>
          <cell r="AJ169">
            <v>0</v>
          </cell>
          <cell r="AK169">
            <v>0</v>
          </cell>
          <cell r="AL169">
            <v>0</v>
          </cell>
          <cell r="AM169">
            <v>55</v>
          </cell>
        </row>
        <row r="170">
          <cell r="W170">
            <v>96</v>
          </cell>
          <cell r="X170">
            <v>1</v>
          </cell>
          <cell r="Y170">
            <v>2</v>
          </cell>
          <cell r="Z170">
            <v>3</v>
          </cell>
          <cell r="AA170">
            <v>4</v>
          </cell>
          <cell r="AB170">
            <v>5</v>
          </cell>
          <cell r="AC170">
            <v>6</v>
          </cell>
          <cell r="AD170">
            <v>7</v>
          </cell>
          <cell r="AE170">
            <v>8</v>
          </cell>
          <cell r="AF170">
            <v>9</v>
          </cell>
          <cell r="AG170">
            <v>10</v>
          </cell>
          <cell r="AH170">
            <v>0</v>
          </cell>
          <cell r="AI170">
            <v>0</v>
          </cell>
          <cell r="AJ170">
            <v>0</v>
          </cell>
          <cell r="AK170">
            <v>0</v>
          </cell>
          <cell r="AL170">
            <v>0</v>
          </cell>
          <cell r="AM170">
            <v>55</v>
          </cell>
        </row>
        <row r="171">
          <cell r="W171">
            <v>97</v>
          </cell>
          <cell r="X171">
            <v>1</v>
          </cell>
          <cell r="Y171">
            <v>2</v>
          </cell>
          <cell r="Z171">
            <v>3</v>
          </cell>
          <cell r="AA171">
            <v>4</v>
          </cell>
          <cell r="AB171">
            <v>5</v>
          </cell>
          <cell r="AC171">
            <v>6</v>
          </cell>
          <cell r="AD171">
            <v>7</v>
          </cell>
          <cell r="AE171">
            <v>8</v>
          </cell>
          <cell r="AF171">
            <v>9</v>
          </cell>
          <cell r="AG171">
            <v>10</v>
          </cell>
          <cell r="AH171">
            <v>0</v>
          </cell>
          <cell r="AI171">
            <v>0</v>
          </cell>
          <cell r="AJ171">
            <v>0</v>
          </cell>
          <cell r="AK171">
            <v>0</v>
          </cell>
          <cell r="AL171">
            <v>0</v>
          </cell>
          <cell r="AM171">
            <v>55</v>
          </cell>
        </row>
        <row r="172">
          <cell r="W172">
            <v>98</v>
          </cell>
          <cell r="X172">
            <v>1</v>
          </cell>
          <cell r="Y172">
            <v>2</v>
          </cell>
          <cell r="Z172">
            <v>3</v>
          </cell>
          <cell r="AA172">
            <v>4</v>
          </cell>
          <cell r="AB172">
            <v>5</v>
          </cell>
          <cell r="AC172">
            <v>6</v>
          </cell>
          <cell r="AD172">
            <v>7</v>
          </cell>
          <cell r="AE172">
            <v>8</v>
          </cell>
          <cell r="AF172">
            <v>9</v>
          </cell>
          <cell r="AG172">
            <v>10</v>
          </cell>
          <cell r="AH172">
            <v>0</v>
          </cell>
          <cell r="AI172">
            <v>0</v>
          </cell>
          <cell r="AJ172">
            <v>0</v>
          </cell>
          <cell r="AK172">
            <v>0</v>
          </cell>
          <cell r="AL172">
            <v>0</v>
          </cell>
          <cell r="AM172">
            <v>55</v>
          </cell>
        </row>
        <row r="173">
          <cell r="W173">
            <v>99</v>
          </cell>
          <cell r="X173">
            <v>1</v>
          </cell>
          <cell r="Y173">
            <v>2</v>
          </cell>
          <cell r="Z173">
            <v>3</v>
          </cell>
          <cell r="AA173">
            <v>4</v>
          </cell>
          <cell r="AB173">
            <v>5</v>
          </cell>
          <cell r="AC173">
            <v>6</v>
          </cell>
          <cell r="AD173">
            <v>7</v>
          </cell>
          <cell r="AE173">
            <v>8</v>
          </cell>
          <cell r="AF173">
            <v>9</v>
          </cell>
          <cell r="AG173">
            <v>10</v>
          </cell>
          <cell r="AH173">
            <v>0</v>
          </cell>
          <cell r="AI173">
            <v>0</v>
          </cell>
          <cell r="AJ173">
            <v>0</v>
          </cell>
          <cell r="AK173">
            <v>0</v>
          </cell>
          <cell r="AL173">
            <v>0</v>
          </cell>
          <cell r="AM173">
            <v>55</v>
          </cell>
        </row>
        <row r="174">
          <cell r="W174">
            <v>100</v>
          </cell>
          <cell r="X174">
            <v>1</v>
          </cell>
          <cell r="Y174">
            <v>2</v>
          </cell>
          <cell r="Z174">
            <v>3</v>
          </cell>
          <cell r="AA174">
            <v>4</v>
          </cell>
          <cell r="AB174">
            <v>5</v>
          </cell>
          <cell r="AC174">
            <v>6</v>
          </cell>
          <cell r="AD174">
            <v>7</v>
          </cell>
          <cell r="AE174">
            <v>8</v>
          </cell>
          <cell r="AF174">
            <v>9</v>
          </cell>
          <cell r="AG174">
            <v>10</v>
          </cell>
          <cell r="AH174">
            <v>0</v>
          </cell>
          <cell r="AI174">
            <v>0</v>
          </cell>
          <cell r="AJ174">
            <v>0</v>
          </cell>
          <cell r="AK174">
            <v>0</v>
          </cell>
          <cell r="AL174">
            <v>0</v>
          </cell>
          <cell r="AM174">
            <v>55</v>
          </cell>
        </row>
        <row r="175">
          <cell r="W175">
            <v>101</v>
          </cell>
          <cell r="X175">
            <v>1</v>
          </cell>
          <cell r="Y175">
            <v>2</v>
          </cell>
          <cell r="Z175">
            <v>3</v>
          </cell>
          <cell r="AA175">
            <v>4</v>
          </cell>
          <cell r="AB175">
            <v>5</v>
          </cell>
          <cell r="AC175">
            <v>6</v>
          </cell>
          <cell r="AD175">
            <v>7</v>
          </cell>
          <cell r="AE175">
            <v>8</v>
          </cell>
          <cell r="AF175">
            <v>9</v>
          </cell>
          <cell r="AG175">
            <v>10</v>
          </cell>
          <cell r="AH175">
            <v>0</v>
          </cell>
          <cell r="AI175">
            <v>0</v>
          </cell>
          <cell r="AJ175">
            <v>0</v>
          </cell>
          <cell r="AK175">
            <v>0</v>
          </cell>
          <cell r="AL175">
            <v>0</v>
          </cell>
          <cell r="AM175">
            <v>55</v>
          </cell>
        </row>
        <row r="176">
          <cell r="W176">
            <v>102</v>
          </cell>
          <cell r="X176">
            <v>1</v>
          </cell>
          <cell r="Y176">
            <v>2</v>
          </cell>
          <cell r="Z176">
            <v>3</v>
          </cell>
          <cell r="AA176">
            <v>4</v>
          </cell>
          <cell r="AB176">
            <v>5</v>
          </cell>
          <cell r="AC176">
            <v>6</v>
          </cell>
          <cell r="AD176">
            <v>7</v>
          </cell>
          <cell r="AE176">
            <v>8</v>
          </cell>
          <cell r="AF176">
            <v>9</v>
          </cell>
          <cell r="AG176">
            <v>10</v>
          </cell>
          <cell r="AH176">
            <v>0</v>
          </cell>
          <cell r="AI176">
            <v>0</v>
          </cell>
          <cell r="AJ176">
            <v>0</v>
          </cell>
          <cell r="AK176">
            <v>0</v>
          </cell>
          <cell r="AL176">
            <v>0</v>
          </cell>
          <cell r="AM176">
            <v>55</v>
          </cell>
        </row>
        <row r="177">
          <cell r="W177">
            <v>103</v>
          </cell>
          <cell r="X177">
            <v>1</v>
          </cell>
          <cell r="Y177">
            <v>2</v>
          </cell>
          <cell r="Z177">
            <v>3</v>
          </cell>
          <cell r="AA177">
            <v>4</v>
          </cell>
          <cell r="AB177">
            <v>5</v>
          </cell>
          <cell r="AC177">
            <v>6</v>
          </cell>
          <cell r="AD177">
            <v>7</v>
          </cell>
          <cell r="AE177">
            <v>8</v>
          </cell>
          <cell r="AF177">
            <v>9</v>
          </cell>
          <cell r="AG177">
            <v>10</v>
          </cell>
          <cell r="AH177">
            <v>0</v>
          </cell>
          <cell r="AI177">
            <v>0</v>
          </cell>
          <cell r="AJ177">
            <v>0</v>
          </cell>
          <cell r="AK177">
            <v>0</v>
          </cell>
          <cell r="AL177">
            <v>0</v>
          </cell>
          <cell r="AM177">
            <v>55</v>
          </cell>
        </row>
        <row r="178">
          <cell r="W178">
            <v>104</v>
          </cell>
          <cell r="X178">
            <v>1</v>
          </cell>
          <cell r="Y178">
            <v>2</v>
          </cell>
          <cell r="Z178">
            <v>3</v>
          </cell>
          <cell r="AA178">
            <v>4</v>
          </cell>
          <cell r="AB178">
            <v>5</v>
          </cell>
          <cell r="AC178">
            <v>6</v>
          </cell>
          <cell r="AD178">
            <v>7</v>
          </cell>
          <cell r="AE178">
            <v>8</v>
          </cell>
          <cell r="AF178">
            <v>9</v>
          </cell>
          <cell r="AG178">
            <v>10</v>
          </cell>
          <cell r="AH178">
            <v>0</v>
          </cell>
          <cell r="AI178">
            <v>0</v>
          </cell>
          <cell r="AJ178">
            <v>0</v>
          </cell>
          <cell r="AK178">
            <v>0</v>
          </cell>
          <cell r="AL178">
            <v>0</v>
          </cell>
          <cell r="AM178">
            <v>55</v>
          </cell>
        </row>
        <row r="179">
          <cell r="W179">
            <v>105</v>
          </cell>
          <cell r="X179">
            <v>1</v>
          </cell>
          <cell r="Y179">
            <v>2</v>
          </cell>
          <cell r="Z179">
            <v>3</v>
          </cell>
          <cell r="AA179">
            <v>4</v>
          </cell>
          <cell r="AB179">
            <v>5</v>
          </cell>
          <cell r="AC179">
            <v>6</v>
          </cell>
          <cell r="AD179">
            <v>7</v>
          </cell>
          <cell r="AE179">
            <v>8</v>
          </cell>
          <cell r="AF179">
            <v>9</v>
          </cell>
          <cell r="AG179">
            <v>10</v>
          </cell>
          <cell r="AH179">
            <v>0</v>
          </cell>
          <cell r="AI179">
            <v>0</v>
          </cell>
          <cell r="AJ179">
            <v>0</v>
          </cell>
          <cell r="AK179">
            <v>0</v>
          </cell>
          <cell r="AL179">
            <v>0</v>
          </cell>
          <cell r="AM179">
            <v>55</v>
          </cell>
        </row>
        <row r="180">
          <cell r="W180">
            <v>106</v>
          </cell>
          <cell r="X180">
            <v>1</v>
          </cell>
          <cell r="Y180">
            <v>2</v>
          </cell>
          <cell r="Z180">
            <v>3</v>
          </cell>
          <cell r="AA180">
            <v>4</v>
          </cell>
          <cell r="AB180">
            <v>5</v>
          </cell>
          <cell r="AC180">
            <v>6</v>
          </cell>
          <cell r="AD180">
            <v>7</v>
          </cell>
          <cell r="AE180">
            <v>8</v>
          </cell>
          <cell r="AF180">
            <v>9</v>
          </cell>
          <cell r="AG180">
            <v>10</v>
          </cell>
          <cell r="AH180">
            <v>0</v>
          </cell>
          <cell r="AI180">
            <v>0</v>
          </cell>
          <cell r="AJ180">
            <v>0</v>
          </cell>
          <cell r="AK180">
            <v>0</v>
          </cell>
          <cell r="AL180">
            <v>0</v>
          </cell>
          <cell r="AM180">
            <v>55</v>
          </cell>
        </row>
        <row r="181">
          <cell r="W181">
            <v>107</v>
          </cell>
          <cell r="X181">
            <v>1</v>
          </cell>
          <cell r="Y181">
            <v>2</v>
          </cell>
          <cell r="Z181">
            <v>3</v>
          </cell>
          <cell r="AA181">
            <v>4</v>
          </cell>
          <cell r="AB181">
            <v>5</v>
          </cell>
          <cell r="AC181">
            <v>6</v>
          </cell>
          <cell r="AD181">
            <v>7</v>
          </cell>
          <cell r="AE181">
            <v>8</v>
          </cell>
          <cell r="AF181">
            <v>9</v>
          </cell>
          <cell r="AG181">
            <v>10</v>
          </cell>
          <cell r="AH181">
            <v>0</v>
          </cell>
          <cell r="AI181">
            <v>0</v>
          </cell>
          <cell r="AJ181">
            <v>0</v>
          </cell>
          <cell r="AK181">
            <v>0</v>
          </cell>
          <cell r="AL181">
            <v>0</v>
          </cell>
          <cell r="AM181">
            <v>55</v>
          </cell>
        </row>
        <row r="182">
          <cell r="W182">
            <v>108</v>
          </cell>
          <cell r="X182">
            <v>1</v>
          </cell>
          <cell r="Y182">
            <v>2</v>
          </cell>
          <cell r="Z182">
            <v>3</v>
          </cell>
          <cell r="AA182">
            <v>4</v>
          </cell>
          <cell r="AB182">
            <v>5</v>
          </cell>
          <cell r="AC182">
            <v>6</v>
          </cell>
          <cell r="AD182">
            <v>7</v>
          </cell>
          <cell r="AE182">
            <v>8</v>
          </cell>
          <cell r="AF182">
            <v>9</v>
          </cell>
          <cell r="AG182">
            <v>10</v>
          </cell>
          <cell r="AH182">
            <v>0</v>
          </cell>
          <cell r="AI182">
            <v>0</v>
          </cell>
          <cell r="AJ182">
            <v>0</v>
          </cell>
          <cell r="AK182">
            <v>0</v>
          </cell>
          <cell r="AL182">
            <v>0</v>
          </cell>
          <cell r="AM182">
            <v>55</v>
          </cell>
        </row>
        <row r="183">
          <cell r="W183">
            <v>109</v>
          </cell>
          <cell r="X183">
            <v>1</v>
          </cell>
          <cell r="Y183">
            <v>2</v>
          </cell>
          <cell r="Z183">
            <v>3</v>
          </cell>
          <cell r="AA183">
            <v>4</v>
          </cell>
          <cell r="AB183">
            <v>5</v>
          </cell>
          <cell r="AC183">
            <v>6</v>
          </cell>
          <cell r="AD183">
            <v>7</v>
          </cell>
          <cell r="AE183">
            <v>8</v>
          </cell>
          <cell r="AF183">
            <v>9</v>
          </cell>
          <cell r="AG183">
            <v>10</v>
          </cell>
          <cell r="AH183">
            <v>0</v>
          </cell>
          <cell r="AI183">
            <v>0</v>
          </cell>
          <cell r="AJ183">
            <v>0</v>
          </cell>
          <cell r="AK183">
            <v>0</v>
          </cell>
          <cell r="AL183">
            <v>0</v>
          </cell>
          <cell r="AM183">
            <v>55</v>
          </cell>
        </row>
        <row r="184">
          <cell r="W184">
            <v>110</v>
          </cell>
          <cell r="X184">
            <v>1</v>
          </cell>
          <cell r="Y184">
            <v>2</v>
          </cell>
          <cell r="Z184">
            <v>3</v>
          </cell>
          <cell r="AA184">
            <v>4</v>
          </cell>
          <cell r="AB184">
            <v>5</v>
          </cell>
          <cell r="AC184">
            <v>6</v>
          </cell>
          <cell r="AD184">
            <v>7</v>
          </cell>
          <cell r="AE184">
            <v>8</v>
          </cell>
          <cell r="AF184">
            <v>9</v>
          </cell>
          <cell r="AG184">
            <v>10</v>
          </cell>
          <cell r="AH184">
            <v>0</v>
          </cell>
          <cell r="AI184">
            <v>0</v>
          </cell>
          <cell r="AJ184">
            <v>0</v>
          </cell>
          <cell r="AK184">
            <v>0</v>
          </cell>
          <cell r="AL184">
            <v>0</v>
          </cell>
          <cell r="AM184">
            <v>55</v>
          </cell>
        </row>
        <row r="185">
          <cell r="W185">
            <v>111</v>
          </cell>
          <cell r="X185">
            <v>1</v>
          </cell>
          <cell r="Y185">
            <v>2</v>
          </cell>
          <cell r="Z185">
            <v>3</v>
          </cell>
          <cell r="AA185">
            <v>4</v>
          </cell>
          <cell r="AB185">
            <v>5</v>
          </cell>
          <cell r="AC185">
            <v>6</v>
          </cell>
          <cell r="AD185">
            <v>7</v>
          </cell>
          <cell r="AE185">
            <v>8</v>
          </cell>
          <cell r="AF185">
            <v>9</v>
          </cell>
          <cell r="AG185">
            <v>10</v>
          </cell>
          <cell r="AH185">
            <v>0</v>
          </cell>
          <cell r="AI185">
            <v>0</v>
          </cell>
          <cell r="AJ185">
            <v>0</v>
          </cell>
          <cell r="AK185">
            <v>0</v>
          </cell>
          <cell r="AL185">
            <v>0</v>
          </cell>
          <cell r="AM185">
            <v>55</v>
          </cell>
        </row>
        <row r="186">
          <cell r="W186">
            <v>112</v>
          </cell>
          <cell r="X186">
            <v>1</v>
          </cell>
          <cell r="Y186">
            <v>2</v>
          </cell>
          <cell r="Z186">
            <v>3</v>
          </cell>
          <cell r="AA186">
            <v>4</v>
          </cell>
          <cell r="AB186">
            <v>5</v>
          </cell>
          <cell r="AC186">
            <v>6</v>
          </cell>
          <cell r="AD186">
            <v>7</v>
          </cell>
          <cell r="AE186">
            <v>8</v>
          </cell>
          <cell r="AF186">
            <v>9</v>
          </cell>
          <cell r="AG186">
            <v>10</v>
          </cell>
          <cell r="AH186">
            <v>0</v>
          </cell>
          <cell r="AI186">
            <v>0</v>
          </cell>
          <cell r="AJ186">
            <v>0</v>
          </cell>
          <cell r="AK186">
            <v>0</v>
          </cell>
          <cell r="AL186">
            <v>0</v>
          </cell>
          <cell r="AM186">
            <v>55</v>
          </cell>
        </row>
        <row r="187">
          <cell r="W187">
            <v>113</v>
          </cell>
          <cell r="X187">
            <v>1</v>
          </cell>
          <cell r="Y187">
            <v>2</v>
          </cell>
          <cell r="Z187">
            <v>3</v>
          </cell>
          <cell r="AA187">
            <v>4</v>
          </cell>
          <cell r="AB187">
            <v>5</v>
          </cell>
          <cell r="AC187">
            <v>6</v>
          </cell>
          <cell r="AD187">
            <v>7</v>
          </cell>
          <cell r="AE187">
            <v>8</v>
          </cell>
          <cell r="AF187">
            <v>9</v>
          </cell>
          <cell r="AG187">
            <v>10</v>
          </cell>
          <cell r="AH187">
            <v>0</v>
          </cell>
          <cell r="AI187">
            <v>0</v>
          </cell>
          <cell r="AJ187">
            <v>0</v>
          </cell>
          <cell r="AK187">
            <v>0</v>
          </cell>
          <cell r="AL187">
            <v>0</v>
          </cell>
          <cell r="AM187">
            <v>55</v>
          </cell>
        </row>
        <row r="188">
          <cell r="W188">
            <v>114</v>
          </cell>
          <cell r="X188">
            <v>1</v>
          </cell>
          <cell r="Y188">
            <v>2</v>
          </cell>
          <cell r="Z188">
            <v>3</v>
          </cell>
          <cell r="AA188">
            <v>4</v>
          </cell>
          <cell r="AB188">
            <v>5</v>
          </cell>
          <cell r="AC188">
            <v>6</v>
          </cell>
          <cell r="AD188">
            <v>7</v>
          </cell>
          <cell r="AE188">
            <v>8</v>
          </cell>
          <cell r="AF188">
            <v>9</v>
          </cell>
          <cell r="AG188">
            <v>10</v>
          </cell>
          <cell r="AH188">
            <v>0</v>
          </cell>
          <cell r="AI188">
            <v>0</v>
          </cell>
          <cell r="AJ188">
            <v>0</v>
          </cell>
          <cell r="AK188">
            <v>0</v>
          </cell>
          <cell r="AL188">
            <v>0</v>
          </cell>
          <cell r="AM188">
            <v>55</v>
          </cell>
        </row>
        <row r="189">
          <cell r="W189">
            <v>115</v>
          </cell>
          <cell r="X189">
            <v>1</v>
          </cell>
          <cell r="Y189">
            <v>2</v>
          </cell>
          <cell r="Z189">
            <v>3</v>
          </cell>
          <cell r="AA189">
            <v>4</v>
          </cell>
          <cell r="AB189">
            <v>5</v>
          </cell>
          <cell r="AC189">
            <v>6</v>
          </cell>
          <cell r="AD189">
            <v>7</v>
          </cell>
          <cell r="AE189">
            <v>8</v>
          </cell>
          <cell r="AF189">
            <v>9</v>
          </cell>
          <cell r="AG189">
            <v>10</v>
          </cell>
          <cell r="AH189">
            <v>0</v>
          </cell>
          <cell r="AI189">
            <v>0</v>
          </cell>
          <cell r="AJ189">
            <v>0</v>
          </cell>
          <cell r="AK189">
            <v>0</v>
          </cell>
          <cell r="AL189">
            <v>0</v>
          </cell>
          <cell r="AM189">
            <v>55</v>
          </cell>
        </row>
        <row r="190">
          <cell r="W190">
            <v>116</v>
          </cell>
          <cell r="X190">
            <v>1</v>
          </cell>
          <cell r="Y190">
            <v>2</v>
          </cell>
          <cell r="Z190">
            <v>3</v>
          </cell>
          <cell r="AA190">
            <v>4</v>
          </cell>
          <cell r="AB190">
            <v>5</v>
          </cell>
          <cell r="AC190">
            <v>6</v>
          </cell>
          <cell r="AD190">
            <v>7</v>
          </cell>
          <cell r="AE190">
            <v>8</v>
          </cell>
          <cell r="AF190">
            <v>9</v>
          </cell>
          <cell r="AG190">
            <v>10</v>
          </cell>
          <cell r="AH190">
            <v>0</v>
          </cell>
          <cell r="AI190">
            <v>0</v>
          </cell>
          <cell r="AJ190">
            <v>0</v>
          </cell>
          <cell r="AK190">
            <v>0</v>
          </cell>
          <cell r="AL190">
            <v>0</v>
          </cell>
          <cell r="AM190">
            <v>55</v>
          </cell>
        </row>
        <row r="191">
          <cell r="W191">
            <v>117</v>
          </cell>
          <cell r="X191">
            <v>1</v>
          </cell>
          <cell r="Y191">
            <v>2</v>
          </cell>
          <cell r="Z191">
            <v>3</v>
          </cell>
          <cell r="AA191">
            <v>4</v>
          </cell>
          <cell r="AB191">
            <v>5</v>
          </cell>
          <cell r="AC191">
            <v>6</v>
          </cell>
          <cell r="AD191">
            <v>7</v>
          </cell>
          <cell r="AE191">
            <v>8</v>
          </cell>
          <cell r="AF191">
            <v>9</v>
          </cell>
          <cell r="AG191">
            <v>10</v>
          </cell>
          <cell r="AH191">
            <v>0</v>
          </cell>
          <cell r="AI191">
            <v>0</v>
          </cell>
          <cell r="AJ191">
            <v>0</v>
          </cell>
          <cell r="AK191">
            <v>0</v>
          </cell>
          <cell r="AL191">
            <v>0</v>
          </cell>
          <cell r="AM191">
            <v>55</v>
          </cell>
        </row>
        <row r="192">
          <cell r="W192">
            <v>118</v>
          </cell>
          <cell r="X192">
            <v>1</v>
          </cell>
          <cell r="Y192">
            <v>2</v>
          </cell>
          <cell r="Z192">
            <v>3</v>
          </cell>
          <cell r="AA192">
            <v>4</v>
          </cell>
          <cell r="AB192">
            <v>5</v>
          </cell>
          <cell r="AC192">
            <v>6</v>
          </cell>
          <cell r="AD192">
            <v>7</v>
          </cell>
          <cell r="AE192">
            <v>8</v>
          </cell>
          <cell r="AF192">
            <v>9</v>
          </cell>
          <cell r="AG192">
            <v>10</v>
          </cell>
          <cell r="AH192">
            <v>0</v>
          </cell>
          <cell r="AI192">
            <v>0</v>
          </cell>
          <cell r="AJ192">
            <v>0</v>
          </cell>
          <cell r="AK192">
            <v>0</v>
          </cell>
          <cell r="AL192">
            <v>0</v>
          </cell>
          <cell r="AM192">
            <v>55</v>
          </cell>
        </row>
        <row r="193">
          <cell r="W193">
            <v>119</v>
          </cell>
          <cell r="X193">
            <v>1</v>
          </cell>
          <cell r="Y193">
            <v>2</v>
          </cell>
          <cell r="Z193">
            <v>3</v>
          </cell>
          <cell r="AA193">
            <v>4</v>
          </cell>
          <cell r="AB193">
            <v>5</v>
          </cell>
          <cell r="AC193">
            <v>6</v>
          </cell>
          <cell r="AD193">
            <v>7</v>
          </cell>
          <cell r="AE193">
            <v>8</v>
          </cell>
          <cell r="AF193">
            <v>9</v>
          </cell>
          <cell r="AG193">
            <v>10</v>
          </cell>
          <cell r="AH193">
            <v>0</v>
          </cell>
          <cell r="AI193">
            <v>0</v>
          </cell>
          <cell r="AJ193">
            <v>0</v>
          </cell>
          <cell r="AK193">
            <v>0</v>
          </cell>
          <cell r="AL193">
            <v>0</v>
          </cell>
          <cell r="AM193">
            <v>55</v>
          </cell>
        </row>
        <row r="194">
          <cell r="W194">
            <v>120</v>
          </cell>
          <cell r="X194">
            <v>1</v>
          </cell>
          <cell r="Y194">
            <v>2</v>
          </cell>
          <cell r="Z194">
            <v>3</v>
          </cell>
          <cell r="AA194">
            <v>4</v>
          </cell>
          <cell r="AB194">
            <v>5</v>
          </cell>
          <cell r="AC194">
            <v>6</v>
          </cell>
          <cell r="AD194">
            <v>7</v>
          </cell>
          <cell r="AE194">
            <v>8</v>
          </cell>
          <cell r="AF194">
            <v>9</v>
          </cell>
          <cell r="AG194">
            <v>10</v>
          </cell>
          <cell r="AH194">
            <v>0</v>
          </cell>
          <cell r="AI194">
            <v>0</v>
          </cell>
          <cell r="AJ194">
            <v>0</v>
          </cell>
          <cell r="AK194">
            <v>0</v>
          </cell>
          <cell r="AL194">
            <v>0</v>
          </cell>
          <cell r="AM194">
            <v>55</v>
          </cell>
        </row>
        <row r="195">
          <cell r="W195">
            <v>121</v>
          </cell>
          <cell r="X195">
            <v>1</v>
          </cell>
          <cell r="Y195">
            <v>2</v>
          </cell>
          <cell r="Z195">
            <v>3</v>
          </cell>
          <cell r="AA195">
            <v>4</v>
          </cell>
          <cell r="AB195">
            <v>5</v>
          </cell>
          <cell r="AC195">
            <v>6</v>
          </cell>
          <cell r="AD195">
            <v>7</v>
          </cell>
          <cell r="AE195">
            <v>8</v>
          </cell>
          <cell r="AF195">
            <v>9</v>
          </cell>
          <cell r="AG195">
            <v>10</v>
          </cell>
          <cell r="AH195">
            <v>0</v>
          </cell>
          <cell r="AI195">
            <v>0</v>
          </cell>
          <cell r="AJ195">
            <v>0</v>
          </cell>
          <cell r="AK195">
            <v>0</v>
          </cell>
          <cell r="AL195">
            <v>0</v>
          </cell>
          <cell r="AM195">
            <v>55</v>
          </cell>
        </row>
        <row r="196">
          <cell r="W196">
            <v>122</v>
          </cell>
          <cell r="X196">
            <v>1</v>
          </cell>
          <cell r="Y196">
            <v>2</v>
          </cell>
          <cell r="Z196">
            <v>3</v>
          </cell>
          <cell r="AA196">
            <v>4</v>
          </cell>
          <cell r="AB196">
            <v>5</v>
          </cell>
          <cell r="AC196">
            <v>6</v>
          </cell>
          <cell r="AD196">
            <v>7</v>
          </cell>
          <cell r="AE196">
            <v>8</v>
          </cell>
          <cell r="AF196">
            <v>9</v>
          </cell>
          <cell r="AG196">
            <v>10</v>
          </cell>
          <cell r="AH196">
            <v>0</v>
          </cell>
          <cell r="AI196">
            <v>0</v>
          </cell>
          <cell r="AJ196">
            <v>0</v>
          </cell>
          <cell r="AK196">
            <v>0</v>
          </cell>
          <cell r="AL196">
            <v>0</v>
          </cell>
          <cell r="AM196">
            <v>55</v>
          </cell>
        </row>
        <row r="197">
          <cell r="W197">
            <v>123</v>
          </cell>
          <cell r="X197">
            <v>1</v>
          </cell>
          <cell r="Y197">
            <v>2</v>
          </cell>
          <cell r="Z197">
            <v>3</v>
          </cell>
          <cell r="AA197">
            <v>4</v>
          </cell>
          <cell r="AB197">
            <v>5</v>
          </cell>
          <cell r="AC197">
            <v>6</v>
          </cell>
          <cell r="AD197">
            <v>7</v>
          </cell>
          <cell r="AE197">
            <v>8</v>
          </cell>
          <cell r="AF197">
            <v>9</v>
          </cell>
          <cell r="AG197">
            <v>10</v>
          </cell>
          <cell r="AH197">
            <v>0</v>
          </cell>
          <cell r="AI197">
            <v>0</v>
          </cell>
          <cell r="AJ197">
            <v>0</v>
          </cell>
          <cell r="AK197">
            <v>0</v>
          </cell>
          <cell r="AL197">
            <v>0</v>
          </cell>
          <cell r="AM197">
            <v>55</v>
          </cell>
        </row>
        <row r="198">
          <cell r="W198">
            <v>124</v>
          </cell>
          <cell r="X198">
            <v>1</v>
          </cell>
          <cell r="Y198">
            <v>2</v>
          </cell>
          <cell r="Z198">
            <v>3</v>
          </cell>
          <cell r="AA198">
            <v>4</v>
          </cell>
          <cell r="AB198">
            <v>5</v>
          </cell>
          <cell r="AC198">
            <v>6</v>
          </cell>
          <cell r="AD198">
            <v>7</v>
          </cell>
          <cell r="AE198">
            <v>8</v>
          </cell>
          <cell r="AF198">
            <v>9</v>
          </cell>
          <cell r="AG198">
            <v>10</v>
          </cell>
          <cell r="AH198">
            <v>0</v>
          </cell>
          <cell r="AI198">
            <v>0</v>
          </cell>
          <cell r="AJ198">
            <v>0</v>
          </cell>
          <cell r="AK198">
            <v>0</v>
          </cell>
          <cell r="AL198">
            <v>0</v>
          </cell>
          <cell r="AM198">
            <v>55</v>
          </cell>
        </row>
        <row r="199">
          <cell r="W199">
            <v>125</v>
          </cell>
          <cell r="X199">
            <v>1</v>
          </cell>
          <cell r="Y199">
            <v>2</v>
          </cell>
          <cell r="Z199">
            <v>3</v>
          </cell>
          <cell r="AA199">
            <v>4</v>
          </cell>
          <cell r="AB199">
            <v>5</v>
          </cell>
          <cell r="AC199">
            <v>6</v>
          </cell>
          <cell r="AD199">
            <v>7</v>
          </cell>
          <cell r="AE199">
            <v>8</v>
          </cell>
          <cell r="AF199">
            <v>9</v>
          </cell>
          <cell r="AG199">
            <v>10</v>
          </cell>
          <cell r="AH199">
            <v>0</v>
          </cell>
          <cell r="AI199">
            <v>0</v>
          </cell>
          <cell r="AJ199">
            <v>0</v>
          </cell>
          <cell r="AK199">
            <v>0</v>
          </cell>
          <cell r="AL199">
            <v>0</v>
          </cell>
          <cell r="AM199">
            <v>55</v>
          </cell>
        </row>
        <row r="200">
          <cell r="W200">
            <v>126</v>
          </cell>
          <cell r="X200">
            <v>1</v>
          </cell>
          <cell r="Y200">
            <v>2</v>
          </cell>
          <cell r="Z200">
            <v>3</v>
          </cell>
          <cell r="AA200">
            <v>4</v>
          </cell>
          <cell r="AB200">
            <v>5</v>
          </cell>
          <cell r="AC200">
            <v>6</v>
          </cell>
          <cell r="AD200">
            <v>7</v>
          </cell>
          <cell r="AE200">
            <v>8</v>
          </cell>
          <cell r="AF200">
            <v>9</v>
          </cell>
          <cell r="AG200">
            <v>10</v>
          </cell>
          <cell r="AH200">
            <v>0</v>
          </cell>
          <cell r="AI200">
            <v>0</v>
          </cell>
          <cell r="AJ200">
            <v>0</v>
          </cell>
          <cell r="AK200">
            <v>0</v>
          </cell>
          <cell r="AL200">
            <v>0</v>
          </cell>
          <cell r="AM200">
            <v>55</v>
          </cell>
        </row>
        <row r="201">
          <cell r="W201">
            <v>127</v>
          </cell>
          <cell r="X201">
            <v>1</v>
          </cell>
          <cell r="Y201">
            <v>2</v>
          </cell>
          <cell r="Z201">
            <v>3</v>
          </cell>
          <cell r="AA201">
            <v>4</v>
          </cell>
          <cell r="AB201">
            <v>5</v>
          </cell>
          <cell r="AC201">
            <v>6</v>
          </cell>
          <cell r="AD201">
            <v>7</v>
          </cell>
          <cell r="AE201">
            <v>8</v>
          </cell>
          <cell r="AF201">
            <v>9</v>
          </cell>
          <cell r="AG201">
            <v>10</v>
          </cell>
          <cell r="AH201">
            <v>0</v>
          </cell>
          <cell r="AI201">
            <v>0</v>
          </cell>
          <cell r="AJ201">
            <v>0</v>
          </cell>
          <cell r="AK201">
            <v>0</v>
          </cell>
          <cell r="AL201">
            <v>0</v>
          </cell>
          <cell r="AM201">
            <v>55</v>
          </cell>
        </row>
        <row r="202">
          <cell r="W202">
            <v>128</v>
          </cell>
          <cell r="X202">
            <v>1</v>
          </cell>
          <cell r="Y202">
            <v>2</v>
          </cell>
          <cell r="Z202">
            <v>3</v>
          </cell>
          <cell r="AA202">
            <v>4</v>
          </cell>
          <cell r="AB202">
            <v>5</v>
          </cell>
          <cell r="AC202">
            <v>6</v>
          </cell>
          <cell r="AD202">
            <v>7</v>
          </cell>
          <cell r="AE202">
            <v>8</v>
          </cell>
          <cell r="AF202">
            <v>9</v>
          </cell>
          <cell r="AG202">
            <v>10</v>
          </cell>
          <cell r="AH202">
            <v>0</v>
          </cell>
          <cell r="AI202">
            <v>0</v>
          </cell>
          <cell r="AJ202">
            <v>0</v>
          </cell>
          <cell r="AK202">
            <v>0</v>
          </cell>
          <cell r="AL202">
            <v>0</v>
          </cell>
          <cell r="AM202">
            <v>55</v>
          </cell>
        </row>
        <row r="203">
          <cell r="W203">
            <v>129</v>
          </cell>
          <cell r="X203">
            <v>1</v>
          </cell>
          <cell r="Y203">
            <v>2</v>
          </cell>
          <cell r="Z203">
            <v>3</v>
          </cell>
          <cell r="AA203">
            <v>4</v>
          </cell>
          <cell r="AB203">
            <v>5</v>
          </cell>
          <cell r="AC203">
            <v>6</v>
          </cell>
          <cell r="AD203">
            <v>7</v>
          </cell>
          <cell r="AE203">
            <v>8</v>
          </cell>
          <cell r="AF203">
            <v>9</v>
          </cell>
          <cell r="AG203">
            <v>10</v>
          </cell>
          <cell r="AH203">
            <v>0</v>
          </cell>
          <cell r="AI203">
            <v>0</v>
          </cell>
          <cell r="AJ203">
            <v>0</v>
          </cell>
          <cell r="AK203">
            <v>0</v>
          </cell>
          <cell r="AL203">
            <v>0</v>
          </cell>
          <cell r="AM203">
            <v>55</v>
          </cell>
        </row>
        <row r="204">
          <cell r="W204">
            <v>130</v>
          </cell>
          <cell r="X204">
            <v>1</v>
          </cell>
          <cell r="Y204">
            <v>2</v>
          </cell>
          <cell r="Z204">
            <v>3</v>
          </cell>
          <cell r="AA204">
            <v>4</v>
          </cell>
          <cell r="AB204">
            <v>5</v>
          </cell>
          <cell r="AC204">
            <v>6</v>
          </cell>
          <cell r="AD204">
            <v>7</v>
          </cell>
          <cell r="AE204">
            <v>8</v>
          </cell>
          <cell r="AF204">
            <v>9</v>
          </cell>
          <cell r="AG204">
            <v>10</v>
          </cell>
          <cell r="AH204">
            <v>0</v>
          </cell>
          <cell r="AI204">
            <v>0</v>
          </cell>
          <cell r="AJ204">
            <v>0</v>
          </cell>
          <cell r="AK204">
            <v>0</v>
          </cell>
          <cell r="AL204">
            <v>0</v>
          </cell>
          <cell r="AM204">
            <v>55</v>
          </cell>
        </row>
        <row r="205">
          <cell r="W205">
            <v>131</v>
          </cell>
          <cell r="X205">
            <v>1</v>
          </cell>
          <cell r="Y205">
            <v>2</v>
          </cell>
          <cell r="Z205">
            <v>3</v>
          </cell>
          <cell r="AA205">
            <v>4</v>
          </cell>
          <cell r="AB205">
            <v>5</v>
          </cell>
          <cell r="AC205">
            <v>6</v>
          </cell>
          <cell r="AD205">
            <v>7</v>
          </cell>
          <cell r="AE205">
            <v>8</v>
          </cell>
          <cell r="AF205">
            <v>9</v>
          </cell>
          <cell r="AG205">
            <v>10</v>
          </cell>
          <cell r="AH205">
            <v>0</v>
          </cell>
          <cell r="AI205">
            <v>0</v>
          </cell>
          <cell r="AJ205">
            <v>0</v>
          </cell>
          <cell r="AK205">
            <v>0</v>
          </cell>
          <cell r="AL205">
            <v>0</v>
          </cell>
          <cell r="AM205">
            <v>55</v>
          </cell>
        </row>
        <row r="206">
          <cell r="W206">
            <v>132</v>
          </cell>
          <cell r="X206">
            <v>1</v>
          </cell>
          <cell r="Y206">
            <v>2</v>
          </cell>
          <cell r="Z206">
            <v>3</v>
          </cell>
          <cell r="AA206">
            <v>4</v>
          </cell>
          <cell r="AB206">
            <v>5</v>
          </cell>
          <cell r="AC206">
            <v>6</v>
          </cell>
          <cell r="AD206">
            <v>7</v>
          </cell>
          <cell r="AE206">
            <v>8</v>
          </cell>
          <cell r="AF206">
            <v>9</v>
          </cell>
          <cell r="AG206">
            <v>10</v>
          </cell>
          <cell r="AH206">
            <v>0</v>
          </cell>
          <cell r="AI206">
            <v>0</v>
          </cell>
          <cell r="AJ206">
            <v>0</v>
          </cell>
          <cell r="AK206">
            <v>0</v>
          </cell>
          <cell r="AL206">
            <v>0</v>
          </cell>
          <cell r="AM206">
            <v>55</v>
          </cell>
        </row>
        <row r="207">
          <cell r="W207">
            <v>133</v>
          </cell>
          <cell r="X207">
            <v>1</v>
          </cell>
          <cell r="Y207">
            <v>2</v>
          </cell>
          <cell r="Z207">
            <v>3</v>
          </cell>
          <cell r="AA207">
            <v>4</v>
          </cell>
          <cell r="AB207">
            <v>5</v>
          </cell>
          <cell r="AC207">
            <v>6</v>
          </cell>
          <cell r="AD207">
            <v>7</v>
          </cell>
          <cell r="AE207">
            <v>8</v>
          </cell>
          <cell r="AF207">
            <v>9</v>
          </cell>
          <cell r="AG207">
            <v>10</v>
          </cell>
          <cell r="AH207">
            <v>0</v>
          </cell>
          <cell r="AI207">
            <v>0</v>
          </cell>
          <cell r="AJ207">
            <v>0</v>
          </cell>
          <cell r="AK207">
            <v>0</v>
          </cell>
          <cell r="AL207">
            <v>0</v>
          </cell>
          <cell r="AM207">
            <v>55</v>
          </cell>
        </row>
        <row r="208">
          <cell r="W208">
            <v>134</v>
          </cell>
          <cell r="X208">
            <v>1</v>
          </cell>
          <cell r="Y208">
            <v>2</v>
          </cell>
          <cell r="Z208">
            <v>3</v>
          </cell>
          <cell r="AA208">
            <v>4</v>
          </cell>
          <cell r="AB208">
            <v>5</v>
          </cell>
          <cell r="AC208">
            <v>6</v>
          </cell>
          <cell r="AD208">
            <v>7</v>
          </cell>
          <cell r="AE208">
            <v>8</v>
          </cell>
          <cell r="AF208">
            <v>9</v>
          </cell>
          <cell r="AG208">
            <v>10</v>
          </cell>
          <cell r="AH208">
            <v>0</v>
          </cell>
          <cell r="AI208">
            <v>0</v>
          </cell>
          <cell r="AJ208">
            <v>0</v>
          </cell>
          <cell r="AK208">
            <v>0</v>
          </cell>
          <cell r="AL208">
            <v>0</v>
          </cell>
          <cell r="AM208">
            <v>55</v>
          </cell>
        </row>
        <row r="209">
          <cell r="W209">
            <v>135</v>
          </cell>
          <cell r="X209">
            <v>1</v>
          </cell>
          <cell r="Y209">
            <v>2</v>
          </cell>
          <cell r="Z209">
            <v>3</v>
          </cell>
          <cell r="AA209">
            <v>4</v>
          </cell>
          <cell r="AB209">
            <v>5</v>
          </cell>
          <cell r="AC209">
            <v>6</v>
          </cell>
          <cell r="AD209">
            <v>7</v>
          </cell>
          <cell r="AE209">
            <v>8</v>
          </cell>
          <cell r="AF209">
            <v>9</v>
          </cell>
          <cell r="AG209">
            <v>10</v>
          </cell>
          <cell r="AH209">
            <v>0</v>
          </cell>
          <cell r="AI209">
            <v>0</v>
          </cell>
          <cell r="AJ209">
            <v>0</v>
          </cell>
          <cell r="AK209">
            <v>0</v>
          </cell>
          <cell r="AL209">
            <v>0</v>
          </cell>
          <cell r="AM209">
            <v>55</v>
          </cell>
        </row>
        <row r="210">
          <cell r="W210">
            <v>136</v>
          </cell>
          <cell r="X210">
            <v>1</v>
          </cell>
          <cell r="Y210">
            <v>2</v>
          </cell>
          <cell r="Z210">
            <v>3</v>
          </cell>
          <cell r="AA210">
            <v>4</v>
          </cell>
          <cell r="AB210">
            <v>5</v>
          </cell>
          <cell r="AC210">
            <v>6</v>
          </cell>
          <cell r="AD210">
            <v>7</v>
          </cell>
          <cell r="AE210">
            <v>8</v>
          </cell>
          <cell r="AF210">
            <v>9</v>
          </cell>
          <cell r="AG210">
            <v>10</v>
          </cell>
          <cell r="AH210">
            <v>0</v>
          </cell>
          <cell r="AI210">
            <v>0</v>
          </cell>
          <cell r="AJ210">
            <v>0</v>
          </cell>
          <cell r="AK210">
            <v>0</v>
          </cell>
          <cell r="AL210">
            <v>0</v>
          </cell>
          <cell r="AM210">
            <v>55</v>
          </cell>
        </row>
        <row r="211">
          <cell r="W211">
            <v>137</v>
          </cell>
          <cell r="X211">
            <v>1</v>
          </cell>
          <cell r="Y211">
            <v>2</v>
          </cell>
          <cell r="Z211">
            <v>3</v>
          </cell>
          <cell r="AA211">
            <v>4</v>
          </cell>
          <cell r="AB211">
            <v>5</v>
          </cell>
          <cell r="AC211">
            <v>6</v>
          </cell>
          <cell r="AD211">
            <v>7</v>
          </cell>
          <cell r="AE211">
            <v>8</v>
          </cell>
          <cell r="AF211">
            <v>9</v>
          </cell>
          <cell r="AG211">
            <v>10</v>
          </cell>
          <cell r="AH211">
            <v>0</v>
          </cell>
          <cell r="AI211">
            <v>0</v>
          </cell>
          <cell r="AJ211">
            <v>0</v>
          </cell>
          <cell r="AK211">
            <v>0</v>
          </cell>
          <cell r="AL211">
            <v>0</v>
          </cell>
          <cell r="AM211">
            <v>55</v>
          </cell>
        </row>
        <row r="212">
          <cell r="W212">
            <v>138</v>
          </cell>
          <cell r="X212">
            <v>1</v>
          </cell>
          <cell r="Y212">
            <v>2</v>
          </cell>
          <cell r="Z212">
            <v>3</v>
          </cell>
          <cell r="AA212">
            <v>4</v>
          </cell>
          <cell r="AB212">
            <v>5</v>
          </cell>
          <cell r="AC212">
            <v>6</v>
          </cell>
          <cell r="AD212">
            <v>7</v>
          </cell>
          <cell r="AE212">
            <v>8</v>
          </cell>
          <cell r="AF212">
            <v>9</v>
          </cell>
          <cell r="AG212">
            <v>10</v>
          </cell>
          <cell r="AH212">
            <v>0</v>
          </cell>
          <cell r="AI212">
            <v>0</v>
          </cell>
          <cell r="AJ212">
            <v>0</v>
          </cell>
          <cell r="AK212">
            <v>0</v>
          </cell>
          <cell r="AL212">
            <v>0</v>
          </cell>
          <cell r="AM212">
            <v>55</v>
          </cell>
        </row>
        <row r="213">
          <cell r="W213">
            <v>139</v>
          </cell>
          <cell r="X213">
            <v>1</v>
          </cell>
          <cell r="Y213">
            <v>2</v>
          </cell>
          <cell r="Z213">
            <v>3</v>
          </cell>
          <cell r="AA213">
            <v>4</v>
          </cell>
          <cell r="AB213">
            <v>5</v>
          </cell>
          <cell r="AC213">
            <v>6</v>
          </cell>
          <cell r="AD213">
            <v>7</v>
          </cell>
          <cell r="AE213">
            <v>8</v>
          </cell>
          <cell r="AF213">
            <v>9</v>
          </cell>
          <cell r="AG213">
            <v>10</v>
          </cell>
          <cell r="AH213">
            <v>0</v>
          </cell>
          <cell r="AI213">
            <v>0</v>
          </cell>
          <cell r="AJ213">
            <v>0</v>
          </cell>
          <cell r="AK213">
            <v>0</v>
          </cell>
          <cell r="AL213">
            <v>0</v>
          </cell>
          <cell r="AM213">
            <v>55</v>
          </cell>
        </row>
        <row r="214">
          <cell r="W214">
            <v>140</v>
          </cell>
          <cell r="X214">
            <v>1</v>
          </cell>
          <cell r="Y214">
            <v>2</v>
          </cell>
          <cell r="Z214">
            <v>3</v>
          </cell>
          <cell r="AA214">
            <v>4</v>
          </cell>
          <cell r="AB214">
            <v>5</v>
          </cell>
          <cell r="AC214">
            <v>6</v>
          </cell>
          <cell r="AD214">
            <v>7</v>
          </cell>
          <cell r="AE214">
            <v>8</v>
          </cell>
          <cell r="AF214">
            <v>9</v>
          </cell>
          <cell r="AG214">
            <v>10</v>
          </cell>
          <cell r="AH214">
            <v>0</v>
          </cell>
          <cell r="AI214">
            <v>0</v>
          </cell>
          <cell r="AJ214">
            <v>0</v>
          </cell>
          <cell r="AK214">
            <v>0</v>
          </cell>
          <cell r="AL214">
            <v>0</v>
          </cell>
          <cell r="AM214">
            <v>55</v>
          </cell>
        </row>
        <row r="215">
          <cell r="W215">
            <v>141</v>
          </cell>
          <cell r="X215">
            <v>1</v>
          </cell>
          <cell r="Y215">
            <v>2</v>
          </cell>
          <cell r="Z215">
            <v>3</v>
          </cell>
          <cell r="AA215">
            <v>4</v>
          </cell>
          <cell r="AB215">
            <v>5</v>
          </cell>
          <cell r="AC215">
            <v>6</v>
          </cell>
          <cell r="AD215">
            <v>7</v>
          </cell>
          <cell r="AE215">
            <v>8</v>
          </cell>
          <cell r="AF215">
            <v>9</v>
          </cell>
          <cell r="AG215">
            <v>10</v>
          </cell>
          <cell r="AH215">
            <v>0</v>
          </cell>
          <cell r="AI215">
            <v>0</v>
          </cell>
          <cell r="AJ215">
            <v>0</v>
          </cell>
          <cell r="AK215">
            <v>0</v>
          </cell>
          <cell r="AL215">
            <v>0</v>
          </cell>
          <cell r="AM215">
            <v>55</v>
          </cell>
        </row>
        <row r="216">
          <cell r="W216">
            <v>142</v>
          </cell>
          <cell r="X216">
            <v>1</v>
          </cell>
          <cell r="Y216">
            <v>2</v>
          </cell>
          <cell r="Z216">
            <v>3</v>
          </cell>
          <cell r="AA216">
            <v>4</v>
          </cell>
          <cell r="AB216">
            <v>5</v>
          </cell>
          <cell r="AC216">
            <v>6</v>
          </cell>
          <cell r="AD216">
            <v>7</v>
          </cell>
          <cell r="AE216">
            <v>8</v>
          </cell>
          <cell r="AF216">
            <v>9</v>
          </cell>
          <cell r="AG216">
            <v>10</v>
          </cell>
          <cell r="AH216">
            <v>0</v>
          </cell>
          <cell r="AI216">
            <v>0</v>
          </cell>
          <cell r="AJ216">
            <v>0</v>
          </cell>
          <cell r="AK216">
            <v>0</v>
          </cell>
          <cell r="AL216">
            <v>0</v>
          </cell>
          <cell r="AM216">
            <v>55</v>
          </cell>
        </row>
        <row r="217">
          <cell r="W217">
            <v>143</v>
          </cell>
          <cell r="X217">
            <v>1</v>
          </cell>
          <cell r="Y217">
            <v>2</v>
          </cell>
          <cell r="Z217">
            <v>3</v>
          </cell>
          <cell r="AA217">
            <v>4</v>
          </cell>
          <cell r="AB217">
            <v>5</v>
          </cell>
          <cell r="AC217">
            <v>6</v>
          </cell>
          <cell r="AD217">
            <v>7</v>
          </cell>
          <cell r="AE217">
            <v>8</v>
          </cell>
          <cell r="AF217">
            <v>9</v>
          </cell>
          <cell r="AG217">
            <v>10</v>
          </cell>
          <cell r="AH217">
            <v>0</v>
          </cell>
          <cell r="AI217">
            <v>0</v>
          </cell>
          <cell r="AJ217">
            <v>0</v>
          </cell>
          <cell r="AK217">
            <v>0</v>
          </cell>
          <cell r="AL217">
            <v>0</v>
          </cell>
          <cell r="AM217">
            <v>55</v>
          </cell>
        </row>
        <row r="218">
          <cell r="W218">
            <v>144</v>
          </cell>
          <cell r="X218">
            <v>1</v>
          </cell>
          <cell r="Y218">
            <v>2</v>
          </cell>
          <cell r="Z218">
            <v>3</v>
          </cell>
          <cell r="AA218">
            <v>4</v>
          </cell>
          <cell r="AB218">
            <v>5</v>
          </cell>
          <cell r="AC218">
            <v>6</v>
          </cell>
          <cell r="AD218">
            <v>7</v>
          </cell>
          <cell r="AE218">
            <v>8</v>
          </cell>
          <cell r="AF218">
            <v>9</v>
          </cell>
          <cell r="AG218">
            <v>10</v>
          </cell>
          <cell r="AH218">
            <v>0</v>
          </cell>
          <cell r="AI218">
            <v>0</v>
          </cell>
          <cell r="AJ218">
            <v>0</v>
          </cell>
          <cell r="AK218">
            <v>0</v>
          </cell>
          <cell r="AL218">
            <v>0</v>
          </cell>
          <cell r="AM218">
            <v>55</v>
          </cell>
        </row>
        <row r="219">
          <cell r="W219">
            <v>145</v>
          </cell>
          <cell r="X219">
            <v>1</v>
          </cell>
          <cell r="Y219">
            <v>2</v>
          </cell>
          <cell r="Z219">
            <v>3</v>
          </cell>
          <cell r="AA219">
            <v>4</v>
          </cell>
          <cell r="AB219">
            <v>5</v>
          </cell>
          <cell r="AC219">
            <v>6</v>
          </cell>
          <cell r="AD219">
            <v>7</v>
          </cell>
          <cell r="AE219">
            <v>8</v>
          </cell>
          <cell r="AF219">
            <v>9</v>
          </cell>
          <cell r="AG219">
            <v>10</v>
          </cell>
          <cell r="AH219">
            <v>0</v>
          </cell>
          <cell r="AI219">
            <v>0</v>
          </cell>
          <cell r="AJ219">
            <v>0</v>
          </cell>
          <cell r="AK219">
            <v>0</v>
          </cell>
          <cell r="AL219">
            <v>0</v>
          </cell>
          <cell r="AM219">
            <v>55</v>
          </cell>
        </row>
        <row r="220">
          <cell r="W220">
            <v>146</v>
          </cell>
          <cell r="X220">
            <v>1</v>
          </cell>
          <cell r="Y220">
            <v>2</v>
          </cell>
          <cell r="Z220">
            <v>3</v>
          </cell>
          <cell r="AA220">
            <v>4</v>
          </cell>
          <cell r="AB220">
            <v>5</v>
          </cell>
          <cell r="AC220">
            <v>6</v>
          </cell>
          <cell r="AD220">
            <v>7</v>
          </cell>
          <cell r="AE220">
            <v>8</v>
          </cell>
          <cell r="AF220">
            <v>9</v>
          </cell>
          <cell r="AG220">
            <v>10</v>
          </cell>
          <cell r="AH220">
            <v>0</v>
          </cell>
          <cell r="AI220">
            <v>0</v>
          </cell>
          <cell r="AJ220">
            <v>0</v>
          </cell>
          <cell r="AK220">
            <v>0</v>
          </cell>
          <cell r="AL220">
            <v>0</v>
          </cell>
          <cell r="AM220">
            <v>55</v>
          </cell>
        </row>
        <row r="221">
          <cell r="W221">
            <v>147</v>
          </cell>
          <cell r="X221">
            <v>1</v>
          </cell>
          <cell r="Y221">
            <v>2</v>
          </cell>
          <cell r="Z221">
            <v>3</v>
          </cell>
          <cell r="AA221">
            <v>4</v>
          </cell>
          <cell r="AB221">
            <v>5</v>
          </cell>
          <cell r="AC221">
            <v>6</v>
          </cell>
          <cell r="AD221">
            <v>7</v>
          </cell>
          <cell r="AE221">
            <v>8</v>
          </cell>
          <cell r="AF221">
            <v>9</v>
          </cell>
          <cell r="AG221">
            <v>10</v>
          </cell>
          <cell r="AH221">
            <v>0</v>
          </cell>
          <cell r="AI221">
            <v>0</v>
          </cell>
          <cell r="AJ221">
            <v>0</v>
          </cell>
          <cell r="AK221">
            <v>0</v>
          </cell>
          <cell r="AL221">
            <v>0</v>
          </cell>
          <cell r="AM221">
            <v>55</v>
          </cell>
        </row>
        <row r="222">
          <cell r="W222">
            <v>148</v>
          </cell>
          <cell r="X222">
            <v>1</v>
          </cell>
          <cell r="Y222">
            <v>2</v>
          </cell>
          <cell r="Z222">
            <v>3</v>
          </cell>
          <cell r="AA222">
            <v>4</v>
          </cell>
          <cell r="AB222">
            <v>5</v>
          </cell>
          <cell r="AC222">
            <v>6</v>
          </cell>
          <cell r="AD222">
            <v>7</v>
          </cell>
          <cell r="AE222">
            <v>8</v>
          </cell>
          <cell r="AF222">
            <v>9</v>
          </cell>
          <cell r="AG222">
            <v>10</v>
          </cell>
          <cell r="AH222">
            <v>0</v>
          </cell>
          <cell r="AI222">
            <v>0</v>
          </cell>
          <cell r="AJ222">
            <v>0</v>
          </cell>
          <cell r="AK222">
            <v>0</v>
          </cell>
          <cell r="AL222">
            <v>0</v>
          </cell>
          <cell r="AM222">
            <v>55</v>
          </cell>
        </row>
        <row r="223">
          <cell r="W223">
            <v>149</v>
          </cell>
          <cell r="X223">
            <v>1</v>
          </cell>
          <cell r="Y223">
            <v>2</v>
          </cell>
          <cell r="Z223">
            <v>3</v>
          </cell>
          <cell r="AA223">
            <v>4</v>
          </cell>
          <cell r="AB223">
            <v>5</v>
          </cell>
          <cell r="AC223">
            <v>6</v>
          </cell>
          <cell r="AD223">
            <v>7</v>
          </cell>
          <cell r="AE223">
            <v>8</v>
          </cell>
          <cell r="AF223">
            <v>9</v>
          </cell>
          <cell r="AG223">
            <v>10</v>
          </cell>
          <cell r="AH223">
            <v>0</v>
          </cell>
          <cell r="AI223">
            <v>0</v>
          </cell>
          <cell r="AJ223">
            <v>0</v>
          </cell>
          <cell r="AK223">
            <v>0</v>
          </cell>
          <cell r="AL223">
            <v>0</v>
          </cell>
          <cell r="AM223">
            <v>55</v>
          </cell>
        </row>
        <row r="224">
          <cell r="W224">
            <v>150</v>
          </cell>
          <cell r="X224">
            <v>1</v>
          </cell>
          <cell r="Y224">
            <v>2</v>
          </cell>
          <cell r="Z224">
            <v>3</v>
          </cell>
          <cell r="AA224">
            <v>4</v>
          </cell>
          <cell r="AB224">
            <v>5</v>
          </cell>
          <cell r="AC224">
            <v>6</v>
          </cell>
          <cell r="AD224">
            <v>7</v>
          </cell>
          <cell r="AE224">
            <v>8</v>
          </cell>
          <cell r="AF224">
            <v>9</v>
          </cell>
          <cell r="AG224">
            <v>10</v>
          </cell>
          <cell r="AH224">
            <v>0</v>
          </cell>
          <cell r="AI224">
            <v>0</v>
          </cell>
          <cell r="AJ224">
            <v>0</v>
          </cell>
          <cell r="AK224">
            <v>0</v>
          </cell>
          <cell r="AL224">
            <v>0</v>
          </cell>
          <cell r="AM224">
            <v>55</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B1">
            <v>0</v>
          </cell>
        </row>
      </sheetData>
      <sheetData sheetId="36"/>
      <sheetData sheetId="37"/>
      <sheetData sheetId="38"/>
      <sheetData sheetId="39"/>
      <sheetData sheetId="4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tion"/>
      <sheetName val="Summary"/>
      <sheetName val="Detail by Cost Center"/>
      <sheetName val="Sheet2"/>
    </sheetNames>
    <sheetDataSet>
      <sheetData sheetId="0"/>
      <sheetData sheetId="1" refreshError="1"/>
      <sheetData sheetId="2" refreshError="1"/>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Verification"/>
      <sheetName val="Budget Input"/>
      <sheetName val="Rev Edits"/>
      <sheetName val="Narrative"/>
      <sheetName val="Net to Gross"/>
      <sheetName val="Bud Team Report"/>
      <sheetName val="State rate incr form"/>
      <sheetName val="rate incr_curr yr"/>
      <sheetName val="Bud 14"/>
      <sheetName val="Compare CA Care"/>
      <sheetName val="rate incr_prior yr"/>
      <sheetName val="Cost Shift"/>
      <sheetName val="Bud Spread"/>
      <sheetName val="CA rates"/>
      <sheetName val="CA Calc_Proj"/>
      <sheetName val="CA Calc_Budget"/>
      <sheetName val="CA Calc_Budget Rate incr"/>
      <sheetName val="CA's"/>
      <sheetName val="Target to Bud w rate incr"/>
      <sheetName val="Phys IPOp Split"/>
      <sheetName val="Sheet3"/>
      <sheetName val="State Bi Mthly Report"/>
      <sheetName val="Assumptions"/>
      <sheetName val="Prog Rate Inc"/>
      <sheetName val="State"/>
      <sheetName val="State File"/>
      <sheetName val="Report 5"/>
      <sheetName val="Stats"/>
      <sheetName val="Historical"/>
    </sheetNames>
    <sheetDataSet>
      <sheetData sheetId="0"/>
      <sheetData sheetId="1"/>
      <sheetData sheetId="2">
        <row r="10">
          <cell r="C10" t="str">
            <v>REVENUE</v>
          </cell>
        </row>
        <row r="12">
          <cell r="C12" t="str">
            <v>Medicare:</v>
          </cell>
        </row>
        <row r="13">
          <cell r="C13" t="str">
            <v>Medicare IP DRG Revenue</v>
          </cell>
          <cell r="E13">
            <v>73977499</v>
          </cell>
          <cell r="F13">
            <v>0.42165786555785251</v>
          </cell>
          <cell r="H13">
            <v>82899005</v>
          </cell>
          <cell r="I13">
            <v>0.44324372667993378</v>
          </cell>
          <cell r="K13">
            <v>24509371</v>
          </cell>
          <cell r="L13">
            <v>0.50384129747130135</v>
          </cell>
          <cell r="N13">
            <v>74315730.816080868</v>
          </cell>
          <cell r="O13">
            <v>0.50384129747130135</v>
          </cell>
          <cell r="Q13">
            <v>71669592.598335013</v>
          </cell>
          <cell r="R13">
            <v>0.50384129747130135</v>
          </cell>
          <cell r="T13">
            <v>77692106.883745074</v>
          </cell>
          <cell r="U13">
            <v>0.50384129747130135</v>
          </cell>
        </row>
        <row r="14">
          <cell r="C14" t="str">
            <v>Medicare IP Rehab Revenue</v>
          </cell>
          <cell r="E14">
            <v>0</v>
          </cell>
          <cell r="F14">
            <v>0</v>
          </cell>
          <cell r="H14">
            <v>0</v>
          </cell>
          <cell r="I14">
            <v>0</v>
          </cell>
          <cell r="L14">
            <v>0</v>
          </cell>
          <cell r="N14">
            <v>0</v>
          </cell>
          <cell r="O14">
            <v>0</v>
          </cell>
          <cell r="Q14">
            <v>0</v>
          </cell>
          <cell r="R14">
            <v>0</v>
          </cell>
          <cell r="T14">
            <v>0</v>
          </cell>
          <cell r="U14">
            <v>0</v>
          </cell>
        </row>
        <row r="15">
          <cell r="C15" t="str">
            <v>Medicare IP Psych Revenue</v>
          </cell>
          <cell r="E15">
            <v>4746825</v>
          </cell>
          <cell r="F15">
            <v>2.7056011959483157E-2</v>
          </cell>
          <cell r="H15">
            <v>5461658</v>
          </cell>
          <cell r="I15">
            <v>2.9202348638216753E-2</v>
          </cell>
          <cell r="K15">
            <v>2046218</v>
          </cell>
          <cell r="L15">
            <v>4.2064283576642228E-2</v>
          </cell>
          <cell r="N15">
            <v>6204409.9817583794</v>
          </cell>
          <cell r="O15">
            <v>4.2064283576642228E-2</v>
          </cell>
          <cell r="Q15">
            <v>5983491.393042272</v>
          </cell>
          <cell r="R15">
            <v>4.2064283576642228E-2</v>
          </cell>
          <cell r="T15">
            <v>6486294.0612977417</v>
          </cell>
          <cell r="U15">
            <v>4.2064283576642228E-2</v>
          </cell>
        </row>
        <row r="16">
          <cell r="C16" t="str">
            <v>Medicare IP Swing Revenue</v>
          </cell>
          <cell r="E16">
            <v>1580457</v>
          </cell>
          <cell r="F16">
            <v>9.0083083942316972E-3</v>
          </cell>
          <cell r="H16">
            <v>597900</v>
          </cell>
          <cell r="I16">
            <v>3.1968468642287373E-3</v>
          </cell>
          <cell r="K16">
            <v>501152</v>
          </cell>
          <cell r="L16">
            <v>1.0302225785816275E-2</v>
          </cell>
          <cell r="N16">
            <v>1519560.7072062583</v>
          </cell>
          <cell r="O16">
            <v>1.0302225785816275E-2</v>
          </cell>
          <cell r="Q16">
            <v>1465454.1591394078</v>
          </cell>
          <cell r="R16">
            <v>1.0302225785816275E-2</v>
          </cell>
          <cell r="T16">
            <v>1588598.6934957495</v>
          </cell>
          <cell r="U16">
            <v>1.0302225785816275E-2</v>
          </cell>
        </row>
        <row r="17">
          <cell r="C17" t="str">
            <v>Medicare IP U&amp;C Revenue</v>
          </cell>
          <cell r="E17">
            <v>23730078</v>
          </cell>
          <cell r="F17">
            <v>0.1352569926566638</v>
          </cell>
          <cell r="H17">
            <v>23897605</v>
          </cell>
          <cell r="I17">
            <v>0.12777552033254222</v>
          </cell>
          <cell r="K17">
            <v>3464752</v>
          </cell>
          <cell r="L17">
            <v>0.52463905580620918</v>
          </cell>
          <cell r="N17">
            <v>10252355.300658928</v>
          </cell>
          <cell r="O17">
            <v>0.52463905580620918</v>
          </cell>
          <cell r="Q17">
            <v>10094245.877688723</v>
          </cell>
          <cell r="R17">
            <v>0.52463905580620918</v>
          </cell>
          <cell r="T17">
            <v>10942162.27329216</v>
          </cell>
          <cell r="U17">
            <v>0.52463905580620918</v>
          </cell>
        </row>
        <row r="18">
          <cell r="C18" t="str">
            <v>Medicare OP APC Revenue</v>
          </cell>
          <cell r="E18">
            <v>102981808</v>
          </cell>
          <cell r="F18">
            <v>0.39392432468649685</v>
          </cell>
          <cell r="H18">
            <v>84503200</v>
          </cell>
          <cell r="I18">
            <v>0.32084830507024364</v>
          </cell>
          <cell r="K18">
            <v>35338111</v>
          </cell>
          <cell r="L18">
            <v>0.42581626316109489</v>
          </cell>
          <cell r="N18">
            <v>103397838.5436696</v>
          </cell>
          <cell r="O18">
            <v>0.42581626316109489</v>
          </cell>
          <cell r="Q18">
            <v>103667789.02186321</v>
          </cell>
          <cell r="R18">
            <v>0.42581626316109489</v>
          </cell>
          <cell r="T18">
            <v>112375883.19409728</v>
          </cell>
          <cell r="U18">
            <v>0.42581626316109489</v>
          </cell>
        </row>
        <row r="19">
          <cell r="C19" t="str">
            <v>Medicare OP Fee Based Revenue</v>
          </cell>
          <cell r="E19">
            <v>0</v>
          </cell>
          <cell r="F19">
            <v>0</v>
          </cell>
          <cell r="H19">
            <v>14856126</v>
          </cell>
          <cell r="I19">
            <v>5.6406891656292049E-2</v>
          </cell>
          <cell r="L19">
            <v>0</v>
          </cell>
          <cell r="N19">
            <v>0</v>
          </cell>
          <cell r="O19">
            <v>0</v>
          </cell>
          <cell r="Q19">
            <v>0</v>
          </cell>
          <cell r="R19">
            <v>0</v>
          </cell>
          <cell r="T19">
            <v>0</v>
          </cell>
          <cell r="U19">
            <v>0</v>
          </cell>
        </row>
        <row r="20">
          <cell r="C20" t="str">
            <v>Medicare OP U&amp;C Revenue</v>
          </cell>
          <cell r="F20">
            <v>0</v>
          </cell>
          <cell r="I20">
            <v>0</v>
          </cell>
          <cell r="K20">
            <v>5090042</v>
          </cell>
          <cell r="L20">
            <v>0.33768787879692552</v>
          </cell>
          <cell r="N20">
            <v>15187633.578840213</v>
          </cell>
          <cell r="O20">
            <v>0.33768787879692552</v>
          </cell>
          <cell r="Q20">
            <v>16776972.048722187</v>
          </cell>
          <cell r="R20">
            <v>0.33768787879692552</v>
          </cell>
          <cell r="T20">
            <v>18186237.781859942</v>
          </cell>
          <cell r="U20">
            <v>0.33768787879692552</v>
          </cell>
        </row>
        <row r="21">
          <cell r="C21" t="str">
            <v xml:space="preserve">   TOTAL MEDICARE</v>
          </cell>
          <cell r="E21">
            <v>207016667</v>
          </cell>
          <cell r="F21">
            <v>0.46577484459947882</v>
          </cell>
          <cell r="H21">
            <v>212215494</v>
          </cell>
          <cell r="I21">
            <v>0.46195108873737045</v>
          </cell>
          <cell r="K21">
            <v>70949646</v>
          </cell>
          <cell r="L21">
            <v>0.46278124724845171</v>
          </cell>
          <cell r="N21">
            <v>210877528.92821428</v>
          </cell>
          <cell r="O21">
            <v>0.46363212512675006</v>
          </cell>
          <cell r="Q21">
            <v>209657545.09879079</v>
          </cell>
          <cell r="R21">
            <v>0.46116565274720878</v>
          </cell>
          <cell r="T21">
            <v>227271282.88778794</v>
          </cell>
          <cell r="U21">
            <v>0.46116652095362992</v>
          </cell>
        </row>
        <row r="23">
          <cell r="C23" t="str">
            <v>Medicaid:</v>
          </cell>
        </row>
        <row r="24">
          <cell r="C24" t="str">
            <v>Medicaid IP DRG Revenue</v>
          </cell>
          <cell r="E24">
            <v>23162590</v>
          </cell>
          <cell r="F24">
            <v>0.13202241752173399</v>
          </cell>
          <cell r="H24">
            <v>13895774</v>
          </cell>
          <cell r="I24">
            <v>7.4297811570381705E-2</v>
          </cell>
          <cell r="K24">
            <v>5174558</v>
          </cell>
          <cell r="L24">
            <v>0.10637384437815652</v>
          </cell>
          <cell r="N24">
            <v>15689960.359251888</v>
          </cell>
          <cell r="O24">
            <v>0.10637384437815652</v>
          </cell>
          <cell r="Q24">
            <v>15131292.587494606</v>
          </cell>
          <cell r="R24">
            <v>0.10637384437815652</v>
          </cell>
          <cell r="T24">
            <v>16402800.104994053</v>
          </cell>
          <cell r="U24">
            <v>0.10637384437815652</v>
          </cell>
        </row>
        <row r="25">
          <cell r="C25" t="str">
            <v>Medicaid IP Rehab Revenue</v>
          </cell>
          <cell r="E25">
            <v>0</v>
          </cell>
          <cell r="F25">
            <v>0</v>
          </cell>
          <cell r="H25">
            <v>0</v>
          </cell>
          <cell r="I25">
            <v>0</v>
          </cell>
          <cell r="L25">
            <v>0</v>
          </cell>
          <cell r="N25">
            <v>0</v>
          </cell>
          <cell r="O25">
            <v>0</v>
          </cell>
          <cell r="Q25">
            <v>0</v>
          </cell>
          <cell r="R25">
            <v>0</v>
          </cell>
          <cell r="T25">
            <v>0</v>
          </cell>
          <cell r="U25">
            <v>0</v>
          </cell>
        </row>
        <row r="26">
          <cell r="C26" t="str">
            <v>Medicaid IP Psych Revenue</v>
          </cell>
          <cell r="F26">
            <v>0</v>
          </cell>
          <cell r="H26">
            <v>4058984</v>
          </cell>
          <cell r="I26">
            <v>2.1702542686661008E-2</v>
          </cell>
          <cell r="K26">
            <v>1871994</v>
          </cell>
          <cell r="L26">
            <v>3.8482745469824227E-2</v>
          </cell>
          <cell r="N26">
            <v>5676139.2282698108</v>
          </cell>
          <cell r="O26">
            <v>3.8482745469824227E-2</v>
          </cell>
          <cell r="Q26">
            <v>5474030.619819968</v>
          </cell>
          <cell r="R26">
            <v>3.8482745469824227E-2</v>
          </cell>
          <cell r="T26">
            <v>5934022.4575216342</v>
          </cell>
          <cell r="U26">
            <v>3.8482745469824227E-2</v>
          </cell>
        </row>
        <row r="27">
          <cell r="C27" t="str">
            <v>Medicaid IP U&amp;C Revenue</v>
          </cell>
          <cell r="F27">
            <v>0</v>
          </cell>
          <cell r="I27">
            <v>0</v>
          </cell>
          <cell r="K27">
            <v>1093718</v>
          </cell>
          <cell r="L27">
            <v>0.16561277079521289</v>
          </cell>
          <cell r="N27">
            <v>3236360.2170447065</v>
          </cell>
          <cell r="O27">
            <v>0.16561277079521289</v>
          </cell>
          <cell r="Q27">
            <v>3186449.8275356945</v>
          </cell>
          <cell r="R27">
            <v>0.16561277079521289</v>
          </cell>
          <cell r="T27">
            <v>3454111.5315672099</v>
          </cell>
          <cell r="U27">
            <v>0.16561277079521289</v>
          </cell>
        </row>
        <row r="28">
          <cell r="C28" t="str">
            <v>Medicaid OP Revenue</v>
          </cell>
          <cell r="E28">
            <v>38233235</v>
          </cell>
          <cell r="F28">
            <v>0.14624914410082152</v>
          </cell>
          <cell r="H28">
            <v>32629260</v>
          </cell>
          <cell r="I28">
            <v>0.12388930557299957</v>
          </cell>
          <cell r="K28">
            <v>12893112</v>
          </cell>
          <cell r="L28">
            <v>0.15535909014371116</v>
          </cell>
          <cell r="N28">
            <v>37724707.834593907</v>
          </cell>
          <cell r="O28">
            <v>0.15535909014371116</v>
          </cell>
          <cell r="Q28">
            <v>37823199.28338141</v>
          </cell>
          <cell r="R28">
            <v>0.15535909014371113</v>
          </cell>
          <cell r="T28">
            <v>41000347.984656401</v>
          </cell>
          <cell r="U28">
            <v>0.15535909014371116</v>
          </cell>
        </row>
        <row r="29">
          <cell r="C29" t="str">
            <v>Medicaid OP Fee Based Revenue</v>
          </cell>
          <cell r="F29">
            <v>0</v>
          </cell>
          <cell r="H29">
            <v>7068664</v>
          </cell>
          <cell r="I29">
            <v>2.6838851824677035E-2</v>
          </cell>
          <cell r="L29">
            <v>0</v>
          </cell>
          <cell r="N29">
            <v>0</v>
          </cell>
          <cell r="O29">
            <v>0</v>
          </cell>
          <cell r="Q29">
            <v>0</v>
          </cell>
          <cell r="R29">
            <v>0</v>
          </cell>
          <cell r="T29">
            <v>0</v>
          </cell>
          <cell r="U29">
            <v>0</v>
          </cell>
        </row>
        <row r="30">
          <cell r="C30" t="str">
            <v>Medicaid OP U&amp;C Revenue</v>
          </cell>
          <cell r="E30">
            <v>10525220</v>
          </cell>
          <cell r="F30">
            <v>4.0260899096632781E-2</v>
          </cell>
          <cell r="H30">
            <v>10455466</v>
          </cell>
          <cell r="I30">
            <v>3.9698124388420318E-2</v>
          </cell>
          <cell r="K30">
            <v>2760258</v>
          </cell>
          <cell r="L30">
            <v>0.18312337480756427</v>
          </cell>
          <cell r="N30">
            <v>8236039.5232617594</v>
          </cell>
          <cell r="O30">
            <v>0.18312337480756427</v>
          </cell>
          <cell r="Q30">
            <v>9097915.3636181802</v>
          </cell>
          <cell r="R30">
            <v>0.1831233748075643</v>
          </cell>
          <cell r="T30">
            <v>9862140.2981117163</v>
          </cell>
          <cell r="U30">
            <v>0.18312337480756427</v>
          </cell>
        </row>
        <row r="31">
          <cell r="C31" t="str">
            <v>Medicaid Level II Revenue</v>
          </cell>
          <cell r="F31">
            <v>0</v>
          </cell>
          <cell r="H31">
            <v>2731146</v>
          </cell>
          <cell r="I31">
            <v>1.46028692521339E-2</v>
          </cell>
          <cell r="K31">
            <v>563698</v>
          </cell>
          <cell r="L31">
            <v>1.1587989414415313E-2</v>
          </cell>
          <cell r="N31">
            <v>1709208.6463403387</v>
          </cell>
          <cell r="O31">
            <v>1.1587989414415313E-2</v>
          </cell>
          <cell r="Q31">
            <v>1648349.3602710674</v>
          </cell>
          <cell r="R31">
            <v>1.1587989414415313E-2</v>
          </cell>
          <cell r="T31">
            <v>1786862.8805754883</v>
          </cell>
          <cell r="U31">
            <v>1.1587989414415313E-2</v>
          </cell>
        </row>
        <row r="32">
          <cell r="C32" t="str">
            <v>Catamount IP Revenue</v>
          </cell>
          <cell r="E32">
            <v>2760989</v>
          </cell>
          <cell r="F32">
            <v>1.5737119317438802E-2</v>
          </cell>
          <cell r="H32">
            <v>3270131</v>
          </cell>
          <cell r="I32">
            <v>1.748470987283356E-2</v>
          </cell>
          <cell r="K32">
            <v>639019</v>
          </cell>
          <cell r="L32">
            <v>1.3136369842735399E-2</v>
          </cell>
          <cell r="N32">
            <v>1937592.11488378</v>
          </cell>
          <cell r="O32">
            <v>1.3136369842735399E-2</v>
          </cell>
          <cell r="Q32">
            <v>1868600.8462883623</v>
          </cell>
          <cell r="R32">
            <v>1.3136369842735399E-2</v>
          </cell>
          <cell r="T32">
            <v>2025622.4628834375</v>
          </cell>
          <cell r="U32">
            <v>1.3136369842735399E-2</v>
          </cell>
        </row>
        <row r="33">
          <cell r="C33" t="str">
            <v>Catamount OP Revenue</v>
          </cell>
          <cell r="E33">
            <v>6050347</v>
          </cell>
          <cell r="F33">
            <v>2.3143688214271516E-2</v>
          </cell>
          <cell r="H33">
            <v>6343118</v>
          </cell>
          <cell r="I33">
            <v>2.4084042487864998E-2</v>
          </cell>
          <cell r="K33">
            <v>1682298</v>
          </cell>
          <cell r="L33">
            <v>2.0271311273072395E-2</v>
          </cell>
          <cell r="N33">
            <v>4922333.7655580482</v>
          </cell>
          <cell r="O33">
            <v>2.0271311273072395E-2</v>
          </cell>
          <cell r="Q33">
            <v>4935184.966052725</v>
          </cell>
          <cell r="R33">
            <v>2.0271311273072395E-2</v>
          </cell>
          <cell r="T33">
            <v>5349740.4981738683</v>
          </cell>
          <cell r="U33">
            <v>2.0271311273072395E-2</v>
          </cell>
        </row>
        <row r="34">
          <cell r="C34" t="str">
            <v>Catamount IP Physician Revenue</v>
          </cell>
          <cell r="K34">
            <v>72448</v>
          </cell>
          <cell r="L34">
            <v>1.0970208059638392E-2</v>
          </cell>
          <cell r="N34">
            <v>214376.8549154854</v>
          </cell>
          <cell r="O34">
            <v>1.0970208059638392E-2</v>
          </cell>
          <cell r="Q34">
            <v>211070.78525296832</v>
          </cell>
          <cell r="R34">
            <v>1.0970208059638392E-2</v>
          </cell>
          <cell r="T34">
            <v>228800.72581687529</v>
          </cell>
          <cell r="U34">
            <v>1.0970208059638392E-2</v>
          </cell>
        </row>
        <row r="35">
          <cell r="C35" t="str">
            <v>Catamount OP Physician Revenue</v>
          </cell>
          <cell r="K35">
            <v>379863</v>
          </cell>
          <cell r="L35">
            <v>2.5201192977078877E-2</v>
          </cell>
          <cell r="N35">
            <v>1133432.7013724013</v>
          </cell>
          <cell r="O35">
            <v>2.5201192977078877E-2</v>
          </cell>
          <cell r="Q35">
            <v>1252042.8973560054</v>
          </cell>
          <cell r="R35">
            <v>2.520119297707888E-2</v>
          </cell>
          <cell r="T35">
            <v>1357214.506782196</v>
          </cell>
          <cell r="U35">
            <v>2.5201192977078877E-2</v>
          </cell>
        </row>
        <row r="36">
          <cell r="C36" t="str">
            <v xml:space="preserve">   TOTAL MEDICAID</v>
          </cell>
          <cell r="E36">
            <v>80732381</v>
          </cell>
          <cell r="F36">
            <v>0.18164292160312348</v>
          </cell>
          <cell r="H36">
            <v>80452543</v>
          </cell>
          <cell r="I36">
            <v>0.17512924777556588</v>
          </cell>
          <cell r="K36">
            <v>27130966</v>
          </cell>
          <cell r="L36">
            <v>0.1769663838003552</v>
          </cell>
          <cell r="N36">
            <v>80480151.245492131</v>
          </cell>
          <cell r="O36">
            <v>0.17694243546059246</v>
          </cell>
          <cell r="Q36">
            <v>80628136.537071005</v>
          </cell>
          <cell r="R36">
            <v>0.17735077074564046</v>
          </cell>
          <cell r="T36">
            <v>87401663.451082885</v>
          </cell>
          <cell r="U36">
            <v>0.17735069977669293</v>
          </cell>
        </row>
        <row r="38">
          <cell r="C38" t="str">
            <v>Commercial &amp; Self:</v>
          </cell>
        </row>
        <row r="39">
          <cell r="C39" t="str">
            <v>Blue Cross IP Revenue</v>
          </cell>
          <cell r="E39">
            <v>17094911</v>
          </cell>
          <cell r="F39">
            <v>9.7437785564519486E-2</v>
          </cell>
          <cell r="H39">
            <v>20491874</v>
          </cell>
          <cell r="I39">
            <v>0.10956578548096738</v>
          </cell>
          <cell r="K39">
            <v>5497394</v>
          </cell>
          <cell r="L39">
            <v>0.1130104124528919</v>
          </cell>
          <cell r="N39">
            <v>16668842.815017086</v>
          </cell>
          <cell r="O39">
            <v>0.1130104124528919</v>
          </cell>
          <cell r="Q39">
            <v>16075320.265564194</v>
          </cell>
          <cell r="R39">
            <v>0.1130104124528919</v>
          </cell>
          <cell r="T39">
            <v>17426155.988664862</v>
          </cell>
          <cell r="U39">
            <v>0.11301041245289188</v>
          </cell>
        </row>
        <row r="40">
          <cell r="C40" t="str">
            <v>Blue Cross IP Psych Revenue</v>
          </cell>
          <cell r="F40">
            <v>0</v>
          </cell>
          <cell r="H40">
            <v>338345</v>
          </cell>
          <cell r="I40">
            <v>1.8090602981727247E-3</v>
          </cell>
          <cell r="K40">
            <v>152516</v>
          </cell>
          <cell r="L40">
            <v>3.1352848396286057E-3</v>
          </cell>
          <cell r="N40">
            <v>462449.15877871326</v>
          </cell>
          <cell r="O40">
            <v>3.1352848396286057E-3</v>
          </cell>
          <cell r="Q40">
            <v>445982.86854149227</v>
          </cell>
          <cell r="R40">
            <v>3.1352848396286057E-3</v>
          </cell>
          <cell r="T40">
            <v>483459.54588068638</v>
          </cell>
          <cell r="U40">
            <v>3.1352848396286057E-3</v>
          </cell>
        </row>
        <row r="41">
          <cell r="C41" t="str">
            <v>Blue Cross OP Revenue</v>
          </cell>
          <cell r="E41">
            <v>48226857</v>
          </cell>
          <cell r="F41">
            <v>0.18447658323766516</v>
          </cell>
          <cell r="H41">
            <v>53969859</v>
          </cell>
          <cell r="I41">
            <v>0.20491694734672808</v>
          </cell>
          <cell r="K41">
            <v>17364333</v>
          </cell>
          <cell r="L41">
            <v>0.20923629421914727</v>
          </cell>
          <cell r="N41">
            <v>50807313.949308552</v>
          </cell>
          <cell r="O41">
            <v>0.20923629421914727</v>
          </cell>
          <cell r="Q41">
            <v>50939961.390391722</v>
          </cell>
          <cell r="R41">
            <v>0.20923629421914727</v>
          </cell>
          <cell r="T41">
            <v>55218918.095294029</v>
          </cell>
          <cell r="U41">
            <v>0.20923629421914727</v>
          </cell>
        </row>
        <row r="42">
          <cell r="C42" t="str">
            <v>Blue Shield IP Revenue</v>
          </cell>
          <cell r="E42">
            <v>3012018</v>
          </cell>
          <cell r="F42">
            <v>1.7167937522486829E-2</v>
          </cell>
          <cell r="H42">
            <v>3043980</v>
          </cell>
          <cell r="I42">
            <v>1.6275527542691071E-2</v>
          </cell>
          <cell r="K42">
            <v>864959</v>
          </cell>
          <cell r="L42">
            <v>0.13097366653402115</v>
          </cell>
          <cell r="N42">
            <v>2559452.1594915437</v>
          </cell>
          <cell r="O42">
            <v>1.7352418965580589E-2</v>
          </cell>
          <cell r="Q42">
            <v>2519980.8875555187</v>
          </cell>
          <cell r="R42">
            <v>1.771560844645223E-2</v>
          </cell>
          <cell r="T42">
            <v>2731659.2176711382</v>
          </cell>
          <cell r="U42">
            <v>1.7715090756134762E-2</v>
          </cell>
        </row>
        <row r="43">
          <cell r="C43" t="str">
            <v>Blue Shield OP Revenue</v>
          </cell>
          <cell r="E43">
            <v>8497275</v>
          </cell>
          <cell r="F43">
            <v>3.2503637108900363E-2</v>
          </cell>
          <cell r="H43">
            <v>10042855</v>
          </cell>
          <cell r="I43">
            <v>3.8131490935446488E-2</v>
          </cell>
          <cell r="K43">
            <v>3433081</v>
          </cell>
          <cell r="L43">
            <v>0.22776036830895069</v>
          </cell>
          <cell r="N43">
            <v>10243604.33066728</v>
          </cell>
          <cell r="O43">
            <v>0.22776036830895069</v>
          </cell>
          <cell r="Q43">
            <v>11315565.564684775</v>
          </cell>
          <cell r="R43">
            <v>0.22776036830895069</v>
          </cell>
          <cell r="T43">
            <v>12266073.126780784</v>
          </cell>
          <cell r="U43">
            <v>0.22776036830895069</v>
          </cell>
        </row>
        <row r="44">
          <cell r="C44" t="str">
            <v>M'care HMO IP Revenue</v>
          </cell>
          <cell r="E44">
            <v>4897121</v>
          </cell>
          <cell r="F44">
            <v>2.7912670962809059E-2</v>
          </cell>
          <cell r="H44">
            <v>5508728</v>
          </cell>
          <cell r="I44">
            <v>2.9454022131943543E-2</v>
          </cell>
          <cell r="K44">
            <v>1800590</v>
          </cell>
          <cell r="L44">
            <v>3.7014887155359902E-2</v>
          </cell>
          <cell r="N44">
            <v>5459632.6339883246</v>
          </cell>
          <cell r="O44">
            <v>3.7014887155359902E-2</v>
          </cell>
          <cell r="Q44">
            <v>5265233.1117202491</v>
          </cell>
          <cell r="R44">
            <v>3.7014887155359902E-2</v>
          </cell>
          <cell r="T44">
            <v>5707679.3498210358</v>
          </cell>
          <cell r="U44">
            <v>3.7014887155359902E-2</v>
          </cell>
        </row>
        <row r="45">
          <cell r="C45" t="str">
            <v>M'care HMO IP U&amp;C Revenue</v>
          </cell>
          <cell r="F45">
            <v>0</v>
          </cell>
          <cell r="I45">
            <v>0</v>
          </cell>
          <cell r="K45">
            <v>272282</v>
          </cell>
          <cell r="L45">
            <v>4.1229436159651897E-2</v>
          </cell>
          <cell r="N45">
            <v>805694.55071359046</v>
          </cell>
          <cell r="O45">
            <v>4.1229436159651897E-2</v>
          </cell>
          <cell r="Q45">
            <v>793269.31799702847</v>
          </cell>
          <cell r="R45">
            <v>4.1229436159651897E-2</v>
          </cell>
          <cell r="T45">
            <v>859903.92042389628</v>
          </cell>
          <cell r="U45">
            <v>4.1229436159651897E-2</v>
          </cell>
        </row>
        <row r="46">
          <cell r="C46" t="str">
            <v>M'care HMO OP Revenue</v>
          </cell>
          <cell r="E46">
            <v>6355541</v>
          </cell>
          <cell r="F46">
            <v>2.4311111302710308E-2</v>
          </cell>
          <cell r="H46">
            <v>5631031</v>
          </cell>
          <cell r="I46">
            <v>2.1380335326330824E-2</v>
          </cell>
          <cell r="K46">
            <v>2114384</v>
          </cell>
          <cell r="L46">
            <v>2.5477850068658409E-2</v>
          </cell>
          <cell r="N46">
            <v>6186599.3757085176</v>
          </cell>
          <cell r="O46">
            <v>2.5477850068658409E-2</v>
          </cell>
          <cell r="Q46">
            <v>6202751.3135380447</v>
          </cell>
          <cell r="R46">
            <v>2.5477850068658412E-2</v>
          </cell>
          <cell r="T46">
            <v>6723782.4175567329</v>
          </cell>
          <cell r="U46">
            <v>2.5477850068658409E-2</v>
          </cell>
        </row>
        <row r="47">
          <cell r="C47" t="str">
            <v>M'care HMO OP U&amp;C Revenue</v>
          </cell>
          <cell r="E47">
            <v>1506905</v>
          </cell>
          <cell r="F47">
            <v>5.7641883165588381E-3</v>
          </cell>
          <cell r="H47">
            <v>1620239</v>
          </cell>
          <cell r="I47">
            <v>6.151849124751565E-3</v>
          </cell>
          <cell r="K47">
            <v>312265</v>
          </cell>
          <cell r="L47">
            <v>2.0716549190069936E-2</v>
          </cell>
          <cell r="N47">
            <v>931734.23706455459</v>
          </cell>
          <cell r="O47">
            <v>2.0716549190069936E-2</v>
          </cell>
          <cell r="Q47">
            <v>1029237.3180406437</v>
          </cell>
          <cell r="R47">
            <v>2.0716549190069936E-2</v>
          </cell>
          <cell r="T47">
            <v>1115693.2577280295</v>
          </cell>
          <cell r="U47">
            <v>2.0716549190069936E-2</v>
          </cell>
        </row>
        <row r="48">
          <cell r="C48" t="str">
            <v>Pace VT IP Revenue</v>
          </cell>
          <cell r="E48">
            <v>530963</v>
          </cell>
          <cell r="F48">
            <v>3.0263894872979424E-3</v>
          </cell>
          <cell r="H48">
            <v>10441</v>
          </cell>
          <cell r="I48">
            <v>5.5825854004703538E-5</v>
          </cell>
          <cell r="K48">
            <v>1663</v>
          </cell>
          <cell r="L48">
            <v>3.4186437411828079E-5</v>
          </cell>
          <cell r="N48">
            <v>5042.4411278095422</v>
          </cell>
          <cell r="O48">
            <v>3.4186437411828079E-5</v>
          </cell>
          <cell r="Q48">
            <v>4862.8964199461152</v>
          </cell>
          <cell r="R48">
            <v>3.4186437411828079E-5</v>
          </cell>
          <cell r="T48">
            <v>5271.5336410578657</v>
          </cell>
          <cell r="U48">
            <v>3.4186437411828079E-5</v>
          </cell>
        </row>
        <row r="49">
          <cell r="C49" t="str">
            <v>Pace VT OP Revenue</v>
          </cell>
          <cell r="E49">
            <v>676304</v>
          </cell>
          <cell r="F49">
            <v>2.5869869800962957E-3</v>
          </cell>
          <cell r="H49">
            <v>7192</v>
          </cell>
          <cell r="I49">
            <v>2.7307143517230023E-5</v>
          </cell>
          <cell r="L49">
            <v>0</v>
          </cell>
          <cell r="N49">
            <v>0</v>
          </cell>
          <cell r="O49">
            <v>0</v>
          </cell>
          <cell r="Q49">
            <v>0</v>
          </cell>
          <cell r="R49">
            <v>0</v>
          </cell>
          <cell r="T49">
            <v>0</v>
          </cell>
          <cell r="U49">
            <v>0</v>
          </cell>
        </row>
        <row r="50">
          <cell r="C50" t="str">
            <v>Commercial IP Revenue</v>
          </cell>
          <cell r="E50">
            <v>13309288</v>
          </cell>
          <cell r="F50">
            <v>7.5860444676221619E-2</v>
          </cell>
          <cell r="H50">
            <v>14604464</v>
          </cell>
          <cell r="I50">
            <v>7.8087029506843084E-2</v>
          </cell>
          <cell r="K50">
            <v>3186898</v>
          </cell>
          <cell r="L50">
            <v>6.551334276300666E-2</v>
          </cell>
          <cell r="N50">
            <v>9663106.1607540436</v>
          </cell>
          <cell r="O50">
            <v>6.551334276300666E-2</v>
          </cell>
          <cell r="Q50">
            <v>9319034.8015234116</v>
          </cell>
          <cell r="R50">
            <v>6.551334276300666E-2</v>
          </cell>
          <cell r="T50">
            <v>10102128.693698155</v>
          </cell>
          <cell r="U50">
            <v>6.551334276300666E-2</v>
          </cell>
        </row>
        <row r="51">
          <cell r="C51" t="str">
            <v>Commercial OP Revenue</v>
          </cell>
          <cell r="E51">
            <v>34684053</v>
          </cell>
          <cell r="F51">
            <v>0.1326728712649487</v>
          </cell>
          <cell r="H51">
            <v>32841434</v>
          </cell>
          <cell r="I51">
            <v>0.12469490427553361</v>
          </cell>
          <cell r="K51">
            <v>6168639</v>
          </cell>
          <cell r="L51">
            <v>7.4330707936533263E-2</v>
          </cell>
          <cell r="N51">
            <v>18049180.369493533</v>
          </cell>
          <cell r="O51">
            <v>7.4330707936533263E-2</v>
          </cell>
          <cell r="Q51">
            <v>18096303.065096978</v>
          </cell>
          <cell r="R51">
            <v>7.4330707936533263E-2</v>
          </cell>
          <cell r="T51">
            <v>19616392.504131109</v>
          </cell>
          <cell r="U51">
            <v>7.4330707936533263E-2</v>
          </cell>
        </row>
        <row r="52">
          <cell r="C52" t="str">
            <v>Commercial IP Physician Revenue</v>
          </cell>
          <cell r="K52">
            <v>464865</v>
          </cell>
          <cell r="L52">
            <v>7.0390704638413779E-2</v>
          </cell>
          <cell r="N52">
            <v>1375556.2149443342</v>
          </cell>
          <cell r="O52">
            <v>7.0390704638413779E-2</v>
          </cell>
          <cell r="Q52">
            <v>1354342.7090688648</v>
          </cell>
          <cell r="R52">
            <v>7.0390704638413779E-2</v>
          </cell>
          <cell r="T52">
            <v>1468107.4619984229</v>
          </cell>
          <cell r="U52">
            <v>7.0390704638413779E-2</v>
          </cell>
        </row>
        <row r="53">
          <cell r="C53" t="str">
            <v>Commercial OP Physician Revenue</v>
          </cell>
          <cell r="K53">
            <v>1223712</v>
          </cell>
          <cell r="L53">
            <v>8.1184538268710429E-2</v>
          </cell>
          <cell r="N53">
            <v>3651303.7538844901</v>
          </cell>
          <cell r="O53">
            <v>8.1184538268710429E-2</v>
          </cell>
          <cell r="Q53">
            <v>4033401.299966862</v>
          </cell>
          <cell r="R53">
            <v>8.1184538268710429E-2</v>
          </cell>
          <cell r="T53">
            <v>4372207.0286483672</v>
          </cell>
          <cell r="U53">
            <v>8.1184538268710416E-2</v>
          </cell>
        </row>
        <row r="54">
          <cell r="C54" t="str">
            <v>CDPHP IP Revenue</v>
          </cell>
          <cell r="K54">
            <v>157904</v>
          </cell>
          <cell r="L54">
            <v>3.246046429992364E-3</v>
          </cell>
          <cell r="N54">
            <v>478786.30417657126</v>
          </cell>
          <cell r="O54">
            <v>3.246046429992364E-3</v>
          </cell>
          <cell r="Q54">
            <v>461738.30204159435</v>
          </cell>
          <cell r="R54">
            <v>3.246046429992364E-3</v>
          </cell>
          <cell r="T54">
            <v>500538.93449043977</v>
          </cell>
          <cell r="U54">
            <v>3.246046429992364E-3</v>
          </cell>
        </row>
        <row r="55">
          <cell r="C55" t="str">
            <v>CDPHP OP Revenue</v>
          </cell>
          <cell r="K55">
            <v>251175</v>
          </cell>
          <cell r="L55">
            <v>3.0266020699150561E-3</v>
          </cell>
          <cell r="N55">
            <v>734927.57143148407</v>
          </cell>
          <cell r="O55">
            <v>3.0266020699150561E-3</v>
          </cell>
          <cell r="Q55">
            <v>736846.31607972737</v>
          </cell>
          <cell r="R55">
            <v>3.0266020699150561E-3</v>
          </cell>
          <cell r="T55">
            <v>798741.40587982722</v>
          </cell>
          <cell r="U55">
            <v>3.0266020699150561E-3</v>
          </cell>
        </row>
        <row r="56">
          <cell r="C56" t="str">
            <v>CDPHP IP Physician Revenue</v>
          </cell>
          <cell r="K56">
            <v>30485</v>
          </cell>
          <cell r="L56">
            <v>4.6160942013316643E-3</v>
          </cell>
          <cell r="N56">
            <v>90206.471153083228</v>
          </cell>
          <cell r="O56">
            <v>4.6160942013316643E-3</v>
          </cell>
          <cell r="Q56">
            <v>88815.328075816302</v>
          </cell>
          <cell r="R56">
            <v>4.6160942013316643E-3</v>
          </cell>
          <cell r="T56">
            <v>96275.813363066525</v>
          </cell>
          <cell r="U56">
            <v>4.6160942013316643E-3</v>
          </cell>
        </row>
        <row r="57">
          <cell r="C57" t="str">
            <v>CDPHP OP Physician Revenue</v>
          </cell>
          <cell r="K57">
            <v>46750</v>
          </cell>
          <cell r="L57">
            <v>3.1015281079716569E-3</v>
          </cell>
          <cell r="N57">
            <v>139492.34010461604</v>
          </cell>
          <cell r="O57">
            <v>3.1015281079716573E-3</v>
          </cell>
          <cell r="Q57">
            <v>154089.77829215597</v>
          </cell>
          <cell r="R57">
            <v>3.1015281079716569E-3</v>
          </cell>
          <cell r="T57">
            <v>167033.32041306383</v>
          </cell>
          <cell r="U57">
            <v>3.1015281079716569E-3</v>
          </cell>
        </row>
        <row r="58">
          <cell r="C58" t="str">
            <v>CIGNA IP Revenue</v>
          </cell>
          <cell r="K58">
            <v>1255621</v>
          </cell>
          <cell r="L58">
            <v>2.5811911442860484E-2</v>
          </cell>
          <cell r="N58">
            <v>3807212.8510771771</v>
          </cell>
          <cell r="O58">
            <v>2.5811911442860484E-2</v>
          </cell>
          <cell r="Q58">
            <v>3671650.5506368978</v>
          </cell>
          <cell r="R58">
            <v>2.5811911442860484E-2</v>
          </cell>
          <cell r="T58">
            <v>3980185.4130599634</v>
          </cell>
          <cell r="U58">
            <v>2.5811911442860484E-2</v>
          </cell>
        </row>
        <row r="59">
          <cell r="C59" t="str">
            <v>CIGNA OP Revenue</v>
          </cell>
          <cell r="K59">
            <v>4078368</v>
          </cell>
          <cell r="L59">
            <v>4.9143414076541561E-2</v>
          </cell>
          <cell r="N59">
            <v>11933134.625834094</v>
          </cell>
          <cell r="O59">
            <v>4.9143414076541561E-2</v>
          </cell>
          <cell r="Q59">
            <v>11964289.584622057</v>
          </cell>
          <cell r="R59">
            <v>4.9143414076541561E-2</v>
          </cell>
          <cell r="T59">
            <v>12969289.897542745</v>
          </cell>
          <cell r="U59">
            <v>4.9143414076541561E-2</v>
          </cell>
        </row>
        <row r="60">
          <cell r="C60" t="str">
            <v>CIGNA IP Physician Revenue</v>
          </cell>
          <cell r="K60">
            <v>181833</v>
          </cell>
          <cell r="L60">
            <v>2.753348390719175E-2</v>
          </cell>
          <cell r="N60">
            <v>538051.93600717012</v>
          </cell>
          <cell r="O60">
            <v>2.753348390719175E-2</v>
          </cell>
          <cell r="Q60">
            <v>529754.22502902756</v>
          </cell>
          <cell r="R60">
            <v>2.753348390719175E-2</v>
          </cell>
          <cell r="T60">
            <v>574253.56638499186</v>
          </cell>
          <cell r="U60">
            <v>2.7533483907191753E-2</v>
          </cell>
        </row>
        <row r="61">
          <cell r="C61" t="str">
            <v>CIGNA OP Physician Revenue</v>
          </cell>
          <cell r="K61">
            <v>813967</v>
          </cell>
          <cell r="L61">
            <v>5.4000888330724403E-2</v>
          </cell>
          <cell r="N61">
            <v>2428709.3389932406</v>
          </cell>
          <cell r="O61">
            <v>5.4000888330724403E-2</v>
          </cell>
          <cell r="Q61">
            <v>2682866.1939493334</v>
          </cell>
          <cell r="R61">
            <v>5.4000888330724403E-2</v>
          </cell>
          <cell r="T61">
            <v>2908226.9672012907</v>
          </cell>
          <cell r="U61">
            <v>5.4000888330724403E-2</v>
          </cell>
        </row>
        <row r="62">
          <cell r="C62" t="str">
            <v>Workers Comp IP Revenue</v>
          </cell>
          <cell r="E62">
            <v>669929</v>
          </cell>
          <cell r="F62">
            <v>3.8184696162181231E-3</v>
          </cell>
          <cell r="H62">
            <v>405571</v>
          </cell>
          <cell r="I62">
            <v>2.1685037290050395E-3</v>
          </cell>
          <cell r="K62">
            <v>30212</v>
          </cell>
          <cell r="L62">
            <v>6.2107074388824412E-4</v>
          </cell>
          <cell r="N62">
            <v>91606.873934685442</v>
          </cell>
          <cell r="O62">
            <v>6.2107074388824412E-4</v>
          </cell>
          <cell r="Q62">
            <v>88345.055104877945</v>
          </cell>
          <cell r="R62">
            <v>6.2107074388824412E-4</v>
          </cell>
          <cell r="T62">
            <v>95768.836057510678</v>
          </cell>
          <cell r="U62">
            <v>6.2107074388824412E-4</v>
          </cell>
        </row>
        <row r="63">
          <cell r="C63" t="str">
            <v>Workers Comp OP Revenue</v>
          </cell>
          <cell r="E63">
            <v>3687814</v>
          </cell>
          <cell r="F63">
            <v>1.4106565690897646E-2</v>
          </cell>
          <cell r="H63">
            <v>3405863</v>
          </cell>
          <cell r="I63">
            <v>1.2931644847194605E-2</v>
          </cell>
          <cell r="K63">
            <v>985461</v>
          </cell>
          <cell r="L63">
            <v>1.1874582671127943E-2</v>
          </cell>
          <cell r="N63">
            <v>2883417.7743423576</v>
          </cell>
          <cell r="O63">
            <v>1.1874582671127943E-2</v>
          </cell>
          <cell r="Q63">
            <v>2890945.784772546</v>
          </cell>
          <cell r="R63">
            <v>1.1874582671127943E-2</v>
          </cell>
          <cell r="T63">
            <v>3133785.2277485435</v>
          </cell>
          <cell r="U63">
            <v>1.1874582671127943E-2</v>
          </cell>
        </row>
        <row r="64">
          <cell r="C64" t="str">
            <v>Workers Comp IP Physician Revenue</v>
          </cell>
          <cell r="K64">
            <v>9051</v>
          </cell>
          <cell r="L64">
            <v>1.3705188983517433E-3</v>
          </cell>
          <cell r="N64">
            <v>26782.311642006112</v>
          </cell>
          <cell r="O64">
            <v>1.3705188983517433E-3</v>
          </cell>
          <cell r="Q64">
            <v>26369.281102647641</v>
          </cell>
          <cell r="R64">
            <v>1.3705188983517433E-3</v>
          </cell>
          <cell r="T64">
            <v>28584.300040974747</v>
          </cell>
          <cell r="U64">
            <v>1.3705188983517433E-3</v>
          </cell>
        </row>
        <row r="65">
          <cell r="C65" t="str">
            <v>Workers Comp OP Physician Revenue</v>
          </cell>
          <cell r="K65">
            <v>438484</v>
          </cell>
          <cell r="L65">
            <v>2.9090277024510034E-2</v>
          </cell>
          <cell r="N65">
            <v>1308345.6525867905</v>
          </cell>
          <cell r="O65">
            <v>2.9090277024510031E-2</v>
          </cell>
          <cell r="Q65">
            <v>1445259.9432012348</v>
          </cell>
          <cell r="R65">
            <v>2.9090277024510034E-2</v>
          </cell>
          <cell r="T65">
            <v>1566661.7854118049</v>
          </cell>
          <cell r="U65">
            <v>2.9090277024510031E-2</v>
          </cell>
        </row>
        <row r="66">
          <cell r="C66" t="str">
            <v>Selfpay IP Revenue</v>
          </cell>
          <cell r="E66">
            <v>5971703</v>
          </cell>
          <cell r="F66">
            <v>3.4037586763042971E-2</v>
          </cell>
          <cell r="H66">
            <v>5812433</v>
          </cell>
          <cell r="I66">
            <v>3.1077869559440766E-2</v>
          </cell>
          <cell r="K66">
            <v>1256214</v>
          </cell>
          <cell r="L66">
            <v>2.5824101796068671E-2</v>
          </cell>
          <cell r="N66">
            <v>3809010.9073542613</v>
          </cell>
          <cell r="O66">
            <v>2.5824101796068671E-2</v>
          </cell>
          <cell r="Q66">
            <v>3673384.5840566382</v>
          </cell>
          <cell r="R66">
            <v>2.5824101796068671E-2</v>
          </cell>
          <cell r="T66">
            <v>3982065.1601731009</v>
          </cell>
          <cell r="U66">
            <v>2.5824101796068671E-2</v>
          </cell>
        </row>
        <row r="67">
          <cell r="C67" t="str">
            <v>Selfpay OP Revenue</v>
          </cell>
          <cell r="E67">
            <v>7586791</v>
          </cell>
          <cell r="F67">
            <v>2.9020868629657307E-2</v>
          </cell>
          <cell r="H67">
            <v>8987185</v>
          </cell>
          <cell r="I67">
            <v>3.4123241186164756E-2</v>
          </cell>
          <cell r="K67">
            <v>2113225</v>
          </cell>
          <cell r="L67">
            <v>2.5463884380198046E-2</v>
          </cell>
          <cell r="N67">
            <v>6183208.1900599096</v>
          </cell>
          <cell r="O67">
            <v>2.5463884380198046E-2</v>
          </cell>
          <cell r="Q67">
            <v>6199351.2742015803</v>
          </cell>
          <cell r="R67">
            <v>2.5463884380198046E-2</v>
          </cell>
          <cell r="T67">
            <v>6720096.7749194689</v>
          </cell>
          <cell r="U67">
            <v>2.5463884380198046E-2</v>
          </cell>
        </row>
        <row r="68">
          <cell r="C68" t="str">
            <v>Selfpay IP Physician Revenue</v>
          </cell>
          <cell r="K68">
            <v>149675</v>
          </cell>
          <cell r="L68">
            <v>2.266406099997759E-2</v>
          </cell>
          <cell r="N68">
            <v>442894.98342915304</v>
          </cell>
          <cell r="O68">
            <v>2.266406099997759E-2</v>
          </cell>
          <cell r="Q68">
            <v>436064.76069371181</v>
          </cell>
          <cell r="R68">
            <v>2.266406099997759E-2</v>
          </cell>
          <cell r="T68">
            <v>472694.1894412656</v>
          </cell>
          <cell r="U68">
            <v>2.266406099997759E-2</v>
          </cell>
        </row>
        <row r="69">
          <cell r="C69" t="str">
            <v>Selfpay OP Physician Revenue</v>
          </cell>
          <cell r="K69">
            <v>574793</v>
          </cell>
          <cell r="L69">
            <v>3.8133404187494176E-2</v>
          </cell>
          <cell r="N69">
            <v>1715063.5432246539</v>
          </cell>
          <cell r="O69">
            <v>3.8133404187494176E-2</v>
          </cell>
          <cell r="Q69">
            <v>1894539.592168625</v>
          </cell>
          <cell r="R69">
            <v>3.8133404187494176E-2</v>
          </cell>
          <cell r="T69">
            <v>2053680.9270628064</v>
          </cell>
          <cell r="U69">
            <v>3.8133404187494176E-2</v>
          </cell>
        </row>
        <row r="70">
          <cell r="C70" t="str">
            <v xml:space="preserve">   TOTAL COMMERCIAL AND SELF</v>
          </cell>
          <cell r="E70">
            <v>156707473</v>
          </cell>
          <cell r="F70">
            <v>0.35258223379739773</v>
          </cell>
          <cell r="H70">
            <v>166721494</v>
          </cell>
          <cell r="I70">
            <v>0.36291966348706367</v>
          </cell>
          <cell r="K70">
            <v>55230799</v>
          </cell>
          <cell r="L70">
            <v>0.36025236895119306</v>
          </cell>
          <cell r="N70">
            <v>163480363.82629365</v>
          </cell>
          <cell r="O70">
            <v>0.35942543941265748</v>
          </cell>
          <cell r="Q70">
            <v>164339557.36413819</v>
          </cell>
          <cell r="R70">
            <v>0.36148357650715074</v>
          </cell>
          <cell r="T70">
            <v>178145314.66112912</v>
          </cell>
          <cell r="U70">
            <v>0.36148277926967715</v>
          </cell>
        </row>
        <row r="72">
          <cell r="C72" t="str">
            <v>Total IP Revenue</v>
          </cell>
          <cell r="E72">
            <v>175444371</v>
          </cell>
          <cell r="F72">
            <v>0.39473910880025093</v>
          </cell>
          <cell r="H72">
            <v>187028039</v>
          </cell>
          <cell r="I72">
            <v>0.40712298905218197</v>
          </cell>
          <cell r="K72">
            <v>48645022</v>
          </cell>
          <cell r="L72">
            <v>0.31729550776882487</v>
          </cell>
          <cell r="N72">
            <v>147498292</v>
          </cell>
          <cell r="O72">
            <v>0.32428749957424402</v>
          </cell>
          <cell r="Q72">
            <v>142246364</v>
          </cell>
          <cell r="R72">
            <v>0.31288708104478996</v>
          </cell>
          <cell r="T72">
            <v>154199561</v>
          </cell>
          <cell r="U72">
            <v>0.31289335887656977</v>
          </cell>
        </row>
        <row r="73">
          <cell r="C73" t="str">
            <v>Total OP Revenue</v>
          </cell>
          <cell r="E73">
            <v>261425359</v>
          </cell>
          <cell r="F73">
            <v>0.58819107527505488</v>
          </cell>
          <cell r="H73">
            <v>263374307</v>
          </cell>
          <cell r="I73">
            <v>0.57331368964087259</v>
          </cell>
          <cell r="K73">
            <v>82989106</v>
          </cell>
          <cell r="L73">
            <v>0.54131069213106386</v>
          </cell>
          <cell r="N73">
            <v>242822662</v>
          </cell>
          <cell r="O73">
            <v>0.53386620843000543</v>
          </cell>
          <cell r="Q73">
            <v>243456622</v>
          </cell>
          <cell r="R73">
            <v>0.53551057247835732</v>
          </cell>
          <cell r="T73">
            <v>263906978</v>
          </cell>
          <cell r="U73">
            <v>0.53550568005433552</v>
          </cell>
        </row>
        <row r="74">
          <cell r="C74" t="str">
            <v>Total IP Physician Revenue</v>
          </cell>
          <cell r="K74">
            <v>6604068</v>
          </cell>
          <cell r="L74">
            <v>4.3076167370216169E-2</v>
          </cell>
          <cell r="N74">
            <v>19541731</v>
          </cell>
          <cell r="O74">
            <v>4.2964152312641633E-2</v>
          </cell>
          <cell r="Q74">
            <v>19240363</v>
          </cell>
          <cell r="R74">
            <v>4.2321370107654757E-2</v>
          </cell>
          <cell r="T74">
            <v>20856553</v>
          </cell>
          <cell r="U74">
            <v>4.2320982501092834E-2</v>
          </cell>
        </row>
        <row r="75">
          <cell r="C75" t="str">
            <v>Total OP Physician Revenue</v>
          </cell>
          <cell r="K75">
            <v>15073215</v>
          </cell>
          <cell r="L75">
            <v>9.8317632729895105E-2</v>
          </cell>
          <cell r="N75">
            <v>44975359</v>
          </cell>
          <cell r="O75">
            <v>9.8882139683108813E-2</v>
          </cell>
          <cell r="Q75">
            <v>49681890</v>
          </cell>
          <cell r="R75">
            <v>0.10928097636919802</v>
          </cell>
          <cell r="T75">
            <v>53855169</v>
          </cell>
          <cell r="U75">
            <v>0.10927997856800198</v>
          </cell>
        </row>
        <row r="76">
          <cell r="C76" t="str">
            <v>Total Revenue</v>
          </cell>
          <cell r="E76">
            <v>444456521</v>
          </cell>
          <cell r="H76">
            <v>459389531</v>
          </cell>
          <cell r="K76">
            <v>153311411</v>
          </cell>
          <cell r="N76">
            <v>454838044.00000006</v>
          </cell>
          <cell r="Q76">
            <v>454625239</v>
          </cell>
          <cell r="T76">
            <v>492818260.99999994</v>
          </cell>
        </row>
        <row r="77">
          <cell r="K77">
            <v>153311410</v>
          </cell>
          <cell r="N77" t="str">
            <v>BALANCES</v>
          </cell>
          <cell r="Q77" t="str">
            <v>BALANCES</v>
          </cell>
          <cell r="T77" t="str">
            <v>BALANCES</v>
          </cell>
        </row>
        <row r="78">
          <cell r="C78" t="str">
            <v>Other Payor Revenue</v>
          </cell>
          <cell r="E78">
            <v>55172311</v>
          </cell>
          <cell r="H78">
            <v>53275964</v>
          </cell>
          <cell r="K78">
            <v>11188207</v>
          </cell>
          <cell r="N78">
            <v>33241403.4219543</v>
          </cell>
          <cell r="Q78">
            <v>32988124.939265598</v>
          </cell>
          <cell r="T78">
            <v>35759538.818706229</v>
          </cell>
        </row>
        <row r="79">
          <cell r="C79" t="str">
            <v>Medicaid IP Revenue (w/ Level II)</v>
          </cell>
          <cell r="E79">
            <v>23162590</v>
          </cell>
          <cell r="H79">
            <v>16626920</v>
          </cell>
          <cell r="K79">
            <v>5738256</v>
          </cell>
          <cell r="N79">
            <v>17399169.005592227</v>
          </cell>
          <cell r="Q79">
            <v>16779641.947765674</v>
          </cell>
          <cell r="T79">
            <v>18189662.98556954</v>
          </cell>
        </row>
        <row r="81">
          <cell r="C81" t="str">
            <v>Bad Debt Expense</v>
          </cell>
          <cell r="E81">
            <v>6872448</v>
          </cell>
          <cell r="H81">
            <v>9647180</v>
          </cell>
          <cell r="K81">
            <v>1566557.8</v>
          </cell>
          <cell r="N81">
            <v>7601598.9240000024</v>
          </cell>
          <cell r="Q81">
            <v>9092504.7800000012</v>
          </cell>
          <cell r="T81">
            <v>9856365.2200000025</v>
          </cell>
        </row>
        <row r="82">
          <cell r="C82" t="str">
            <v>Doubtful Accounts % of Gross Revenue</v>
          </cell>
          <cell r="E82">
            <v>1.5462587846697382E-2</v>
          </cell>
          <cell r="H82">
            <v>2.0999999671302914E-2</v>
          </cell>
          <cell r="K82">
            <v>1.0218142209910259E-2</v>
          </cell>
          <cell r="N82">
            <v>1.6712759682872967E-2</v>
          </cell>
          <cell r="Q82">
            <v>2.0000000000000004E-2</v>
          </cell>
          <cell r="T82">
            <v>2.0000000000000007E-2</v>
          </cell>
        </row>
        <row r="83">
          <cell r="T83">
            <v>0</v>
          </cell>
          <cell r="W83" t="str">
            <v>Bad Debt Adder</v>
          </cell>
        </row>
        <row r="84">
          <cell r="C84" t="str">
            <v>DAYS</v>
          </cell>
        </row>
        <row r="86">
          <cell r="C86" t="str">
            <v>Medicare IP DRG Days</v>
          </cell>
          <cell r="E86">
            <v>12714</v>
          </cell>
          <cell r="F86">
            <v>0.4275481723105895</v>
          </cell>
          <cell r="H86">
            <v>14494</v>
          </cell>
          <cell r="I86">
            <v>0.47398541482716899</v>
          </cell>
          <cell r="K86">
            <v>4046</v>
          </cell>
          <cell r="L86">
            <v>0.4225587467362924</v>
          </cell>
          <cell r="N86">
            <v>12497.174934725848</v>
          </cell>
          <cell r="O86">
            <v>0.4225587467362924</v>
          </cell>
          <cell r="Q86">
            <v>12027.289608355091</v>
          </cell>
          <cell r="R86">
            <v>0.4225587467362924</v>
          </cell>
          <cell r="T86">
            <v>12027.289608355091</v>
          </cell>
          <cell r="U86">
            <v>0.4225587467362924</v>
          </cell>
        </row>
        <row r="87">
          <cell r="C87" t="str">
            <v>Medicare Rehab Days</v>
          </cell>
          <cell r="E87">
            <v>0</v>
          </cell>
          <cell r="F87">
            <v>0</v>
          </cell>
          <cell r="H87">
            <v>0</v>
          </cell>
          <cell r="I87">
            <v>0</v>
          </cell>
          <cell r="L87">
            <v>0</v>
          </cell>
          <cell r="N87">
            <v>0</v>
          </cell>
          <cell r="O87">
            <v>0</v>
          </cell>
          <cell r="Q87">
            <v>0</v>
          </cell>
          <cell r="R87">
            <v>0</v>
          </cell>
          <cell r="T87">
            <v>0</v>
          </cell>
          <cell r="U87">
            <v>0</v>
          </cell>
        </row>
        <row r="88">
          <cell r="C88" t="str">
            <v>Medicare Psych Days</v>
          </cell>
          <cell r="E88">
            <v>2592</v>
          </cell>
          <cell r="F88">
            <v>8.7164138951474596E-2</v>
          </cell>
          <cell r="H88">
            <v>2853</v>
          </cell>
          <cell r="I88">
            <v>9.3299323064848422E-2</v>
          </cell>
          <cell r="K88">
            <v>884</v>
          </cell>
          <cell r="L88">
            <v>9.2323759791122714E-2</v>
          </cell>
          <cell r="N88">
            <v>2730.4751958224542</v>
          </cell>
          <cell r="O88">
            <v>9.2323759791122714E-2</v>
          </cell>
          <cell r="Q88">
            <v>2627.8111749347258</v>
          </cell>
          <cell r="R88">
            <v>9.2323759791122714E-2</v>
          </cell>
          <cell r="T88">
            <v>2627.8111749347258</v>
          </cell>
          <cell r="U88">
            <v>9.2323759791122714E-2</v>
          </cell>
        </row>
        <row r="89">
          <cell r="C89" t="str">
            <v>Medicare Swing Days</v>
          </cell>
          <cell r="E89">
            <v>617</v>
          </cell>
          <cell r="F89">
            <v>2.0748562397013823E-2</v>
          </cell>
          <cell r="H89">
            <v>224</v>
          </cell>
          <cell r="I89">
            <v>7.3252885967494035E-3</v>
          </cell>
          <cell r="K89">
            <v>181</v>
          </cell>
          <cell r="L89">
            <v>1.8903394255874673E-2</v>
          </cell>
          <cell r="N89">
            <v>559.06788511749346</v>
          </cell>
          <cell r="O89">
            <v>1.8903394255874673E-2</v>
          </cell>
          <cell r="Q89">
            <v>538.04731070496075</v>
          </cell>
          <cell r="R89">
            <v>1.8903394255874669E-2</v>
          </cell>
          <cell r="T89">
            <v>538.04731070496075</v>
          </cell>
          <cell r="U89">
            <v>1.8903394255874669E-2</v>
          </cell>
        </row>
        <row r="90">
          <cell r="C90" t="str">
            <v>Medicaid DRG Days</v>
          </cell>
          <cell r="E90">
            <v>3487</v>
          </cell>
          <cell r="F90">
            <v>0.11726132427615428</v>
          </cell>
          <cell r="H90">
            <v>3403</v>
          </cell>
          <cell r="I90">
            <v>0.11128552274436705</v>
          </cell>
          <cell r="K90">
            <v>1122</v>
          </cell>
          <cell r="L90">
            <v>0.11718015665796344</v>
          </cell>
          <cell r="N90">
            <v>3465.603133159269</v>
          </cell>
          <cell r="O90">
            <v>0.11718015665796344</v>
          </cell>
          <cell r="Q90">
            <v>3335.2987989556136</v>
          </cell>
          <cell r="R90">
            <v>0.11718015665796344</v>
          </cell>
          <cell r="T90">
            <v>3335.2987989556136</v>
          </cell>
          <cell r="U90">
            <v>0.11718015665796344</v>
          </cell>
        </row>
        <row r="91">
          <cell r="C91" t="str">
            <v>Medicaid Rehab Days</v>
          </cell>
          <cell r="E91">
            <v>0</v>
          </cell>
          <cell r="F91">
            <v>0</v>
          </cell>
          <cell r="H91">
            <v>0</v>
          </cell>
          <cell r="I91">
            <v>0</v>
          </cell>
          <cell r="K91">
            <v>0</v>
          </cell>
          <cell r="L91">
            <v>0</v>
          </cell>
          <cell r="N91">
            <v>0</v>
          </cell>
          <cell r="O91">
            <v>0</v>
          </cell>
          <cell r="Q91">
            <v>0</v>
          </cell>
          <cell r="R91">
            <v>0</v>
          </cell>
          <cell r="T91">
            <v>0</v>
          </cell>
          <cell r="U91">
            <v>0</v>
          </cell>
        </row>
        <row r="92">
          <cell r="C92" t="str">
            <v>Medicaid Psych Days</v>
          </cell>
          <cell r="E92">
            <v>2340</v>
          </cell>
          <cell r="F92">
            <v>7.8689847664525678E-2</v>
          </cell>
          <cell r="H92">
            <v>1984</v>
          </cell>
          <cell r="I92">
            <v>6.4881127571208994E-2</v>
          </cell>
          <cell r="K92">
            <v>1021</v>
          </cell>
          <cell r="L92">
            <v>0.10663185378590079</v>
          </cell>
          <cell r="N92">
            <v>3153.6370757180157</v>
          </cell>
          <cell r="O92">
            <v>0.10663185378590079</v>
          </cell>
          <cell r="Q92">
            <v>3035.0624543080939</v>
          </cell>
          <cell r="R92">
            <v>0.10663185378590079</v>
          </cell>
          <cell r="T92">
            <v>3035.0624543080939</v>
          </cell>
          <cell r="U92">
            <v>0.10663185378590079</v>
          </cell>
        </row>
        <row r="93">
          <cell r="C93" t="str">
            <v>Catamount Days</v>
          </cell>
          <cell r="E93">
            <v>354</v>
          </cell>
          <cell r="F93">
            <v>1.1904361569761577E-2</v>
          </cell>
          <cell r="H93">
            <v>448</v>
          </cell>
          <cell r="I93">
            <v>1.4650577193498807E-2</v>
          </cell>
          <cell r="K93">
            <v>137</v>
          </cell>
          <cell r="L93">
            <v>1.4308093994778068E-2</v>
          </cell>
          <cell r="N93">
            <v>423.16187989556136</v>
          </cell>
          <cell r="O93">
            <v>1.4308093994778068E-2</v>
          </cell>
          <cell r="Q93">
            <v>407.25127937336816</v>
          </cell>
          <cell r="R93">
            <v>1.4308093994778068E-2</v>
          </cell>
          <cell r="T93">
            <v>407.25127937336816</v>
          </cell>
          <cell r="U93">
            <v>1.4308093994778068E-2</v>
          </cell>
        </row>
        <row r="94">
          <cell r="C94" t="str">
            <v>Pace VT Days</v>
          </cell>
          <cell r="E94">
            <v>250</v>
          </cell>
          <cell r="F94">
            <v>8.4070350068937687E-3</v>
          </cell>
          <cell r="H94">
            <v>0</v>
          </cell>
          <cell r="I94">
            <v>0</v>
          </cell>
          <cell r="K94">
            <v>0</v>
          </cell>
          <cell r="L94">
            <v>0</v>
          </cell>
          <cell r="N94">
            <v>0</v>
          </cell>
          <cell r="O94">
            <v>0</v>
          </cell>
          <cell r="Q94">
            <v>0</v>
          </cell>
          <cell r="R94">
            <v>0</v>
          </cell>
          <cell r="T94">
            <v>0</v>
          </cell>
          <cell r="U94">
            <v>0</v>
          </cell>
        </row>
        <row r="95">
          <cell r="C95" t="str">
            <v>Medicaid Level II Days</v>
          </cell>
          <cell r="E95">
            <v>860</v>
          </cell>
          <cell r="F95">
            <v>2.8920200423714564E-2</v>
          </cell>
          <cell r="H95">
            <v>1002</v>
          </cell>
          <cell r="I95">
            <v>3.2767585597959385E-2</v>
          </cell>
          <cell r="K95">
            <v>160</v>
          </cell>
          <cell r="L95">
            <v>1.671018276762402E-2</v>
          </cell>
          <cell r="N95">
            <v>494.20365535248038</v>
          </cell>
          <cell r="O95">
            <v>1.671018276762402E-2</v>
          </cell>
          <cell r="Q95">
            <v>475.6219321148825</v>
          </cell>
          <cell r="R95">
            <v>1.671018276762402E-2</v>
          </cell>
          <cell r="T95">
            <v>475.6219321148825</v>
          </cell>
          <cell r="U95">
            <v>1.671018276762402E-2</v>
          </cell>
        </row>
        <row r="96">
          <cell r="C96" t="str">
            <v>BCBS Days</v>
          </cell>
          <cell r="E96">
            <v>2423</v>
          </cell>
          <cell r="F96">
            <v>8.1480983286814412E-2</v>
          </cell>
          <cell r="H96">
            <v>2689</v>
          </cell>
          <cell r="I96">
            <v>8.7936165342228326E-2</v>
          </cell>
          <cell r="K96">
            <v>722</v>
          </cell>
          <cell r="L96">
            <v>7.5404699738903389E-2</v>
          </cell>
          <cell r="N96">
            <v>2230.0939947780676</v>
          </cell>
          <cell r="O96">
            <v>7.5404699738903389E-2</v>
          </cell>
          <cell r="Q96">
            <v>2146.243968668407</v>
          </cell>
          <cell r="R96">
            <v>7.5404699738903389E-2</v>
          </cell>
          <cell r="T96">
            <v>2146.243968668407</v>
          </cell>
          <cell r="U96">
            <v>7.5404699738903389E-2</v>
          </cell>
        </row>
        <row r="97">
          <cell r="C97" t="str">
            <v>BCBS Psych Days</v>
          </cell>
          <cell r="E97">
            <v>257</v>
          </cell>
          <cell r="F97">
            <v>8.642431987086795E-3</v>
          </cell>
          <cell r="H97">
            <v>294</v>
          </cell>
          <cell r="I97">
            <v>9.6144412832335924E-3</v>
          </cell>
          <cell r="K97">
            <v>113</v>
          </cell>
          <cell r="L97">
            <v>1.1801566579634465E-2</v>
          </cell>
          <cell r="N97">
            <v>349.0313315926893</v>
          </cell>
          <cell r="O97">
            <v>1.1801566579634465E-2</v>
          </cell>
          <cell r="Q97">
            <v>335.90798955613576</v>
          </cell>
          <cell r="R97">
            <v>1.1801566579634465E-2</v>
          </cell>
          <cell r="T97">
            <v>335.90798955613576</v>
          </cell>
          <cell r="U97">
            <v>1.1801566579634465E-2</v>
          </cell>
        </row>
        <row r="98">
          <cell r="C98" t="str">
            <v>M'care HMO Days</v>
          </cell>
          <cell r="E98">
            <v>895</v>
          </cell>
          <cell r="F98">
            <v>3.0097185324679691E-2</v>
          </cell>
          <cell r="H98">
            <v>866</v>
          </cell>
          <cell r="I98">
            <v>2.8320088949932959E-2</v>
          </cell>
          <cell r="K98">
            <v>353</v>
          </cell>
          <cell r="L98">
            <v>3.6866840731070494E-2</v>
          </cell>
          <cell r="N98">
            <v>1090.3368146214098</v>
          </cell>
          <cell r="O98">
            <v>3.6866840731070494E-2</v>
          </cell>
          <cell r="Q98">
            <v>1049.3408877284594</v>
          </cell>
          <cell r="R98">
            <v>3.6866840731070494E-2</v>
          </cell>
          <cell r="T98">
            <v>1049.3408877284594</v>
          </cell>
          <cell r="U98">
            <v>3.6866840731070494E-2</v>
          </cell>
        </row>
        <row r="99">
          <cell r="C99" t="str">
            <v>Commercial Days</v>
          </cell>
          <cell r="E99">
            <v>1911</v>
          </cell>
          <cell r="F99">
            <v>6.4263375592695973E-2</v>
          </cell>
          <cell r="H99">
            <v>1490</v>
          </cell>
          <cell r="I99">
            <v>4.8726250040877724E-2</v>
          </cell>
          <cell r="K99">
            <v>580</v>
          </cell>
          <cell r="L99">
            <v>6.0574412532637074E-2</v>
          </cell>
          <cell r="N99">
            <v>1791.4882506527415</v>
          </cell>
          <cell r="O99">
            <v>6.0574412532637074E-2</v>
          </cell>
          <cell r="Q99">
            <v>1724.129503916449</v>
          </cell>
          <cell r="R99">
            <v>6.0574412532637074E-2</v>
          </cell>
          <cell r="T99">
            <v>1724.129503916449</v>
          </cell>
          <cell r="U99">
            <v>6.0574412532637074E-2</v>
          </cell>
        </row>
        <row r="100">
          <cell r="C100" t="str">
            <v>Workers Comp Days</v>
          </cell>
          <cell r="E100">
            <v>39</v>
          </cell>
          <cell r="F100">
            <v>1.3114974610754278E-3</v>
          </cell>
          <cell r="H100">
            <v>28</v>
          </cell>
          <cell r="I100">
            <v>9.1566107459367543E-4</v>
          </cell>
          <cell r="K100">
            <v>5</v>
          </cell>
          <cell r="L100">
            <v>5.2219321148825064E-4</v>
          </cell>
          <cell r="N100">
            <v>15.443864229765012</v>
          </cell>
          <cell r="O100">
            <v>5.2219321148825064E-4</v>
          </cell>
          <cell r="Q100">
            <v>14.863185378590078</v>
          </cell>
          <cell r="R100">
            <v>5.2219321148825064E-4</v>
          </cell>
          <cell r="T100">
            <v>14.863185378590078</v>
          </cell>
          <cell r="U100">
            <v>5.2219321148825064E-4</v>
          </cell>
        </row>
        <row r="101">
          <cell r="C101" t="str">
            <v>Selfpay Days</v>
          </cell>
          <cell r="E101">
            <v>998</v>
          </cell>
          <cell r="F101">
            <v>3.3560883747519928E-2</v>
          </cell>
          <cell r="H101">
            <v>804</v>
          </cell>
          <cell r="I101">
            <v>2.6292553713332681E-2</v>
          </cell>
          <cell r="K101">
            <v>251</v>
          </cell>
          <cell r="L101">
            <v>2.6214099216710182E-2</v>
          </cell>
          <cell r="N101">
            <v>775.28198433420368</v>
          </cell>
          <cell r="O101">
            <v>2.6214099216710182E-2</v>
          </cell>
          <cell r="Q101">
            <v>746.13190600522194</v>
          </cell>
          <cell r="R101">
            <v>2.6214099216710182E-2</v>
          </cell>
          <cell r="T101">
            <v>746.13190600522194</v>
          </cell>
          <cell r="U101">
            <v>2.6214099216710182E-2</v>
          </cell>
        </row>
        <row r="103">
          <cell r="C103" t="str">
            <v>Total Days</v>
          </cell>
          <cell r="E103">
            <v>29737</v>
          </cell>
          <cell r="H103">
            <v>30579</v>
          </cell>
          <cell r="K103">
            <v>9575</v>
          </cell>
          <cell r="N103">
            <v>29575</v>
          </cell>
          <cell r="Q103">
            <v>28463</v>
          </cell>
          <cell r="T103">
            <v>28463</v>
          </cell>
        </row>
        <row r="104">
          <cell r="N104" t="str">
            <v>BALANCES</v>
          </cell>
          <cell r="Q104" t="str">
            <v>BALANCES</v>
          </cell>
          <cell r="T104" t="str">
            <v>BALANCES</v>
          </cell>
        </row>
        <row r="105">
          <cell r="C105" t="str">
            <v>DISCHARGES</v>
          </cell>
        </row>
        <row r="107">
          <cell r="C107" t="str">
            <v>Medicare IP DRG Discharges</v>
          </cell>
          <cell r="E107">
            <v>2986</v>
          </cell>
          <cell r="F107">
            <v>0.45153485558747919</v>
          </cell>
          <cell r="H107">
            <v>2994</v>
          </cell>
          <cell r="I107">
            <v>0.47659980897803245</v>
          </cell>
          <cell r="K107">
            <v>918</v>
          </cell>
          <cell r="L107">
            <v>0.43445338381448179</v>
          </cell>
          <cell r="N107">
            <v>2672.7572172266919</v>
          </cell>
          <cell r="O107">
            <v>0.43445338381448179</v>
          </cell>
          <cell r="Q107">
            <v>2543.7245622337909</v>
          </cell>
          <cell r="R107">
            <v>0.43445338381448179</v>
          </cell>
          <cell r="T107">
            <v>2543.7245622337909</v>
          </cell>
          <cell r="U107">
            <v>0.43445338381448179</v>
          </cell>
        </row>
        <row r="108">
          <cell r="C108" t="str">
            <v>Medicare Rehab Discharges</v>
          </cell>
          <cell r="E108">
            <v>0</v>
          </cell>
          <cell r="F108">
            <v>0</v>
          </cell>
          <cell r="H108">
            <v>0</v>
          </cell>
          <cell r="I108">
            <v>0</v>
          </cell>
          <cell r="K108">
            <v>0</v>
          </cell>
          <cell r="L108">
            <v>0</v>
          </cell>
          <cell r="N108">
            <v>0</v>
          </cell>
          <cell r="O108">
            <v>0</v>
          </cell>
          <cell r="Q108">
            <v>0</v>
          </cell>
          <cell r="R108">
            <v>0</v>
          </cell>
          <cell r="T108">
            <v>0</v>
          </cell>
          <cell r="U108">
            <v>0</v>
          </cell>
        </row>
        <row r="109">
          <cell r="C109" t="str">
            <v>Medicare Psych Discharges</v>
          </cell>
          <cell r="E109">
            <v>194</v>
          </cell>
          <cell r="F109">
            <v>2.9336156056252834E-2</v>
          </cell>
          <cell r="H109">
            <v>156</v>
          </cell>
          <cell r="I109">
            <v>2.4832855778414518E-2</v>
          </cell>
          <cell r="K109">
            <v>77</v>
          </cell>
          <cell r="L109">
            <v>3.6441079034548039E-2</v>
          </cell>
          <cell r="N109">
            <v>224.18551822053954</v>
          </cell>
          <cell r="O109">
            <v>3.6441079034548039E-2</v>
          </cell>
          <cell r="Q109">
            <v>213.36251774727876</v>
          </cell>
          <cell r="R109">
            <v>3.6441079034548039E-2</v>
          </cell>
          <cell r="T109">
            <v>213.36251774727876</v>
          </cell>
          <cell r="U109">
            <v>3.6441079034548039E-2</v>
          </cell>
        </row>
        <row r="110">
          <cell r="C110" t="str">
            <v>Medicaid DRG Discharges</v>
          </cell>
          <cell r="E110">
            <v>1168</v>
          </cell>
          <cell r="F110">
            <v>0.17662180553455314</v>
          </cell>
          <cell r="H110">
            <v>1007</v>
          </cell>
          <cell r="I110">
            <v>0.16029926774912448</v>
          </cell>
          <cell r="K110">
            <v>401</v>
          </cell>
          <cell r="L110">
            <v>0.18977756743965926</v>
          </cell>
          <cell r="N110">
            <v>1167.5115948887837</v>
          </cell>
          <cell r="O110">
            <v>0.18977756743965926</v>
          </cell>
          <cell r="Q110">
            <v>1111.1476573592049</v>
          </cell>
          <cell r="R110">
            <v>0.18977756743965926</v>
          </cell>
          <cell r="T110">
            <v>1111.1476573592049</v>
          </cell>
          <cell r="U110">
            <v>0.18977756743965926</v>
          </cell>
        </row>
        <row r="111">
          <cell r="C111" t="str">
            <v>Medicaid Rehab Discharges</v>
          </cell>
          <cell r="E111">
            <v>0</v>
          </cell>
          <cell r="F111">
            <v>0</v>
          </cell>
          <cell r="H111">
            <v>0</v>
          </cell>
          <cell r="I111">
            <v>0</v>
          </cell>
          <cell r="K111">
            <v>0</v>
          </cell>
          <cell r="L111">
            <v>0</v>
          </cell>
          <cell r="N111">
            <v>0</v>
          </cell>
          <cell r="O111">
            <v>0</v>
          </cell>
          <cell r="Q111">
            <v>0</v>
          </cell>
          <cell r="R111">
            <v>0</v>
          </cell>
          <cell r="T111">
            <v>0</v>
          </cell>
          <cell r="U111">
            <v>0</v>
          </cell>
        </row>
        <row r="112">
          <cell r="C112" t="str">
            <v>Medicaid Psych Discharges</v>
          </cell>
          <cell r="E112">
            <v>260</v>
          </cell>
          <cell r="F112">
            <v>3.9316497807349159E-2</v>
          </cell>
          <cell r="H112">
            <v>223</v>
          </cell>
          <cell r="I112">
            <v>3.5498248965297678E-2</v>
          </cell>
          <cell r="K112">
            <v>87</v>
          </cell>
          <cell r="L112">
            <v>4.1173686701372454E-2</v>
          </cell>
          <cell r="N112">
            <v>253.30052058684333</v>
          </cell>
          <cell r="O112">
            <v>4.1173686701372454E-2</v>
          </cell>
          <cell r="Q112">
            <v>241.07193563653573</v>
          </cell>
          <cell r="R112">
            <v>4.1173686701372454E-2</v>
          </cell>
          <cell r="T112">
            <v>241.07193563653573</v>
          </cell>
          <cell r="U112">
            <v>4.1173686701372454E-2</v>
          </cell>
        </row>
        <row r="113">
          <cell r="C113" t="str">
            <v>Catamount Discharges</v>
          </cell>
          <cell r="E113">
            <v>94</v>
          </cell>
          <cell r="F113">
            <v>1.4214426130349312E-2</v>
          </cell>
          <cell r="H113">
            <v>104</v>
          </cell>
          <cell r="I113">
            <v>1.6555237185609677E-2</v>
          </cell>
          <cell r="K113">
            <v>24</v>
          </cell>
          <cell r="L113">
            <v>1.1358258400378608E-2</v>
          </cell>
          <cell r="N113">
            <v>69.876005679129193</v>
          </cell>
          <cell r="O113">
            <v>1.1358258400378608E-2</v>
          </cell>
          <cell r="Q113">
            <v>66.502602934216753</v>
          </cell>
          <cell r="R113">
            <v>1.1358258400378608E-2</v>
          </cell>
          <cell r="T113">
            <v>66.502602934216753</v>
          </cell>
          <cell r="U113">
            <v>1.1358258400378608E-2</v>
          </cell>
        </row>
        <row r="114">
          <cell r="C114" t="str">
            <v>Pace VT Discharges</v>
          </cell>
          <cell r="E114">
            <v>29</v>
          </cell>
          <cell r="F114">
            <v>4.385301678512022E-3</v>
          </cell>
          <cell r="H114">
            <v>0</v>
          </cell>
          <cell r="I114">
            <v>0</v>
          </cell>
          <cell r="K114">
            <v>0</v>
          </cell>
          <cell r="L114">
            <v>0</v>
          </cell>
          <cell r="N114">
            <v>0</v>
          </cell>
          <cell r="O114">
            <v>0</v>
          </cell>
          <cell r="Q114">
            <v>0</v>
          </cell>
          <cell r="R114">
            <v>0</v>
          </cell>
          <cell r="T114">
            <v>0</v>
          </cell>
          <cell r="U114">
            <v>0</v>
          </cell>
        </row>
        <row r="115">
          <cell r="C115" t="str">
            <v>BCBS Discharges</v>
          </cell>
          <cell r="E115">
            <v>821</v>
          </cell>
          <cell r="F115">
            <v>0.12414940269166792</v>
          </cell>
          <cell r="H115">
            <v>853</v>
          </cell>
          <cell r="I115">
            <v>0.13578478191658708</v>
          </cell>
          <cell r="K115">
            <v>248</v>
          </cell>
          <cell r="L115">
            <v>0.11736867013724563</v>
          </cell>
          <cell r="N115">
            <v>722.05205868433507</v>
          </cell>
          <cell r="O115">
            <v>0.11736867013724563</v>
          </cell>
          <cell r="Q115">
            <v>687.19356365357316</v>
          </cell>
          <cell r="R115">
            <v>0.11736867013724563</v>
          </cell>
          <cell r="T115">
            <v>687.19356365357316</v>
          </cell>
          <cell r="U115">
            <v>0.11736867013724563</v>
          </cell>
        </row>
        <row r="116">
          <cell r="C116" t="str">
            <v>BCBS Psych Discharges</v>
          </cell>
          <cell r="E116">
            <v>45</v>
          </cell>
          <cell r="F116">
            <v>6.8047784666565858E-3</v>
          </cell>
          <cell r="H116">
            <v>43</v>
          </cell>
          <cell r="I116">
            <v>6.8449538363578475E-3</v>
          </cell>
          <cell r="K116">
            <v>15</v>
          </cell>
          <cell r="L116">
            <v>7.0989115002366302E-3</v>
          </cell>
          <cell r="N116">
            <v>43.672503549455747</v>
          </cell>
          <cell r="O116">
            <v>7.0989115002366302E-3</v>
          </cell>
          <cell r="Q116">
            <v>41.564126833885467</v>
          </cell>
          <cell r="R116">
            <v>7.0989115002366302E-3</v>
          </cell>
          <cell r="T116">
            <v>41.564126833885467</v>
          </cell>
          <cell r="U116">
            <v>7.0989115002366302E-3</v>
          </cell>
        </row>
        <row r="117">
          <cell r="C117" t="str">
            <v>M'care HMO Discharges</v>
          </cell>
          <cell r="E117">
            <v>223</v>
          </cell>
          <cell r="F117">
            <v>3.3721457734764856E-2</v>
          </cell>
          <cell r="H117">
            <v>208</v>
          </cell>
          <cell r="I117">
            <v>3.3110474371219355E-2</v>
          </cell>
          <cell r="K117">
            <v>66</v>
          </cell>
          <cell r="L117">
            <v>3.1235210601041175E-2</v>
          </cell>
          <cell r="N117">
            <v>192.15901561760529</v>
          </cell>
          <cell r="O117">
            <v>3.1235210601041171E-2</v>
          </cell>
          <cell r="Q117">
            <v>182.88215806909608</v>
          </cell>
          <cell r="R117">
            <v>3.1235210601041175E-2</v>
          </cell>
          <cell r="T117">
            <v>182.88215806909608</v>
          </cell>
          <cell r="U117">
            <v>3.1235210601041175E-2</v>
          </cell>
        </row>
        <row r="118">
          <cell r="C118" t="str">
            <v>Commercial Discharges</v>
          </cell>
          <cell r="E118">
            <v>528</v>
          </cell>
          <cell r="F118">
            <v>7.9842734008770608E-2</v>
          </cell>
          <cell r="H118">
            <v>492</v>
          </cell>
          <cell r="I118">
            <v>7.8319006685768869E-2</v>
          </cell>
          <cell r="K118">
            <v>208</v>
          </cell>
          <cell r="L118">
            <v>9.8438239469947938E-2</v>
          </cell>
          <cell r="N118">
            <v>605.59204921911976</v>
          </cell>
          <cell r="O118">
            <v>9.8438239469947938E-2</v>
          </cell>
          <cell r="Q118">
            <v>576.35589209654518</v>
          </cell>
          <cell r="R118">
            <v>9.8438239469947938E-2</v>
          </cell>
          <cell r="T118">
            <v>576.35589209654518</v>
          </cell>
          <cell r="U118">
            <v>9.8438239469947938E-2</v>
          </cell>
        </row>
        <row r="119">
          <cell r="C119" t="str">
            <v>Workers Comp Discharges</v>
          </cell>
          <cell r="E119">
            <v>13</v>
          </cell>
          <cell r="F119">
            <v>1.9658248903674578E-3</v>
          </cell>
          <cell r="H119">
            <v>14</v>
          </cell>
          <cell r="I119">
            <v>2.2285896211397642E-3</v>
          </cell>
          <cell r="K119">
            <v>2</v>
          </cell>
          <cell r="L119">
            <v>9.4652153336488402E-4</v>
          </cell>
          <cell r="N119">
            <v>5.8230004732607661</v>
          </cell>
          <cell r="O119">
            <v>9.4652153336488392E-4</v>
          </cell>
          <cell r="Q119">
            <v>5.5418835778513964</v>
          </cell>
          <cell r="R119">
            <v>9.4652153336488413E-4</v>
          </cell>
          <cell r="T119">
            <v>5.5418835778513964</v>
          </cell>
          <cell r="U119">
            <v>9.4652153336488413E-4</v>
          </cell>
        </row>
        <row r="120">
          <cell r="C120" t="str">
            <v>Selfpay Discharges</v>
          </cell>
          <cell r="E120">
            <v>252</v>
          </cell>
          <cell r="F120">
            <v>3.8106759413276882E-2</v>
          </cell>
          <cell r="H120">
            <v>188</v>
          </cell>
          <cell r="I120">
            <v>2.9926774912448266E-2</v>
          </cell>
          <cell r="K120">
            <v>67</v>
          </cell>
          <cell r="L120">
            <v>3.1708471367723617E-2</v>
          </cell>
          <cell r="N120">
            <v>195.07051585423571</v>
          </cell>
          <cell r="O120">
            <v>3.1708471367723617E-2</v>
          </cell>
          <cell r="Q120">
            <v>185.65309985802179</v>
          </cell>
          <cell r="R120">
            <v>3.1708471367723617E-2</v>
          </cell>
          <cell r="T120">
            <v>185.65309985802179</v>
          </cell>
          <cell r="U120">
            <v>3.1708471367723617E-2</v>
          </cell>
        </row>
        <row r="122">
          <cell r="C122" t="str">
            <v>Total Discharges</v>
          </cell>
          <cell r="E122">
            <v>6613</v>
          </cell>
          <cell r="H122">
            <v>6282</v>
          </cell>
          <cell r="K122">
            <v>2113</v>
          </cell>
          <cell r="N122">
            <v>6152</v>
          </cell>
          <cell r="Q122">
            <v>5855</v>
          </cell>
          <cell r="T122">
            <v>5855</v>
          </cell>
        </row>
        <row r="123">
          <cell r="N123" t="str">
            <v>BALANCES</v>
          </cell>
          <cell r="Q123" t="str">
            <v>BALANCES</v>
          </cell>
          <cell r="T123" t="str">
            <v>BALANCES</v>
          </cell>
        </row>
        <row r="124">
          <cell r="C124" t="str">
            <v>Medicare Swing Bed Discharges</v>
          </cell>
          <cell r="E124">
            <v>55</v>
          </cell>
          <cell r="H124">
            <v>30</v>
          </cell>
          <cell r="K124">
            <v>28</v>
          </cell>
          <cell r="N124">
            <v>74.542384682332468</v>
          </cell>
          <cell r="Q124">
            <v>71.739641427328095</v>
          </cell>
          <cell r="T124">
            <v>71.739641427328095</v>
          </cell>
        </row>
        <row r="126">
          <cell r="T126" t="str">
            <v>25% of the</v>
          </cell>
        </row>
        <row r="127">
          <cell r="T127" t="str">
            <v>8.4% Increase</v>
          </cell>
        </row>
        <row r="128">
          <cell r="T128">
            <v>0.25</v>
          </cell>
        </row>
        <row r="129">
          <cell r="C129" t="str">
            <v>AVERAGE LENGTH OF STAY</v>
          </cell>
        </row>
        <row r="131">
          <cell r="C131" t="str">
            <v xml:space="preserve">Medicare IP DRG </v>
          </cell>
          <cell r="E131">
            <v>4.2578700602813129</v>
          </cell>
          <cell r="H131">
            <v>4.8410153640614562</v>
          </cell>
          <cell r="K131">
            <v>4.4074074074074074</v>
          </cell>
          <cell r="N131">
            <v>4.6757613651468031</v>
          </cell>
          <cell r="Q131">
            <v>4.7282201017052081</v>
          </cell>
          <cell r="T131">
            <v>4.7282201017052081</v>
          </cell>
        </row>
        <row r="132">
          <cell r="C132" t="str">
            <v xml:space="preserve">Medicare Rehab </v>
          </cell>
          <cell r="E132">
            <v>0</v>
          </cell>
          <cell r="H132">
            <v>0</v>
          </cell>
          <cell r="K132">
            <v>0</v>
          </cell>
          <cell r="N132">
            <v>0</v>
          </cell>
          <cell r="Q132">
            <v>0</v>
          </cell>
          <cell r="T132">
            <v>0</v>
          </cell>
        </row>
        <row r="133">
          <cell r="C133" t="str">
            <v>Medicare Psych</v>
          </cell>
          <cell r="E133">
            <v>13.360824742268042</v>
          </cell>
          <cell r="H133">
            <v>18.28846153846154</v>
          </cell>
          <cell r="K133">
            <v>11.480519480519481</v>
          </cell>
          <cell r="N133">
            <v>12.179534242423212</v>
          </cell>
          <cell r="Q133">
            <v>12.316180005183883</v>
          </cell>
          <cell r="T133">
            <v>12.316180005183883</v>
          </cell>
        </row>
        <row r="134">
          <cell r="C134" t="str">
            <v xml:space="preserve">Medicaid DRG </v>
          </cell>
          <cell r="E134">
            <v>2.985445205479452</v>
          </cell>
          <cell r="H134">
            <v>3.3793445878848063</v>
          </cell>
          <cell r="K134">
            <v>2.7980049875311721</v>
          </cell>
          <cell r="N134">
            <v>2.9683672079414336</v>
          </cell>
          <cell r="Q134">
            <v>3.0016701892549631</v>
          </cell>
          <cell r="T134">
            <v>3.0016701892549631</v>
          </cell>
        </row>
        <row r="135">
          <cell r="C135" t="str">
            <v>Medicaid Rehab</v>
          </cell>
          <cell r="E135">
            <v>0</v>
          </cell>
          <cell r="H135">
            <v>0</v>
          </cell>
          <cell r="K135">
            <v>0</v>
          </cell>
          <cell r="N135">
            <v>0</v>
          </cell>
          <cell r="Q135">
            <v>0</v>
          </cell>
          <cell r="T135">
            <v>0</v>
          </cell>
        </row>
        <row r="136">
          <cell r="C136" t="str">
            <v xml:space="preserve">Medicaid Psych </v>
          </cell>
          <cell r="E136">
            <v>9</v>
          </cell>
          <cell r="H136">
            <v>8.896860986547086</v>
          </cell>
          <cell r="K136">
            <v>11.735632183908047</v>
          </cell>
          <cell r="N136">
            <v>12.450180001255863</v>
          </cell>
          <cell r="Q136">
            <v>12.589862218072779</v>
          </cell>
          <cell r="T136">
            <v>12.589862218072779</v>
          </cell>
        </row>
        <row r="137">
          <cell r="C137" t="str">
            <v xml:space="preserve">Catamount </v>
          </cell>
          <cell r="E137">
            <v>3.7659574468085109</v>
          </cell>
          <cell r="H137">
            <v>4.3076923076923075</v>
          </cell>
          <cell r="K137">
            <v>5.708333333333333</v>
          </cell>
          <cell r="N137">
            <v>6.0558968101113546</v>
          </cell>
          <cell r="Q137">
            <v>6.1238396905488681</v>
          </cell>
          <cell r="T137">
            <v>6.1238396905488681</v>
          </cell>
        </row>
        <row r="138">
          <cell r="C138" t="str">
            <v xml:space="preserve">Pace VT </v>
          </cell>
          <cell r="E138">
            <v>8.6206896551724146</v>
          </cell>
          <cell r="H138">
            <v>0</v>
          </cell>
          <cell r="K138">
            <v>0</v>
          </cell>
          <cell r="N138">
            <v>0</v>
          </cell>
          <cell r="Q138">
            <v>0</v>
          </cell>
          <cell r="T138">
            <v>0</v>
          </cell>
        </row>
        <row r="139">
          <cell r="C139" t="str">
            <v xml:space="preserve">BCBS </v>
          </cell>
          <cell r="E139">
            <v>3.0946882217090068</v>
          </cell>
          <cell r="H139">
            <v>3.3292410714285716</v>
          </cell>
          <cell r="K139">
            <v>3.1749049429657794</v>
          </cell>
          <cell r="N139">
            <v>3.3682154831847995</v>
          </cell>
          <cell r="Q139">
            <v>3.4060044794371316</v>
          </cell>
          <cell r="T139">
            <v>3.4060044794371316</v>
          </cell>
        </row>
        <row r="140">
          <cell r="C140" t="str">
            <v xml:space="preserve">M'care HMO </v>
          </cell>
          <cell r="E140">
            <v>4.0134529147982061</v>
          </cell>
          <cell r="H140">
            <v>4.1634615384615383</v>
          </cell>
          <cell r="K140">
            <v>5.3484848484848486</v>
          </cell>
          <cell r="N140">
            <v>5.6741382188966361</v>
          </cell>
          <cell r="Q140">
            <v>5.7377980378599869</v>
          </cell>
          <cell r="T140">
            <v>5.7377980378599869</v>
          </cell>
        </row>
        <row r="141">
          <cell r="C141" t="str">
            <v xml:space="preserve">Commercial </v>
          </cell>
          <cell r="E141">
            <v>3.6193181818181817</v>
          </cell>
          <cell r="H141">
            <v>3.0284552845528454</v>
          </cell>
          <cell r="K141">
            <v>2.7884615384615383</v>
          </cell>
          <cell r="N141">
            <v>2.9582426865788194</v>
          </cell>
          <cell r="Q141">
            <v>2.9914320779211203</v>
          </cell>
          <cell r="T141">
            <v>2.9914320779211203</v>
          </cell>
        </row>
        <row r="142">
          <cell r="C142" t="str">
            <v xml:space="preserve">Workers Comp </v>
          </cell>
          <cell r="E142">
            <v>3</v>
          </cell>
          <cell r="H142">
            <v>2</v>
          </cell>
          <cell r="K142">
            <v>2.5</v>
          </cell>
          <cell r="N142">
            <v>2.6522175810706661</v>
          </cell>
          <cell r="Q142">
            <v>2.6819735871016936</v>
          </cell>
          <cell r="T142">
            <v>2.6819735871016936</v>
          </cell>
        </row>
        <row r="143">
          <cell r="C143" t="str">
            <v>Selfpay</v>
          </cell>
          <cell r="E143">
            <v>3.9603174603174605</v>
          </cell>
          <cell r="H143">
            <v>4.2765957446808507</v>
          </cell>
          <cell r="K143">
            <v>3.7462686567164178</v>
          </cell>
          <cell r="N143">
            <v>3.9743678379029079</v>
          </cell>
          <cell r="Q143">
            <v>4.01895743500015</v>
          </cell>
          <cell r="T143">
            <v>4.01895743500015</v>
          </cell>
        </row>
        <row r="145">
          <cell r="C145" t="str">
            <v>Overall Avg Length of Stay (excl swing &amp; Level II)</v>
          </cell>
          <cell r="E145">
            <v>4.273400877060336</v>
          </cell>
          <cell r="H145">
            <v>4.6725565106653928</v>
          </cell>
          <cell r="K145">
            <v>4.3700899195456699</v>
          </cell>
          <cell r="N145">
            <v>4.6361717261914865</v>
          </cell>
          <cell r="Q145">
            <v>4.6881862949923407</v>
          </cell>
          <cell r="T145">
            <v>4.6881862949923407</v>
          </cell>
        </row>
        <row r="147">
          <cell r="C147" t="str">
            <v xml:space="preserve">Medicare Swing Bed </v>
          </cell>
          <cell r="E147">
            <v>11.218181818181819</v>
          </cell>
          <cell r="H147">
            <v>7.4666666666666668</v>
          </cell>
          <cell r="K147">
            <v>6.4642857142857144</v>
          </cell>
          <cell r="N147">
            <v>7.4999999999999991</v>
          </cell>
          <cell r="Q147">
            <v>7.5000000000000009</v>
          </cell>
          <cell r="T147">
            <v>7.5000000000000009</v>
          </cell>
        </row>
        <row r="149">
          <cell r="C149" t="str">
            <v>REVENUE PER DISCHARGE</v>
          </cell>
        </row>
        <row r="151">
          <cell r="C151" t="str">
            <v xml:space="preserve">Medicare IP DRG </v>
          </cell>
          <cell r="E151">
            <v>24774.781982585399</v>
          </cell>
          <cell r="H151">
            <v>27688.378423513695</v>
          </cell>
          <cell r="K151">
            <v>26698.661220043574</v>
          </cell>
          <cell r="N151">
            <v>27804.893889012637</v>
          </cell>
          <cell r="Q151">
            <v>28175.060170586166</v>
          </cell>
          <cell r="T151">
            <v>30542.657030256123</v>
          </cell>
        </row>
        <row r="152">
          <cell r="C152" t="str">
            <v xml:space="preserve">Medicare Rehab </v>
          </cell>
          <cell r="E152">
            <v>0</v>
          </cell>
          <cell r="H152">
            <v>0</v>
          </cell>
          <cell r="K152">
            <v>0</v>
          </cell>
          <cell r="N152">
            <v>0</v>
          </cell>
          <cell r="Q152">
            <v>0</v>
          </cell>
          <cell r="T152">
            <v>0</v>
          </cell>
        </row>
        <row r="153">
          <cell r="C153" t="str">
            <v>Medicare Psych</v>
          </cell>
          <cell r="E153">
            <v>24468.170103092783</v>
          </cell>
          <cell r="H153">
            <v>35010.628205128203</v>
          </cell>
          <cell r="K153">
            <v>26574.259740259738</v>
          </cell>
          <cell r="N153">
            <v>27675.337956731324</v>
          </cell>
          <cell r="Q153">
            <v>28043.779461440041</v>
          </cell>
          <cell r="T153">
            <v>30400.34458620588</v>
          </cell>
        </row>
        <row r="154">
          <cell r="C154" t="str">
            <v xml:space="preserve">Medicaid DRG </v>
          </cell>
          <cell r="E154">
            <v>19830.984589041094</v>
          </cell>
          <cell r="H154">
            <v>13799.179741807349</v>
          </cell>
          <cell r="K154">
            <v>12904.134663341645</v>
          </cell>
          <cell r="N154">
            <v>13438.804743302358</v>
          </cell>
          <cell r="Q154">
            <v>13617.715419979557</v>
          </cell>
          <cell r="T154">
            <v>14762.034547215409</v>
          </cell>
        </row>
        <row r="155">
          <cell r="C155" t="str">
            <v>Medicaid Rehab</v>
          </cell>
          <cell r="E155">
            <v>0</v>
          </cell>
          <cell r="H155">
            <v>0</v>
          </cell>
          <cell r="K155">
            <v>0</v>
          </cell>
          <cell r="N155">
            <v>0</v>
          </cell>
          <cell r="Q155">
            <v>0</v>
          </cell>
          <cell r="T155">
            <v>0</v>
          </cell>
        </row>
        <row r="156">
          <cell r="C156" t="str">
            <v xml:space="preserve">Medicaid Psych </v>
          </cell>
          <cell r="E156">
            <v>0</v>
          </cell>
          <cell r="H156">
            <v>18201.721973094169</v>
          </cell>
          <cell r="K156">
            <v>21517.172413793105</v>
          </cell>
          <cell r="N156">
            <v>22408.715209583486</v>
          </cell>
          <cell r="Q156">
            <v>22707.042216947088</v>
          </cell>
          <cell r="T156">
            <v>24615.152493189264</v>
          </cell>
        </row>
        <row r="157">
          <cell r="C157" t="str">
            <v xml:space="preserve">Catamount </v>
          </cell>
          <cell r="E157">
            <v>29372.223404255321</v>
          </cell>
          <cell r="H157">
            <v>31443.567307692309</v>
          </cell>
          <cell r="K157">
            <v>26625.791666666668</v>
          </cell>
          <cell r="N157">
            <v>27729.005057633207</v>
          </cell>
          <cell r="Q157">
            <v>28098.1610319336</v>
          </cell>
          <cell r="T157">
            <v>30459.295929922457</v>
          </cell>
        </row>
        <row r="158">
          <cell r="C158" t="str">
            <v xml:space="preserve">Pace VT </v>
          </cell>
          <cell r="E158">
            <v>18309.068965517243</v>
          </cell>
          <cell r="H158">
            <v>0</v>
          </cell>
          <cell r="K158">
            <v>0</v>
          </cell>
          <cell r="N158">
            <v>0</v>
          </cell>
          <cell r="Q158">
            <v>0</v>
          </cell>
          <cell r="T158">
            <v>0</v>
          </cell>
        </row>
        <row r="159">
          <cell r="C159" t="str">
            <v xml:space="preserve">BCBS </v>
          </cell>
          <cell r="E159">
            <v>19740.081986143188</v>
          </cell>
          <cell r="H159">
            <v>23248.012276785714</v>
          </cell>
          <cell r="K159">
            <v>21482.547528517109</v>
          </cell>
          <cell r="N159">
            <v>22372.655676370057</v>
          </cell>
          <cell r="Q159">
            <v>22670.502623519147</v>
          </cell>
          <cell r="T159">
            <v>24575.542417351353</v>
          </cell>
        </row>
        <row r="160">
          <cell r="C160" t="str">
            <v xml:space="preserve">M'care HMO </v>
          </cell>
          <cell r="E160">
            <v>21960.183856502241</v>
          </cell>
          <cell r="H160">
            <v>26484.26923076923</v>
          </cell>
          <cell r="K160">
            <v>27281.666666666668</v>
          </cell>
          <cell r="N160">
            <v>28412.055590735043</v>
          </cell>
          <cell r="Q160">
            <v>28790.305010130905</v>
          </cell>
          <cell r="T160">
            <v>31209.60191023432</v>
          </cell>
        </row>
        <row r="161">
          <cell r="C161" t="str">
            <v xml:space="preserve">Commercial </v>
          </cell>
          <cell r="E161">
            <v>25206.984848484848</v>
          </cell>
          <cell r="H161">
            <v>29683.869918699187</v>
          </cell>
          <cell r="K161">
            <v>15321.625</v>
          </cell>
          <cell r="N161">
            <v>15956.461405353866</v>
          </cell>
          <cell r="Q161">
            <v>16168.889620655398</v>
          </cell>
          <cell r="T161">
            <v>17527.58813126864</v>
          </cell>
        </row>
        <row r="162">
          <cell r="C162" t="str">
            <v xml:space="preserve">Workers Comp </v>
          </cell>
          <cell r="E162">
            <v>51533</v>
          </cell>
          <cell r="H162">
            <v>28969.357142857141</v>
          </cell>
          <cell r="K162">
            <v>15106</v>
          </cell>
          <cell r="N162">
            <v>15731.902196358124</v>
          </cell>
          <cell r="Q162">
            <v>15941.340857097104</v>
          </cell>
          <cell r="T162">
            <v>17280.918069130661</v>
          </cell>
        </row>
        <row r="163">
          <cell r="C163" t="str">
            <v>Selfpay</v>
          </cell>
          <cell r="E163">
            <v>23697.234126984127</v>
          </cell>
          <cell r="H163">
            <v>30917.196808510638</v>
          </cell>
          <cell r="K163">
            <v>18749.462686567163</v>
          </cell>
          <cell r="N163">
            <v>19526.328162275957</v>
          </cell>
          <cell r="Q163">
            <v>19786.281978948151</v>
          </cell>
          <cell r="T163">
            <v>21448.955946431193</v>
          </cell>
        </row>
        <row r="166">
          <cell r="C166" t="str">
            <v>REVENUE PER DAY</v>
          </cell>
        </row>
        <row r="168">
          <cell r="C168" t="str">
            <v xml:space="preserve">Medicare IP DRG </v>
          </cell>
          <cell r="E168">
            <v>5818.5857322636466</v>
          </cell>
          <cell r="H168">
            <v>5719.539464606044</v>
          </cell>
          <cell r="K168">
            <v>6057.6794364804746</v>
          </cell>
          <cell r="N168">
            <v>5946.6024284880623</v>
          </cell>
          <cell r="Q168">
            <v>5958.9146792098309</v>
          </cell>
          <cell r="T168">
            <v>6459.652125593957</v>
          </cell>
        </row>
        <row r="169">
          <cell r="C169" t="str">
            <v xml:space="preserve">Medicare Rehab </v>
          </cell>
          <cell r="E169" t="e">
            <v>#DIV/0!</v>
          </cell>
          <cell r="H169" t="e">
            <v>#DIV/0!</v>
          </cell>
          <cell r="K169" t="e">
            <v>#DIV/0!</v>
          </cell>
          <cell r="N169" t="e">
            <v>#DIV/0!</v>
          </cell>
          <cell r="Q169" t="e">
            <v>#DIV/0!</v>
          </cell>
          <cell r="T169" t="e">
            <v>#DIV/0!</v>
          </cell>
        </row>
        <row r="170">
          <cell r="C170" t="str">
            <v>Medicare Psych</v>
          </cell>
          <cell r="E170">
            <v>1831.3368055555557</v>
          </cell>
          <cell r="H170">
            <v>1914.3561163687348</v>
          </cell>
          <cell r="K170">
            <v>2314.7262443438913</v>
          </cell>
          <cell r="N170">
            <v>2272.2821255622252</v>
          </cell>
          <cell r="Q170">
            <v>2276.9868132518695</v>
          </cell>
          <cell r="T170">
            <v>2468.3257774253357</v>
          </cell>
        </row>
        <row r="171">
          <cell r="C171" t="str">
            <v xml:space="preserve">Medicaid DRG </v>
          </cell>
          <cell r="E171">
            <v>6642.5552050473189</v>
          </cell>
          <cell r="H171">
            <v>4083.3893623273584</v>
          </cell>
          <cell r="K171">
            <v>4611.9055258467024</v>
          </cell>
          <cell r="N171">
            <v>4527.3390392363845</v>
          </cell>
          <cell r="Q171">
            <v>4536.7127503636821</v>
          </cell>
          <cell r="T171">
            <v>4917.94021876849</v>
          </cell>
        </row>
        <row r="172">
          <cell r="C172" t="str">
            <v>Medicaid Rehab</v>
          </cell>
          <cell r="E172" t="e">
            <v>#DIV/0!</v>
          </cell>
          <cell r="H172" t="e">
            <v>#DIV/0!</v>
          </cell>
          <cell r="K172" t="e">
            <v>#DIV/0!</v>
          </cell>
          <cell r="N172" t="e">
            <v>#DIV/0!</v>
          </cell>
          <cell r="Q172" t="e">
            <v>#DIV/0!</v>
          </cell>
          <cell r="T172" t="e">
            <v>#DIV/0!</v>
          </cell>
        </row>
        <row r="173">
          <cell r="C173" t="str">
            <v xml:space="preserve">Medicaid Psych </v>
          </cell>
          <cell r="E173">
            <v>0</v>
          </cell>
          <cell r="H173">
            <v>2045.858870967742</v>
          </cell>
          <cell r="K173">
            <v>1833.4906953966699</v>
          </cell>
          <cell r="N173">
            <v>1799.8707815728844</v>
          </cell>
          <cell r="Q173">
            <v>1803.5973566375549</v>
          </cell>
          <cell r="T173">
            <v>1955.156622592275</v>
          </cell>
        </row>
        <row r="174">
          <cell r="C174" t="str">
            <v xml:space="preserve">Catamount </v>
          </cell>
          <cell r="E174">
            <v>7799.4039548022602</v>
          </cell>
          <cell r="H174">
            <v>7299.3995535714284</v>
          </cell>
          <cell r="K174">
            <v>4664.3722627737225</v>
          </cell>
          <cell r="N174">
            <v>4578.8437166457152</v>
          </cell>
          <cell r="Q174">
            <v>4588.3240665653702</v>
          </cell>
          <cell r="T174">
            <v>4973.8885191477711</v>
          </cell>
        </row>
        <row r="175">
          <cell r="C175" t="str">
            <v xml:space="preserve">Pace VT </v>
          </cell>
          <cell r="E175">
            <v>2123.8519999999999</v>
          </cell>
          <cell r="H175" t="e">
            <v>#DIV/0!</v>
          </cell>
          <cell r="K175" t="e">
            <v>#DIV/0!</v>
          </cell>
          <cell r="N175" t="e">
            <v>#DIV/0!</v>
          </cell>
          <cell r="Q175" t="e">
            <v>#DIV/0!</v>
          </cell>
          <cell r="T175" t="e">
            <v>#DIV/0!</v>
          </cell>
        </row>
        <row r="176">
          <cell r="C176" t="str">
            <v xml:space="preserve">BCBS </v>
          </cell>
          <cell r="E176">
            <v>7055.2666116384644</v>
          </cell>
          <cell r="H176">
            <v>7620.629973968018</v>
          </cell>
          <cell r="K176">
            <v>7614.119113573407</v>
          </cell>
          <cell r="N176">
            <v>7474.5023546309849</v>
          </cell>
          <cell r="Q176">
            <v>7489.9780734330016</v>
          </cell>
          <cell r="T176">
            <v>8119.3733066034256</v>
          </cell>
        </row>
        <row r="177">
          <cell r="C177" t="str">
            <v xml:space="preserve">M'care HMO </v>
          </cell>
          <cell r="E177">
            <v>5471.6435754189943</v>
          </cell>
          <cell r="H177">
            <v>6361.1177829099306</v>
          </cell>
          <cell r="K177">
            <v>5100.8215297450424</v>
          </cell>
          <cell r="N177">
            <v>5007.2900050467761</v>
          </cell>
          <cell r="Q177">
            <v>5017.6574393456276</v>
          </cell>
          <cell r="T177">
            <v>5439.2994846285128</v>
          </cell>
        </row>
        <row r="178">
          <cell r="C178" t="str">
            <v xml:space="preserve">Commercial </v>
          </cell>
          <cell r="E178">
            <v>6964.5672422815278</v>
          </cell>
          <cell r="H178">
            <v>9801.6536912751671</v>
          </cell>
          <cell r="K178">
            <v>5494.6517241379306</v>
          </cell>
          <cell r="N178">
            <v>5393.8987080898924</v>
          </cell>
          <cell r="Q178">
            <v>5405.0666033814423</v>
          </cell>
          <cell r="T178">
            <v>5859.2632808328199</v>
          </cell>
        </row>
        <row r="179">
          <cell r="C179" t="str">
            <v xml:space="preserve">Workers Comp </v>
          </cell>
          <cell r="E179">
            <v>17177.666666666668</v>
          </cell>
          <cell r="H179">
            <v>14484.678571428571</v>
          </cell>
          <cell r="K179">
            <v>6042.4</v>
          </cell>
          <cell r="N179">
            <v>5931.6031643253637</v>
          </cell>
          <cell r="Q179">
            <v>5943.8843595489325</v>
          </cell>
          <cell r="T179">
            <v>6443.3587833374186</v>
          </cell>
        </row>
        <row r="180">
          <cell r="C180" t="str">
            <v>Selfpay</v>
          </cell>
          <cell r="E180">
            <v>5983.6703406813631</v>
          </cell>
          <cell r="H180">
            <v>7229.3942786069656</v>
          </cell>
          <cell r="K180">
            <v>5004.8366533864546</v>
          </cell>
          <cell r="N180">
            <v>4913.0651612204838</v>
          </cell>
          <cell r="Q180">
            <v>4923.2375059845372</v>
          </cell>
          <cell r="T180">
            <v>5336.9452882574251</v>
          </cell>
        </row>
        <row r="183">
          <cell r="C183" t="str">
            <v>REIMBURSEMENT PER DISCHARGE</v>
          </cell>
        </row>
        <row r="185">
          <cell r="C185" t="str">
            <v xml:space="preserve">Medicare IP DRG </v>
          </cell>
          <cell r="E185">
            <v>10487.788774279974</v>
          </cell>
          <cell r="H185">
            <v>10850.729458917836</v>
          </cell>
          <cell r="K185">
            <v>11555.936819172113</v>
          </cell>
          <cell r="N185">
            <v>12364.83631244392</v>
          </cell>
          <cell r="Q185">
            <v>12659.452952485159</v>
          </cell>
          <cell r="T185">
            <v>12659.452952485159</v>
          </cell>
        </row>
        <row r="186">
          <cell r="C186" t="str">
            <v xml:space="preserve">Medicare Rehab </v>
          </cell>
        </row>
        <row r="187">
          <cell r="C187" t="str">
            <v>Medicare Psych</v>
          </cell>
          <cell r="E187">
            <v>12511.22974226804</v>
          </cell>
          <cell r="H187">
            <v>18867.717948717949</v>
          </cell>
          <cell r="K187">
            <v>11359.701298701299</v>
          </cell>
          <cell r="N187">
            <v>11759.25109781514</v>
          </cell>
          <cell r="Q187">
            <v>12027.939826710226</v>
          </cell>
          <cell r="T187">
            <v>12027.939826710226</v>
          </cell>
        </row>
        <row r="188">
          <cell r="C188" t="str">
            <v xml:space="preserve">Medicaid DRG </v>
          </cell>
          <cell r="E188">
            <v>7468.1771746575341</v>
          </cell>
          <cell r="H188">
            <v>5351.0039721946378</v>
          </cell>
          <cell r="K188">
            <v>3672.3441396508729</v>
          </cell>
          <cell r="N188">
            <v>6240.9809227896139</v>
          </cell>
          <cell r="Q188">
            <v>6399.9558455309671</v>
          </cell>
          <cell r="T188">
            <v>6400.8665111848759</v>
          </cell>
        </row>
        <row r="189">
          <cell r="C189" t="str">
            <v>Medicaid Rehab</v>
          </cell>
        </row>
        <row r="190">
          <cell r="C190" t="str">
            <v xml:space="preserve">Medicaid Psych </v>
          </cell>
          <cell r="E190">
            <v>-2.0115384615384615</v>
          </cell>
          <cell r="H190">
            <v>18201.721973094169</v>
          </cell>
          <cell r="K190">
            <v>21367.252873563219</v>
          </cell>
          <cell r="N190">
            <v>10406.607343330568</v>
          </cell>
          <cell r="Q190">
            <v>10671.692210416828</v>
          </cell>
          <cell r="T190">
            <v>10673.210712075228</v>
          </cell>
        </row>
        <row r="191">
          <cell r="C191" t="str">
            <v xml:space="preserve">Catamount </v>
          </cell>
          <cell r="E191">
            <v>-8189.8945744680832</v>
          </cell>
          <cell r="H191">
            <v>17105.298076923078</v>
          </cell>
          <cell r="K191">
            <v>15681.833333333334</v>
          </cell>
          <cell r="N191">
            <v>23015.074197835558</v>
          </cell>
          <cell r="Q191">
            <v>23321.473656504888</v>
          </cell>
          <cell r="T191">
            <v>23321.473656504888</v>
          </cell>
        </row>
        <row r="192">
          <cell r="C192" t="str">
            <v xml:space="preserve">Pace VT </v>
          </cell>
        </row>
        <row r="193">
          <cell r="C193" t="str">
            <v xml:space="preserve">BCBS </v>
          </cell>
          <cell r="E193">
            <v>22806.412484774664</v>
          </cell>
          <cell r="H193">
            <v>22244.214536928488</v>
          </cell>
          <cell r="K193">
            <v>20234.975806451614</v>
          </cell>
          <cell r="N193">
            <v>21258.48565684288</v>
          </cell>
          <cell r="Q193">
            <v>21541.499669372064</v>
          </cell>
          <cell r="T193">
            <v>23351.667479520369</v>
          </cell>
        </row>
        <row r="194">
          <cell r="C194" t="str">
            <v xml:space="preserve">M'care HMO </v>
          </cell>
          <cell r="E194">
            <v>-10360.295470852016</v>
          </cell>
          <cell r="H194">
            <v>10022.254807692309</v>
          </cell>
          <cell r="K194">
            <v>8709.2121212121219</v>
          </cell>
          <cell r="N194">
            <v>12634.841121199872</v>
          </cell>
          <cell r="Q194">
            <v>12803.048638005213</v>
          </cell>
          <cell r="T194">
            <v>12937.664233971107</v>
          </cell>
        </row>
        <row r="195">
          <cell r="C195" t="str">
            <v xml:space="preserve">Commercial </v>
          </cell>
          <cell r="E195">
            <v>16038.471666666668</v>
          </cell>
          <cell r="H195">
            <v>21826.117886178861</v>
          </cell>
          <cell r="K195">
            <v>18949</v>
          </cell>
          <cell r="N195">
            <v>20485.925168167723</v>
          </cell>
          <cell r="Q195">
            <v>21104.154316676482</v>
          </cell>
          <cell r="T195">
            <v>22651.48995285224</v>
          </cell>
        </row>
        <row r="196">
          <cell r="C196" t="str">
            <v xml:space="preserve">Workers Comp </v>
          </cell>
          <cell r="E196">
            <v>50657.775384615379</v>
          </cell>
          <cell r="H196">
            <v>25099.142857142859</v>
          </cell>
          <cell r="K196">
            <v>5000.5</v>
          </cell>
          <cell r="N196">
            <v>13057.478822977244</v>
          </cell>
          <cell r="Q196">
            <v>13231.312911390596</v>
          </cell>
          <cell r="T196">
            <v>14343.161997378449</v>
          </cell>
        </row>
        <row r="197">
          <cell r="C197" t="str">
            <v>Selfpay</v>
          </cell>
          <cell r="E197">
            <v>23697.234126984127</v>
          </cell>
          <cell r="H197">
            <v>30917.196808510638</v>
          </cell>
          <cell r="K197">
            <v>18749.462686567163</v>
          </cell>
          <cell r="N197">
            <v>19526.328162275957</v>
          </cell>
          <cell r="Q197">
            <v>19786.281978948151</v>
          </cell>
          <cell r="T197">
            <v>21448.955946431193</v>
          </cell>
        </row>
        <row r="199">
          <cell r="C199" t="str">
            <v>C/A G/L &amp; BUDGET INPUT</v>
          </cell>
        </row>
        <row r="201">
          <cell r="C201" t="str">
            <v>Medicare Contractual Allowances</v>
          </cell>
        </row>
        <row r="202">
          <cell r="C202" t="str">
            <v>Medicare Target Allowance</v>
          </cell>
          <cell r="E202">
            <v>500000</v>
          </cell>
          <cell r="H202">
            <v>0</v>
          </cell>
          <cell r="K202">
            <v>251938</v>
          </cell>
          <cell r="N202">
            <v>755814</v>
          </cell>
          <cell r="Q202">
            <v>755814</v>
          </cell>
          <cell r="T202">
            <v>819302.37600000005</v>
          </cell>
          <cell r="W202" t="str">
            <v>425800</v>
          </cell>
        </row>
        <row r="203">
          <cell r="C203" t="str">
            <v>Medicare Inpatient</v>
          </cell>
          <cell r="E203">
            <v>42660961.719999999</v>
          </cell>
          <cell r="H203">
            <v>50411921</v>
          </cell>
          <cell r="K203">
            <v>13901021</v>
          </cell>
          <cell r="N203">
            <v>41267525.322169706</v>
          </cell>
          <cell r="Q203">
            <v>39467431.178655431</v>
          </cell>
          <cell r="T203">
            <v>45489945.464065492</v>
          </cell>
          <cell r="W203" t="str">
            <v>424000</v>
          </cell>
        </row>
        <row r="204">
          <cell r="C204" t="str">
            <v>Medicare Billing Adjustment</v>
          </cell>
          <cell r="E204">
            <v>294624.48</v>
          </cell>
          <cell r="H204">
            <v>339000</v>
          </cell>
          <cell r="K204">
            <v>173548</v>
          </cell>
          <cell r="N204">
            <v>520644</v>
          </cell>
          <cell r="Q204">
            <v>520644</v>
          </cell>
          <cell r="T204">
            <v>564378.09600000002</v>
          </cell>
          <cell r="W204" t="str">
            <v>425600</v>
          </cell>
        </row>
        <row r="205">
          <cell r="C205" t="str">
            <v>Medicare Outpatient</v>
          </cell>
          <cell r="E205">
            <v>68913057.920000002</v>
          </cell>
          <cell r="H205">
            <v>70119844</v>
          </cell>
          <cell r="K205">
            <v>24026149</v>
          </cell>
          <cell r="N205">
            <v>76803914.470237777</v>
          </cell>
          <cell r="Q205">
            <v>76781105.915039986</v>
          </cell>
          <cell r="T205">
            <v>85489200.08727406</v>
          </cell>
          <cell r="W205" t="str">
            <v>424800</v>
          </cell>
        </row>
        <row r="206">
          <cell r="C206" t="str">
            <v>Medicare IP Physician</v>
          </cell>
          <cell r="E206">
            <v>8211544.3300000001</v>
          </cell>
          <cell r="H206">
            <v>7493121</v>
          </cell>
          <cell r="K206">
            <v>2305339</v>
          </cell>
          <cell r="N206">
            <v>7233036.6646148739</v>
          </cell>
          <cell r="Q206">
            <v>7121490.466709394</v>
          </cell>
          <cell r="T206">
            <v>7969406.862312831</v>
          </cell>
          <cell r="W206" t="str">
            <v>425000</v>
          </cell>
        </row>
        <row r="207">
          <cell r="C207" t="str">
            <v>Medicare OP Physician</v>
          </cell>
          <cell r="E207">
            <v>8030607.9699999997</v>
          </cell>
          <cell r="H207">
            <v>9708434</v>
          </cell>
          <cell r="K207">
            <v>3836702</v>
          </cell>
          <cell r="N207">
            <v>10714875.48987177</v>
          </cell>
          <cell r="Q207">
            <v>11836153.780373503</v>
          </cell>
          <cell r="T207">
            <v>13245419.513511257</v>
          </cell>
          <cell r="W207" t="str">
            <v>425200</v>
          </cell>
        </row>
        <row r="208">
          <cell r="C208" t="str">
            <v>Medicare Waiver Of Liability</v>
          </cell>
          <cell r="E208">
            <v>4850723.17</v>
          </cell>
          <cell r="H208">
            <v>4302000</v>
          </cell>
          <cell r="K208">
            <v>1612215</v>
          </cell>
          <cell r="N208">
            <v>4836645</v>
          </cell>
          <cell r="Q208">
            <v>4836645</v>
          </cell>
          <cell r="T208">
            <v>5242923.18</v>
          </cell>
          <cell r="W208" t="str">
            <v>425400</v>
          </cell>
        </row>
        <row r="209">
          <cell r="C209" t="str">
            <v>Medicare Rehab</v>
          </cell>
          <cell r="E209">
            <v>48511.81</v>
          </cell>
          <cell r="H209">
            <v>0</v>
          </cell>
          <cell r="K209">
            <v>-136565</v>
          </cell>
          <cell r="N209">
            <v>-136565</v>
          </cell>
          <cell r="Q209">
            <v>0</v>
          </cell>
          <cell r="T209">
            <v>0</v>
          </cell>
          <cell r="W209" t="str">
            <v>424200</v>
          </cell>
        </row>
        <row r="210">
          <cell r="C210" t="str">
            <v>Medicare Psych</v>
          </cell>
          <cell r="E210">
            <v>2319646.4300000002</v>
          </cell>
          <cell r="H210">
            <v>2518294</v>
          </cell>
          <cell r="K210">
            <v>1171521</v>
          </cell>
          <cell r="N210">
            <v>3568156.1805092436</v>
          </cell>
          <cell r="Q210">
            <v>3417179.8683026102</v>
          </cell>
          <cell r="T210">
            <v>3919982.53655808</v>
          </cell>
          <cell r="W210" t="str">
            <v>424400</v>
          </cell>
        </row>
        <row r="211">
          <cell r="C211" t="str">
            <v>Medicare Swing Bed</v>
          </cell>
          <cell r="E211">
            <v>1184888.27</v>
          </cell>
          <cell r="H211">
            <v>535930</v>
          </cell>
          <cell r="K211">
            <v>444085</v>
          </cell>
          <cell r="N211">
            <v>1325208.8927545778</v>
          </cell>
          <cell r="Q211">
            <v>1278022.5721854775</v>
          </cell>
          <cell r="T211">
            <v>1401167.1065418192</v>
          </cell>
          <cell r="W211" t="str">
            <v>424600</v>
          </cell>
        </row>
        <row r="212">
          <cell r="C212" t="str">
            <v>Total Medicare Contractual</v>
          </cell>
          <cell r="E212">
            <v>137014566.10000002</v>
          </cell>
          <cell r="H212">
            <v>145428544</v>
          </cell>
          <cell r="K212">
            <v>47585953</v>
          </cell>
          <cell r="N212">
            <v>146889255.02015793</v>
          </cell>
          <cell r="Q212">
            <v>146014486.78126642</v>
          </cell>
          <cell r="T212">
            <v>164141725.22226357</v>
          </cell>
        </row>
        <row r="214">
          <cell r="C214" t="str">
            <v>Medicaid Contractual Allowances</v>
          </cell>
        </row>
        <row r="215">
          <cell r="C215" t="str">
            <v>Medicaid Outpatient</v>
          </cell>
          <cell r="E215">
            <v>26785083.539999999</v>
          </cell>
          <cell r="H215">
            <v>29178405</v>
          </cell>
          <cell r="K215">
            <v>8995432</v>
          </cell>
          <cell r="N215">
            <v>27969098.388567921</v>
          </cell>
          <cell r="Q215">
            <v>27942119.948698975</v>
          </cell>
          <cell r="T215">
            <v>31119268.649973966</v>
          </cell>
          <cell r="W215" t="str">
            <v>428800</v>
          </cell>
        </row>
        <row r="216">
          <cell r="C216" t="str">
            <v>Medicaid Inpatient</v>
          </cell>
          <cell r="E216">
            <v>14439759.060000001</v>
          </cell>
          <cell r="H216">
            <v>8507313</v>
          </cell>
          <cell r="K216">
            <v>3701948</v>
          </cell>
          <cell r="N216">
            <v>8403542.7684153132</v>
          </cell>
          <cell r="Q216">
            <v>8019996.6425305223</v>
          </cell>
          <cell r="T216">
            <v>9290492.2760219909</v>
          </cell>
          <cell r="W216" t="str">
            <v>428000</v>
          </cell>
        </row>
        <row r="217">
          <cell r="C217" t="str">
            <v>Medicaid IP Psych CA</v>
          </cell>
          <cell r="E217">
            <v>523</v>
          </cell>
          <cell r="H217">
            <v>0</v>
          </cell>
          <cell r="K217">
            <v>13043</v>
          </cell>
          <cell r="N217">
            <v>3040140.1706613111</v>
          </cell>
          <cell r="Q217">
            <v>2901385.1221374427</v>
          </cell>
          <cell r="T217">
            <v>3361010.8917050511</v>
          </cell>
          <cell r="W217" t="str">
            <v>428400</v>
          </cell>
        </row>
        <row r="218">
          <cell r="C218" t="str">
            <v>Medicaid Billing Adjustment</v>
          </cell>
          <cell r="E218">
            <v>685007.29</v>
          </cell>
          <cell r="H218">
            <v>1292000</v>
          </cell>
          <cell r="K218">
            <v>93160</v>
          </cell>
          <cell r="N218">
            <v>279480</v>
          </cell>
          <cell r="Q218">
            <v>279480</v>
          </cell>
          <cell r="T218">
            <v>302956.32</v>
          </cell>
          <cell r="W218" t="str">
            <v>429600</v>
          </cell>
        </row>
        <row r="219">
          <cell r="C219" t="str">
            <v>Medicaid Waiver of Liability</v>
          </cell>
          <cell r="E219">
            <v>568738.31000000006</v>
          </cell>
          <cell r="H219">
            <v>0</v>
          </cell>
          <cell r="K219">
            <v>465251</v>
          </cell>
          <cell r="N219">
            <v>1395753</v>
          </cell>
          <cell r="Q219">
            <v>1395753</v>
          </cell>
          <cell r="T219">
            <v>1512996.2520000001</v>
          </cell>
          <cell r="W219" t="str">
            <v>429400</v>
          </cell>
        </row>
        <row r="220">
          <cell r="C220" t="str">
            <v>Medicaid Level II</v>
          </cell>
          <cell r="E220">
            <v>267453.38</v>
          </cell>
          <cell r="H220">
            <v>2550786</v>
          </cell>
          <cell r="K220">
            <v>188183</v>
          </cell>
          <cell r="N220">
            <v>1680408.6463403387</v>
          </cell>
          <cell r="Q220">
            <v>1562737.4124903886</v>
          </cell>
          <cell r="T220">
            <v>1701250.9327948096</v>
          </cell>
          <cell r="W220" t="str">
            <v>428600</v>
          </cell>
        </row>
        <row r="221">
          <cell r="C221" t="str">
            <v>Mediciad MIC Allowance</v>
          </cell>
          <cell r="E221">
            <v>1208</v>
          </cell>
          <cell r="H221">
            <v>200000</v>
          </cell>
          <cell r="K221">
            <v>0</v>
          </cell>
          <cell r="N221">
            <v>200000</v>
          </cell>
          <cell r="Q221">
            <v>200000</v>
          </cell>
          <cell r="T221">
            <v>216800</v>
          </cell>
          <cell r="W221" t="str">
            <v>429800</v>
          </cell>
        </row>
        <row r="222">
          <cell r="C222" t="str">
            <v>Medicaid Physician IP</v>
          </cell>
          <cell r="E222">
            <v>3108192.64</v>
          </cell>
          <cell r="H222">
            <v>2182636</v>
          </cell>
          <cell r="K222">
            <v>795517</v>
          </cell>
          <cell r="N222">
            <v>2364484.7745728628</v>
          </cell>
          <cell r="Q222">
            <v>2328020.2439975785</v>
          </cell>
          <cell r="T222">
            <v>2595681.9480290939</v>
          </cell>
          <cell r="W222" t="str">
            <v>429000</v>
          </cell>
        </row>
        <row r="223">
          <cell r="C223" t="str">
            <v>Medicaid Physician OP</v>
          </cell>
          <cell r="E223">
            <v>4763435.84</v>
          </cell>
          <cell r="H223">
            <v>5713032</v>
          </cell>
          <cell r="K223">
            <v>2204808</v>
          </cell>
          <cell r="N223">
            <v>6017250.4756950419</v>
          </cell>
          <cell r="Q223">
            <v>6646936.9646594431</v>
          </cell>
          <cell r="T223">
            <v>7411161.8991529793</v>
          </cell>
          <cell r="W223" t="str">
            <v>429200</v>
          </cell>
        </row>
        <row r="224">
          <cell r="C224" t="str">
            <v>Medicaid DSH</v>
          </cell>
          <cell r="E224">
            <v>-4587413.05</v>
          </cell>
          <cell r="H224">
            <v>-5336685</v>
          </cell>
          <cell r="K224">
            <v>-1796700</v>
          </cell>
          <cell r="N224">
            <v>-5395100</v>
          </cell>
          <cell r="Q224">
            <v>-5395100</v>
          </cell>
          <cell r="T224">
            <v>-5395100</v>
          </cell>
          <cell r="W224" t="str">
            <v>429900</v>
          </cell>
        </row>
        <row r="225">
          <cell r="C225" t="str">
            <v>Total Medicaid Contractual</v>
          </cell>
          <cell r="E225">
            <v>46031988.010000005</v>
          </cell>
          <cell r="H225">
            <v>44287487</v>
          </cell>
          <cell r="K225">
            <v>14660642</v>
          </cell>
          <cell r="N225">
            <v>45955058.22425279</v>
          </cell>
          <cell r="Q225">
            <v>45881329.334514357</v>
          </cell>
          <cell r="T225">
            <v>52116519.169677891</v>
          </cell>
        </row>
        <row r="227">
          <cell r="C227" t="str">
            <v>Blue Cross Contractual Allowances</v>
          </cell>
        </row>
        <row r="228">
          <cell r="C228" t="str">
            <v>Blue Cross IP Facility</v>
          </cell>
          <cell r="E228">
            <v>-1629153.65</v>
          </cell>
          <cell r="H228">
            <v>1517559</v>
          </cell>
          <cell r="K228">
            <v>479120</v>
          </cell>
          <cell r="N228">
            <v>1319109.4819822763</v>
          </cell>
          <cell r="Q228">
            <v>1272140.3413261378</v>
          </cell>
          <cell r="T228">
            <v>1379040.3961600072</v>
          </cell>
          <cell r="W228" t="str">
            <v>432000</v>
          </cell>
        </row>
        <row r="229">
          <cell r="C229" t="str">
            <v>Blue Cross OP Facility</v>
          </cell>
          <cell r="E229">
            <v>3236245.94</v>
          </cell>
          <cell r="H229">
            <v>3425308</v>
          </cell>
          <cell r="K229">
            <v>1401235</v>
          </cell>
          <cell r="N229">
            <v>3912163.1740967585</v>
          </cell>
          <cell r="Q229">
            <v>3922377.0270601627</v>
          </cell>
          <cell r="T229">
            <v>4251856.6933376398</v>
          </cell>
          <cell r="W229" t="str">
            <v>432200</v>
          </cell>
        </row>
        <row r="230">
          <cell r="C230" t="str">
            <v>Blue Shield IP Physician</v>
          </cell>
          <cell r="E230">
            <v>6043433.2400000002</v>
          </cell>
          <cell r="H230">
            <v>2289280</v>
          </cell>
          <cell r="K230">
            <v>472025</v>
          </cell>
          <cell r="N230">
            <v>1123855.4432327366</v>
          </cell>
          <cell r="Q230">
            <v>1106523.6077256282</v>
          </cell>
          <cell r="T230">
            <v>1199471.5624793966</v>
          </cell>
          <cell r="W230" t="str">
            <v>432400</v>
          </cell>
        </row>
        <row r="231">
          <cell r="C231" t="str">
            <v>Blue Shield OP Physician</v>
          </cell>
          <cell r="E231">
            <v>4106610.92</v>
          </cell>
          <cell r="H231">
            <v>6029322</v>
          </cell>
          <cell r="K231">
            <v>1953169</v>
          </cell>
          <cell r="N231">
            <v>4497966.6615960021</v>
          </cell>
          <cell r="Q231">
            <v>4968664.8394530835</v>
          </cell>
          <cell r="T231">
            <v>5386032.7099694414</v>
          </cell>
          <cell r="W231" t="str">
            <v>432600</v>
          </cell>
        </row>
        <row r="232">
          <cell r="C232" t="str">
            <v>BC Waiver of Liability</v>
          </cell>
          <cell r="E232">
            <v>152244.13</v>
          </cell>
          <cell r="H232">
            <v>0</v>
          </cell>
          <cell r="K232">
            <v>91304</v>
          </cell>
          <cell r="N232">
            <v>273912</v>
          </cell>
          <cell r="Q232">
            <v>273912</v>
          </cell>
          <cell r="T232">
            <v>296920.60800000001</v>
          </cell>
          <cell r="W232" t="str">
            <v>432800</v>
          </cell>
        </row>
        <row r="233">
          <cell r="C233" t="str">
            <v>BCBS Audit Recovery</v>
          </cell>
          <cell r="E233">
            <v>0</v>
          </cell>
          <cell r="H233">
            <v>0</v>
          </cell>
          <cell r="K233">
            <v>32555</v>
          </cell>
          <cell r="N233">
            <v>97665</v>
          </cell>
          <cell r="Q233">
            <v>97665</v>
          </cell>
          <cell r="T233">
            <v>105868.86</v>
          </cell>
          <cell r="W233" t="str">
            <v>433200</v>
          </cell>
        </row>
        <row r="234">
          <cell r="C234" t="str">
            <v>Blue Cross Billing Adjustment</v>
          </cell>
          <cell r="E234">
            <v>101313.79</v>
          </cell>
          <cell r="H234">
            <v>272000</v>
          </cell>
          <cell r="K234">
            <v>481</v>
          </cell>
          <cell r="N234">
            <v>1443</v>
          </cell>
          <cell r="Q234">
            <v>1443</v>
          </cell>
          <cell r="T234">
            <v>1564.212</v>
          </cell>
          <cell r="W234" t="str">
            <v>433000</v>
          </cell>
        </row>
        <row r="235">
          <cell r="C235" t="str">
            <v>Total Blue Cross Contractual</v>
          </cell>
          <cell r="E235">
            <v>12010694.369999999</v>
          </cell>
          <cell r="H235">
            <v>13533469</v>
          </cell>
          <cell r="K235">
            <v>4429889</v>
          </cell>
          <cell r="N235">
            <v>11226114.760907773</v>
          </cell>
          <cell r="Q235">
            <v>11642725.815565012</v>
          </cell>
          <cell r="T235">
            <v>12620755.041946484</v>
          </cell>
        </row>
        <row r="237">
          <cell r="C237" t="str">
            <v>OTHER CONTRACTUAL ALLOWANCES</v>
          </cell>
        </row>
        <row r="239">
          <cell r="C239" t="str">
            <v>Other Contractual Allowances</v>
          </cell>
        </row>
        <row r="240">
          <cell r="C240" t="str">
            <v>Contract Adjustment - Other</v>
          </cell>
          <cell r="E240">
            <v>1222169.8600000001</v>
          </cell>
          <cell r="H240">
            <v>507200</v>
          </cell>
          <cell r="K240">
            <v>300114</v>
          </cell>
          <cell r="N240">
            <v>900342</v>
          </cell>
          <cell r="Q240">
            <v>900342</v>
          </cell>
          <cell r="T240">
            <v>975970.728</v>
          </cell>
          <cell r="W240" t="str">
            <v>437000</v>
          </cell>
        </row>
        <row r="241">
          <cell r="C241" t="str">
            <v>Aetna C/A</v>
          </cell>
          <cell r="E241">
            <v>217836.94</v>
          </cell>
          <cell r="H241">
            <v>203344</v>
          </cell>
          <cell r="K241">
            <v>57426</v>
          </cell>
          <cell r="N241">
            <v>172278</v>
          </cell>
          <cell r="Q241">
            <v>172278</v>
          </cell>
          <cell r="T241">
            <v>186749.35200000001</v>
          </cell>
          <cell r="W241" t="str">
            <v>439100</v>
          </cell>
        </row>
        <row r="242">
          <cell r="C242" t="str">
            <v>Medicare HMO IP Facility</v>
          </cell>
          <cell r="E242">
            <v>7207466.8899999997</v>
          </cell>
          <cell r="H242">
            <v>3424099</v>
          </cell>
          <cell r="K242">
            <v>1225782</v>
          </cell>
          <cell r="N242">
            <v>3031734.0016537169</v>
          </cell>
          <cell r="Q242">
            <v>2923783.9469382544</v>
          </cell>
          <cell r="T242">
            <v>3341611.3943390409</v>
          </cell>
          <cell r="W242" t="str">
            <v>426000</v>
          </cell>
        </row>
        <row r="243">
          <cell r="C243" t="str">
            <v>Medicare HMO OP Facility</v>
          </cell>
          <cell r="E243">
            <v>717427.19</v>
          </cell>
          <cell r="H243">
            <v>4414820</v>
          </cell>
          <cell r="K243">
            <v>1599518</v>
          </cell>
          <cell r="N243">
            <v>4595406.0162762869</v>
          </cell>
          <cell r="Q243">
            <v>4607403.6756960601</v>
          </cell>
          <cell r="T243">
            <v>5115072.4167834241</v>
          </cell>
          <cell r="W243" t="str">
            <v>426200</v>
          </cell>
        </row>
        <row r="244">
          <cell r="C244" t="str">
            <v>Medicare HMO IP Physician</v>
          </cell>
          <cell r="E244">
            <v>772718.09</v>
          </cell>
          <cell r="H244">
            <v>532745</v>
          </cell>
          <cell r="K244">
            <v>-27893</v>
          </cell>
          <cell r="N244">
            <v>568417.50552843814</v>
          </cell>
          <cell r="Q244">
            <v>559651.50384690356</v>
          </cell>
          <cell r="T244">
            <v>626286.10627377138</v>
          </cell>
          <cell r="W244" t="str">
            <v>426400</v>
          </cell>
        </row>
        <row r="245">
          <cell r="C245" t="str">
            <v>Medicare HMO OP Physician</v>
          </cell>
          <cell r="E245">
            <v>561783.93000000005</v>
          </cell>
          <cell r="H245">
            <v>686862</v>
          </cell>
          <cell r="K245">
            <v>260135</v>
          </cell>
          <cell r="N245">
            <v>657338.5042490433</v>
          </cell>
          <cell r="Q245">
            <v>726126.92787767411</v>
          </cell>
          <cell r="T245">
            <v>812582.86756505992</v>
          </cell>
          <cell r="W245" t="str">
            <v>426600</v>
          </cell>
        </row>
        <row r="246">
          <cell r="C246" t="str">
            <v>Medicare HMO Billing Adjust</v>
          </cell>
          <cell r="E246">
            <v>1847.21</v>
          </cell>
          <cell r="H246">
            <v>0</v>
          </cell>
          <cell r="K246">
            <v>204</v>
          </cell>
          <cell r="N246">
            <v>612</v>
          </cell>
          <cell r="Q246">
            <v>612</v>
          </cell>
          <cell r="T246">
            <v>663.40800000000002</v>
          </cell>
          <cell r="W246" t="str">
            <v>426800</v>
          </cell>
        </row>
        <row r="247">
          <cell r="C247" t="str">
            <v>Medicare HMO Waiver of Liability</v>
          </cell>
          <cell r="E247">
            <v>160054.81</v>
          </cell>
          <cell r="H247">
            <v>0</v>
          </cell>
          <cell r="K247">
            <v>16865</v>
          </cell>
          <cell r="N247">
            <v>50595</v>
          </cell>
          <cell r="Q247">
            <v>50595</v>
          </cell>
          <cell r="T247">
            <v>54844.98</v>
          </cell>
          <cell r="W247" t="str">
            <v>426900</v>
          </cell>
        </row>
        <row r="248">
          <cell r="C248" t="str">
            <v>Courtesy Allowance</v>
          </cell>
          <cell r="E248">
            <v>995396.91</v>
          </cell>
          <cell r="H248">
            <v>486336</v>
          </cell>
          <cell r="K248">
            <v>58809</v>
          </cell>
          <cell r="N248">
            <v>176427</v>
          </cell>
          <cell r="Q248">
            <v>176427</v>
          </cell>
          <cell r="T248">
            <v>191246.86799999999</v>
          </cell>
          <cell r="W248" t="str">
            <v>437600</v>
          </cell>
        </row>
        <row r="249">
          <cell r="C249" t="str">
            <v>Employee Allowances</v>
          </cell>
          <cell r="E249">
            <v>27525.88</v>
          </cell>
          <cell r="H249">
            <v>25969</v>
          </cell>
          <cell r="K249">
            <v>16915</v>
          </cell>
          <cell r="N249">
            <v>50745</v>
          </cell>
          <cell r="Q249">
            <v>50745</v>
          </cell>
          <cell r="T249">
            <v>55007.58</v>
          </cell>
          <cell r="W249" t="str">
            <v>437800</v>
          </cell>
        </row>
        <row r="250">
          <cell r="C250" t="str">
            <v>Hospital Compensation</v>
          </cell>
          <cell r="E250">
            <v>203451.89</v>
          </cell>
          <cell r="H250">
            <v>76080</v>
          </cell>
          <cell r="K250">
            <v>71152</v>
          </cell>
          <cell r="N250">
            <v>213456</v>
          </cell>
          <cell r="Q250">
            <v>213456</v>
          </cell>
          <cell r="T250">
            <v>231386.304</v>
          </cell>
          <cell r="W250" t="str">
            <v>438000</v>
          </cell>
        </row>
        <row r="251">
          <cell r="C251" t="str">
            <v>Administrative Write Off</v>
          </cell>
          <cell r="E251">
            <v>75709.95</v>
          </cell>
          <cell r="H251">
            <v>110260</v>
          </cell>
          <cell r="K251">
            <v>8358</v>
          </cell>
          <cell r="N251">
            <v>25074</v>
          </cell>
          <cell r="Q251">
            <v>25074</v>
          </cell>
          <cell r="T251">
            <v>27180.216</v>
          </cell>
          <cell r="W251" t="str">
            <v>438200</v>
          </cell>
        </row>
        <row r="252">
          <cell r="C252" t="str">
            <v>B/D Bankrupt Allowance</v>
          </cell>
          <cell r="E252">
            <v>62556.9</v>
          </cell>
          <cell r="H252">
            <v>40576</v>
          </cell>
          <cell r="K252">
            <v>325</v>
          </cell>
          <cell r="N252">
            <v>975</v>
          </cell>
          <cell r="Q252">
            <v>975</v>
          </cell>
          <cell r="T252">
            <v>1056.9000000000001</v>
          </cell>
          <cell r="W252" t="str">
            <v>438400</v>
          </cell>
        </row>
        <row r="253">
          <cell r="C253" t="str">
            <v>Bankrupt Allowance</v>
          </cell>
          <cell r="E253">
            <v>76147.509999999995</v>
          </cell>
          <cell r="H253">
            <v>40576</v>
          </cell>
          <cell r="K253">
            <v>12454</v>
          </cell>
          <cell r="N253">
            <v>37362</v>
          </cell>
          <cell r="Q253">
            <v>37362</v>
          </cell>
          <cell r="T253">
            <v>40500.408000000003</v>
          </cell>
          <cell r="W253" t="str">
            <v>438600</v>
          </cell>
        </row>
        <row r="254">
          <cell r="C254" t="str">
            <v>Workers Comp IP Facility</v>
          </cell>
          <cell r="E254">
            <v>11377.92</v>
          </cell>
          <cell r="H254">
            <v>54183</v>
          </cell>
          <cell r="K254">
            <v>20211</v>
          </cell>
          <cell r="N254">
            <v>15573.168568896526</v>
          </cell>
          <cell r="Q254">
            <v>15018.659367829252</v>
          </cell>
          <cell r="T254">
            <v>16280.702129776817</v>
          </cell>
          <cell r="W254" t="str">
            <v>434000</v>
          </cell>
        </row>
        <row r="255">
          <cell r="C255" t="str">
            <v>Workers Comp OP Facility</v>
          </cell>
          <cell r="E255">
            <v>533355.01</v>
          </cell>
          <cell r="H255">
            <v>455010</v>
          </cell>
          <cell r="K255">
            <v>183559</v>
          </cell>
          <cell r="N255">
            <v>490181.02163820085</v>
          </cell>
          <cell r="Q255">
            <v>491460.78341133287</v>
          </cell>
          <cell r="T255">
            <v>532743.48871725239</v>
          </cell>
          <cell r="W255" t="str">
            <v>434200</v>
          </cell>
        </row>
        <row r="256">
          <cell r="C256" t="str">
            <v>Workers Comp IP Physician</v>
          </cell>
          <cell r="E256">
            <v>86180.71</v>
          </cell>
          <cell r="H256">
            <v>45210</v>
          </cell>
          <cell r="K256">
            <v>-54609</v>
          </cell>
          <cell r="N256">
            <v>11082.520557462129</v>
          </cell>
          <cell r="Q256">
            <v>10911.608520275593</v>
          </cell>
          <cell r="T256">
            <v>11828.183356955351</v>
          </cell>
          <cell r="W256" t="str">
            <v>434400</v>
          </cell>
        </row>
        <row r="257">
          <cell r="C257" t="str">
            <v>Workers Comp OP Physician</v>
          </cell>
          <cell r="E257">
            <v>577368.84</v>
          </cell>
          <cell r="H257">
            <v>379659</v>
          </cell>
          <cell r="K257">
            <v>179197</v>
          </cell>
          <cell r="N257">
            <v>541393.43104041391</v>
          </cell>
          <cell r="Q257">
            <v>598048.56449667097</v>
          </cell>
          <cell r="T257">
            <v>648284.6468034049</v>
          </cell>
          <cell r="W257" t="str">
            <v>434600</v>
          </cell>
        </row>
        <row r="258">
          <cell r="C258" t="str">
            <v>Workers Comp Billing Adj</v>
          </cell>
          <cell r="E258">
            <v>44913.84</v>
          </cell>
          <cell r="H258">
            <v>0</v>
          </cell>
          <cell r="K258">
            <v>52988</v>
          </cell>
          <cell r="N258">
            <v>158964</v>
          </cell>
          <cell r="Q258">
            <v>158964</v>
          </cell>
          <cell r="T258">
            <v>172316.976</v>
          </cell>
          <cell r="W258" t="str">
            <v>434800</v>
          </cell>
        </row>
        <row r="259">
          <cell r="C259" t="str">
            <v>Workers Comp Waiver of Liability</v>
          </cell>
          <cell r="E259">
            <v>8701.48</v>
          </cell>
          <cell r="H259">
            <v>0</v>
          </cell>
          <cell r="K259">
            <v>12356</v>
          </cell>
          <cell r="N259">
            <v>37068</v>
          </cell>
          <cell r="Q259">
            <v>37068</v>
          </cell>
          <cell r="T259">
            <v>40181.712</v>
          </cell>
          <cell r="W259" t="str">
            <v>434900</v>
          </cell>
        </row>
        <row r="260">
          <cell r="C260" t="str">
            <v>Settlement Allowance</v>
          </cell>
          <cell r="E260">
            <v>10938.82</v>
          </cell>
          <cell r="H260">
            <v>40576</v>
          </cell>
          <cell r="K260">
            <v>0</v>
          </cell>
          <cell r="N260">
            <v>0</v>
          </cell>
          <cell r="Q260">
            <v>0</v>
          </cell>
          <cell r="T260">
            <v>0</v>
          </cell>
          <cell r="W260" t="str">
            <v>438800</v>
          </cell>
        </row>
        <row r="261">
          <cell r="C261" t="str">
            <v>General Reserve</v>
          </cell>
          <cell r="E261">
            <v>0</v>
          </cell>
          <cell r="H261">
            <v>1521600</v>
          </cell>
          <cell r="N261">
            <v>1000000</v>
          </cell>
          <cell r="Q261">
            <v>1000000</v>
          </cell>
          <cell r="T261">
            <v>1000000</v>
          </cell>
          <cell r="W261" t="str">
            <v>437400</v>
          </cell>
        </row>
        <row r="262">
          <cell r="C262" t="str">
            <v>Accrued C/A</v>
          </cell>
          <cell r="E262">
            <v>230053.31</v>
          </cell>
          <cell r="H262">
            <v>0</v>
          </cell>
          <cell r="K262">
            <v>789908</v>
          </cell>
          <cell r="N262">
            <v>0</v>
          </cell>
          <cell r="Q262">
            <v>0</v>
          </cell>
          <cell r="T262">
            <v>0</v>
          </cell>
          <cell r="W262" t="str">
            <v>436400</v>
          </cell>
        </row>
        <row r="263">
          <cell r="C263" t="str">
            <v>Contractual Default</v>
          </cell>
          <cell r="E263">
            <v>37437.339999999997</v>
          </cell>
          <cell r="H263">
            <v>0</v>
          </cell>
          <cell r="K263">
            <v>169591</v>
          </cell>
          <cell r="N263">
            <v>0</v>
          </cell>
          <cell r="Q263">
            <v>0</v>
          </cell>
          <cell r="T263">
            <v>0</v>
          </cell>
          <cell r="W263" t="str">
            <v>444444</v>
          </cell>
        </row>
        <row r="264">
          <cell r="C264" t="str">
            <v>MVP C/A</v>
          </cell>
          <cell r="E264">
            <v>936284.64</v>
          </cell>
          <cell r="K264">
            <v>396771</v>
          </cell>
          <cell r="N264">
            <v>1190313</v>
          </cell>
          <cell r="Q264">
            <v>1190313</v>
          </cell>
          <cell r="T264">
            <v>1290299.2919999999</v>
          </cell>
          <cell r="W264" t="str">
            <v>435400</v>
          </cell>
        </row>
        <row r="265">
          <cell r="C265" t="str">
            <v>MVP Billing Adjmt C/A</v>
          </cell>
          <cell r="E265">
            <v>2061.2600000000002</v>
          </cell>
          <cell r="H265">
            <v>618784</v>
          </cell>
          <cell r="K265">
            <v>320</v>
          </cell>
          <cell r="N265">
            <v>960</v>
          </cell>
          <cell r="Q265">
            <v>960</v>
          </cell>
          <cell r="T265">
            <v>1040.6400000000001</v>
          </cell>
          <cell r="W265" t="str">
            <v>435800</v>
          </cell>
        </row>
        <row r="266">
          <cell r="C266" t="str">
            <v>MVP Waiver of Liab C/A</v>
          </cell>
          <cell r="E266">
            <v>268638.96999999997</v>
          </cell>
          <cell r="H266">
            <v>182592</v>
          </cell>
          <cell r="K266">
            <v>82383</v>
          </cell>
          <cell r="N266">
            <v>247149</v>
          </cell>
          <cell r="Q266">
            <v>247149</v>
          </cell>
          <cell r="T266">
            <v>267909.516</v>
          </cell>
          <cell r="W266" t="str">
            <v>435600</v>
          </cell>
        </row>
        <row r="267">
          <cell r="C267" t="str">
            <v>Tricare Billing Adjmt</v>
          </cell>
          <cell r="E267">
            <v>-1747.56</v>
          </cell>
          <cell r="H267">
            <v>10144</v>
          </cell>
          <cell r="K267">
            <v>-154</v>
          </cell>
          <cell r="N267">
            <v>-462</v>
          </cell>
          <cell r="Q267">
            <v>-462</v>
          </cell>
          <cell r="T267">
            <v>-500.80799999999999</v>
          </cell>
          <cell r="W267" t="str">
            <v>436200</v>
          </cell>
        </row>
        <row r="268">
          <cell r="C268" t="str">
            <v>Tricare Allowance</v>
          </cell>
          <cell r="E268">
            <v>1401678.04</v>
          </cell>
          <cell r="H268">
            <v>590924</v>
          </cell>
          <cell r="K268">
            <v>515698</v>
          </cell>
          <cell r="N268">
            <v>1547094</v>
          </cell>
          <cell r="Q268">
            <v>1547094</v>
          </cell>
          <cell r="T268">
            <v>1677049.8959999999</v>
          </cell>
          <cell r="W268" t="str">
            <v>436000</v>
          </cell>
        </row>
        <row r="269">
          <cell r="C269" t="str">
            <v>Tricare Waiver of Liability</v>
          </cell>
          <cell r="E269">
            <v>48303.49</v>
          </cell>
          <cell r="H269">
            <v>0</v>
          </cell>
          <cell r="K269">
            <v>5567</v>
          </cell>
          <cell r="N269">
            <v>16701</v>
          </cell>
          <cell r="Q269">
            <v>16701</v>
          </cell>
          <cell r="T269">
            <v>18103.883999999998</v>
          </cell>
          <cell r="W269" t="str">
            <v>436300</v>
          </cell>
        </row>
        <row r="270">
          <cell r="C270" t="str">
            <v>Catamount IP Facility CA</v>
          </cell>
          <cell r="E270">
            <v>3530839.09</v>
          </cell>
          <cell r="H270">
            <v>1491180</v>
          </cell>
          <cell r="K270">
            <v>262655</v>
          </cell>
          <cell r="N270">
            <v>329390.65953024261</v>
          </cell>
          <cell r="Q270">
            <v>317662.14386902162</v>
          </cell>
          <cell r="T270">
            <v>474683.76046409685</v>
          </cell>
          <cell r="W270" t="str">
            <v>430000</v>
          </cell>
        </row>
        <row r="271">
          <cell r="C271" t="str">
            <v>Catamount OP Facility CA</v>
          </cell>
          <cell r="E271">
            <v>-71752.73</v>
          </cell>
          <cell r="H271">
            <v>2892462</v>
          </cell>
          <cell r="K271">
            <v>685863</v>
          </cell>
          <cell r="N271">
            <v>836796.74014486826</v>
          </cell>
          <cell r="Q271">
            <v>838981.44422896334</v>
          </cell>
          <cell r="T271">
            <v>1253536.9763501068</v>
          </cell>
          <cell r="W271" t="str">
            <v>430200</v>
          </cell>
        </row>
        <row r="272">
          <cell r="C272" t="str">
            <v>Catamount IP Physicican CA</v>
          </cell>
          <cell r="E272">
            <v>54171.53</v>
          </cell>
          <cell r="H272">
            <v>0</v>
          </cell>
          <cell r="K272">
            <v>2872</v>
          </cell>
          <cell r="N272">
            <v>144918.75392286811</v>
          </cell>
          <cell r="Q272">
            <v>142683.85083100657</v>
          </cell>
          <cell r="T272">
            <v>160413.79139491354</v>
          </cell>
          <cell r="W272" t="str">
            <v>430400</v>
          </cell>
        </row>
        <row r="273">
          <cell r="C273" t="str">
            <v>Catamount OP Physician CA</v>
          </cell>
          <cell r="E273">
            <v>695220.22</v>
          </cell>
          <cell r="H273">
            <v>0</v>
          </cell>
          <cell r="K273">
            <v>278989</v>
          </cell>
          <cell r="N273">
            <v>766200.50612774317</v>
          </cell>
          <cell r="Q273">
            <v>846380.99861265952</v>
          </cell>
          <cell r="T273">
            <v>951552.60803885013</v>
          </cell>
          <cell r="W273" t="str">
            <v>430600</v>
          </cell>
        </row>
        <row r="274">
          <cell r="C274" t="str">
            <v>Catamount Billing Adjustments</v>
          </cell>
          <cell r="E274">
            <v>220.82</v>
          </cell>
          <cell r="H274">
            <v>0</v>
          </cell>
          <cell r="K274">
            <v>0</v>
          </cell>
          <cell r="N274">
            <v>0</v>
          </cell>
          <cell r="Q274">
            <v>0</v>
          </cell>
          <cell r="T274">
            <v>0</v>
          </cell>
          <cell r="W274" t="str">
            <v>430800</v>
          </cell>
        </row>
        <row r="275">
          <cell r="C275" t="str">
            <v>Catamount Waiver of Liability</v>
          </cell>
          <cell r="E275">
            <v>23645.52</v>
          </cell>
          <cell r="H275">
            <v>439850</v>
          </cell>
          <cell r="K275">
            <v>10065</v>
          </cell>
          <cell r="N275">
            <v>30195</v>
          </cell>
          <cell r="Q275">
            <v>30195</v>
          </cell>
          <cell r="T275">
            <v>32731.38</v>
          </cell>
          <cell r="W275" t="str">
            <v>430900</v>
          </cell>
        </row>
        <row r="276">
          <cell r="C276" t="str">
            <v>Pace VT</v>
          </cell>
          <cell r="E276">
            <v>928686.42999999993</v>
          </cell>
          <cell r="H276">
            <v>0</v>
          </cell>
          <cell r="K276">
            <v>-313</v>
          </cell>
          <cell r="N276">
            <v>-313</v>
          </cell>
          <cell r="Q276">
            <v>0</v>
          </cell>
          <cell r="T276">
            <v>0</v>
          </cell>
          <cell r="W276" t="str">
            <v>427000/427200</v>
          </cell>
        </row>
        <row r="277">
          <cell r="C277" t="str">
            <v>UHC Facility CA</v>
          </cell>
          <cell r="E277">
            <v>17660.79</v>
          </cell>
          <cell r="H277">
            <v>197808</v>
          </cell>
          <cell r="K277">
            <v>-5174</v>
          </cell>
          <cell r="N277">
            <v>-15522</v>
          </cell>
          <cell r="Q277">
            <v>-15522</v>
          </cell>
          <cell r="T277">
            <v>-16825.848000000002</v>
          </cell>
          <cell r="W277" t="str">
            <v>439600</v>
          </cell>
        </row>
        <row r="278">
          <cell r="C278" t="str">
            <v>UHC Physician CA</v>
          </cell>
          <cell r="E278">
            <v>72410.539999999994</v>
          </cell>
          <cell r="H278">
            <v>0</v>
          </cell>
          <cell r="K278">
            <v>-28948</v>
          </cell>
          <cell r="N278">
            <v>-86844</v>
          </cell>
          <cell r="Q278">
            <v>-86844</v>
          </cell>
          <cell r="T278">
            <v>-94138.896000000008</v>
          </cell>
          <cell r="W278" t="str">
            <v>439800</v>
          </cell>
        </row>
        <row r="279">
          <cell r="C279" t="str">
            <v>UHC Billing Adjustment</v>
          </cell>
          <cell r="E279">
            <v>251222.95</v>
          </cell>
          <cell r="H279">
            <v>0</v>
          </cell>
          <cell r="K279">
            <v>104318</v>
          </cell>
          <cell r="N279">
            <v>312954</v>
          </cell>
          <cell r="Q279">
            <v>312954</v>
          </cell>
          <cell r="T279">
            <v>339242.136</v>
          </cell>
          <cell r="W279" t="str">
            <v>439200</v>
          </cell>
        </row>
        <row r="280">
          <cell r="C280" t="str">
            <v>CDPHP Billing Adjustment</v>
          </cell>
          <cell r="E280">
            <v>147395.49</v>
          </cell>
          <cell r="H280">
            <v>0</v>
          </cell>
          <cell r="K280">
            <v>49865</v>
          </cell>
          <cell r="N280">
            <v>149595</v>
          </cell>
          <cell r="Q280">
            <v>149595</v>
          </cell>
          <cell r="T280">
            <v>162160.98000000001</v>
          </cell>
          <cell r="W280" t="str">
            <v>439300</v>
          </cell>
        </row>
        <row r="281">
          <cell r="C281" t="str">
            <v>CDPHP CA</v>
          </cell>
          <cell r="E281">
            <v>3941.51</v>
          </cell>
          <cell r="H281">
            <v>76080</v>
          </cell>
          <cell r="K281">
            <v>1465</v>
          </cell>
          <cell r="N281">
            <v>28868.253737315095</v>
          </cell>
          <cell r="Q281">
            <v>28829.794489785883</v>
          </cell>
          <cell r="T281">
            <v>31251.789482927947</v>
          </cell>
          <cell r="W281" t="str">
            <v>439900</v>
          </cell>
        </row>
        <row r="282">
          <cell r="C282" t="str">
            <v>Comm Allowance</v>
          </cell>
          <cell r="E282">
            <v>658929.35</v>
          </cell>
          <cell r="H282">
            <v>243456</v>
          </cell>
          <cell r="K282">
            <v>339082</v>
          </cell>
          <cell r="N282">
            <v>1017246</v>
          </cell>
          <cell r="Q282">
            <v>1017246</v>
          </cell>
          <cell r="T282">
            <v>1102703.8101442412</v>
          </cell>
          <cell r="W282" t="str">
            <v>439400</v>
          </cell>
        </row>
        <row r="283">
          <cell r="C283" t="str">
            <v>Comm Waiver of Liab</v>
          </cell>
          <cell r="E283">
            <v>266913.58</v>
          </cell>
          <cell r="H283">
            <v>207758</v>
          </cell>
          <cell r="K283">
            <v>55788</v>
          </cell>
          <cell r="N283">
            <v>167364</v>
          </cell>
          <cell r="Q283">
            <v>167364</v>
          </cell>
          <cell r="T283">
            <v>181422.576</v>
          </cell>
          <cell r="W283" t="str">
            <v>436600</v>
          </cell>
        </row>
        <row r="284">
          <cell r="C284" t="str">
            <v>Comm Billing Adjustments</v>
          </cell>
          <cell r="E284">
            <v>35387.56</v>
          </cell>
          <cell r="H284">
            <v>97223</v>
          </cell>
          <cell r="K284">
            <v>4281</v>
          </cell>
          <cell r="N284">
            <v>12843</v>
          </cell>
          <cell r="Q284">
            <v>12843</v>
          </cell>
          <cell r="T284">
            <v>13921.812</v>
          </cell>
          <cell r="W284" t="str">
            <v>436800</v>
          </cell>
        </row>
        <row r="285">
          <cell r="C285" t="str">
            <v>MVP Capitated Contract OP</v>
          </cell>
          <cell r="E285">
            <v>-23255.599999999999</v>
          </cell>
          <cell r="H285">
            <v>307963</v>
          </cell>
          <cell r="K285">
            <v>-1650</v>
          </cell>
          <cell r="N285">
            <v>-4950</v>
          </cell>
          <cell r="Q285">
            <v>-4950</v>
          </cell>
          <cell r="T285">
            <v>-5365.8</v>
          </cell>
          <cell r="W285" t="str">
            <v>437200</v>
          </cell>
        </row>
        <row r="286">
          <cell r="C286" t="str">
            <v>Multiplan Commercial Discount</v>
          </cell>
          <cell r="E286">
            <v>0</v>
          </cell>
          <cell r="H286">
            <v>0</v>
          </cell>
          <cell r="K286">
            <v>-99494</v>
          </cell>
          <cell r="N286">
            <v>-298482</v>
          </cell>
          <cell r="Q286">
            <v>-298482</v>
          </cell>
          <cell r="T286">
            <v>-323554.48800000001</v>
          </cell>
          <cell r="W286" t="str">
            <v>439500</v>
          </cell>
        </row>
        <row r="287">
          <cell r="C287" t="str">
            <v>CIGNA</v>
          </cell>
          <cell r="E287">
            <v>1306194.3600000001</v>
          </cell>
          <cell r="H287">
            <v>2298754</v>
          </cell>
          <cell r="K287">
            <v>394911</v>
          </cell>
          <cell r="N287">
            <v>1184733</v>
          </cell>
          <cell r="Q287">
            <v>942428.02771186572</v>
          </cell>
          <cell r="T287">
            <v>1021597.7922094498</v>
          </cell>
          <cell r="W287" t="str">
            <v>435000</v>
          </cell>
        </row>
        <row r="288">
          <cell r="C288" t="str">
            <v>CIGNA Billing Adjustment</v>
          </cell>
          <cell r="E288">
            <v>593.03</v>
          </cell>
          <cell r="H288">
            <v>0</v>
          </cell>
          <cell r="K288">
            <v>146</v>
          </cell>
          <cell r="N288">
            <v>438</v>
          </cell>
          <cell r="Q288">
            <v>438</v>
          </cell>
          <cell r="T288">
            <v>474.79200000000003</v>
          </cell>
          <cell r="W288" t="str">
            <v>435200</v>
          </cell>
        </row>
        <row r="289">
          <cell r="C289" t="str">
            <v>CIGNA Waiver of Liability</v>
          </cell>
          <cell r="E289">
            <v>161305.53</v>
          </cell>
          <cell r="H289">
            <v>0</v>
          </cell>
          <cell r="K289">
            <v>134804</v>
          </cell>
          <cell r="N289">
            <v>404412</v>
          </cell>
          <cell r="Q289">
            <v>404412</v>
          </cell>
          <cell r="T289">
            <v>438382.60800000001</v>
          </cell>
          <cell r="W289" t="str">
            <v>435300</v>
          </cell>
        </row>
        <row r="290">
          <cell r="C290" t="str">
            <v>Psych ICU</v>
          </cell>
          <cell r="E290">
            <v>-904335.2</v>
          </cell>
          <cell r="H290">
            <v>0</v>
          </cell>
          <cell r="K290">
            <v>-169073</v>
          </cell>
          <cell r="N290">
            <v>-507219</v>
          </cell>
          <cell r="Q290">
            <v>-507219</v>
          </cell>
          <cell r="T290">
            <v>-507219</v>
          </cell>
          <cell r="W290" t="str">
            <v>438900</v>
          </cell>
        </row>
        <row r="291">
          <cell r="C291" t="str">
            <v>Free Care Provision</v>
          </cell>
          <cell r="E291">
            <v>7390442.5099999998</v>
          </cell>
          <cell r="H291">
            <v>5972064</v>
          </cell>
          <cell r="K291">
            <v>2198563</v>
          </cell>
          <cell r="N291">
            <v>7145851.203912003</v>
          </cell>
          <cell r="Q291">
            <v>6818469.3345220014</v>
          </cell>
          <cell r="T291">
            <v>7391288.2784780022</v>
          </cell>
          <cell r="W291" t="str">
            <v>439000</v>
          </cell>
        </row>
        <row r="292">
          <cell r="C292" t="str">
            <v>Bad Debt Provision</v>
          </cell>
          <cell r="E292">
            <v>6872448</v>
          </cell>
          <cell r="H292">
            <v>9647180</v>
          </cell>
          <cell r="K292">
            <v>1566557.8</v>
          </cell>
          <cell r="N292">
            <v>7601598.9240000024</v>
          </cell>
          <cell r="Q292">
            <v>9092504.7800000012</v>
          </cell>
          <cell r="T292">
            <v>9856365.2200000025</v>
          </cell>
          <cell r="W292" t="str">
            <v>439010</v>
          </cell>
        </row>
        <row r="293">
          <cell r="C293" t="str">
            <v>Total Other Contractual Allowance</v>
          </cell>
          <cell r="E293">
            <v>37915925.350000001</v>
          </cell>
          <cell r="H293">
            <v>38319327</v>
          </cell>
          <cell r="K293">
            <v>11739522.800000001</v>
          </cell>
          <cell r="N293">
            <v>34956854.210887507</v>
          </cell>
          <cell r="Q293">
            <v>35968029.044420302</v>
          </cell>
          <cell r="T293">
            <v>39800323.936531276</v>
          </cell>
        </row>
        <row r="295">
          <cell r="C295" t="str">
            <v>Total Contractual Allowances</v>
          </cell>
          <cell r="E295">
            <v>232973173.83000001</v>
          </cell>
          <cell r="H295">
            <v>241568827</v>
          </cell>
          <cell r="K295">
            <v>78416006.799999997</v>
          </cell>
          <cell r="N295">
            <v>239027282.21620601</v>
          </cell>
          <cell r="Q295">
            <v>239506570.97576609</v>
          </cell>
          <cell r="T295">
            <v>268679323.3704192</v>
          </cell>
        </row>
        <row r="296">
          <cell r="E296">
            <v>0</v>
          </cell>
          <cell r="H296">
            <v>5336685</v>
          </cell>
          <cell r="K296">
            <v>0</v>
          </cell>
          <cell r="N296">
            <v>5395100</v>
          </cell>
          <cell r="Q296">
            <v>5395100</v>
          </cell>
          <cell r="T296">
            <v>5395100</v>
          </cell>
        </row>
        <row r="297">
          <cell r="C297" t="str">
            <v>Charity Care Provision % of Gross Revenue</v>
          </cell>
          <cell r="E297">
            <v>1.6628043826136144E-2</v>
          </cell>
          <cell r="H297">
            <v>1.3000000211149783E-2</v>
          </cell>
          <cell r="K297">
            <v>1.434050463471372E-2</v>
          </cell>
          <cell r="N297">
            <v>1.2999999999999999E-2</v>
          </cell>
          <cell r="Q297">
            <v>1.2999999999999999E-2</v>
          </cell>
          <cell r="T297">
            <v>1.2999999999999999E-2</v>
          </cell>
        </row>
        <row r="299">
          <cell r="C299" t="str">
            <v xml:space="preserve">Medicaid  DSH </v>
          </cell>
        </row>
        <row r="300">
          <cell r="C300" t="str">
            <v>Medicaid DSH</v>
          </cell>
          <cell r="E300">
            <v>-4587413.05</v>
          </cell>
          <cell r="H300">
            <v>-5336685</v>
          </cell>
          <cell r="K300">
            <v>-1796700</v>
          </cell>
          <cell r="N300">
            <v>-5395100</v>
          </cell>
          <cell r="Q300">
            <v>-5395100</v>
          </cell>
          <cell r="T300">
            <v>-5395100</v>
          </cell>
        </row>
        <row r="301">
          <cell r="C301" t="str">
            <v>Medicaid Bed Tax</v>
          </cell>
          <cell r="E301">
            <v>11331274.109999999</v>
          </cell>
          <cell r="H301">
            <v>12554261</v>
          </cell>
          <cell r="K301">
            <v>4097624</v>
          </cell>
          <cell r="W301" t="str">
            <v>721-612500</v>
          </cell>
        </row>
        <row r="302">
          <cell r="E302">
            <v>228385760.78</v>
          </cell>
          <cell r="H302">
            <v>236232142</v>
          </cell>
          <cell r="K302">
            <v>76619306.799999997</v>
          </cell>
          <cell r="N302">
            <v>233632182.21620601</v>
          </cell>
          <cell r="Q302">
            <v>234111470.97576609</v>
          </cell>
          <cell r="T302">
            <v>263284223.3704192</v>
          </cell>
        </row>
        <row r="882">
          <cell r="H882">
            <v>41912</v>
          </cell>
        </row>
        <row r="883">
          <cell r="H883">
            <v>41547</v>
          </cell>
        </row>
        <row r="884">
          <cell r="H884">
            <v>41670</v>
          </cell>
          <cell r="K884">
            <v>0</v>
          </cell>
        </row>
        <row r="885">
          <cell r="H885">
            <v>41912</v>
          </cell>
        </row>
        <row r="886">
          <cell r="H886">
            <v>42277</v>
          </cell>
        </row>
        <row r="887">
          <cell r="H887">
            <v>42277</v>
          </cell>
        </row>
        <row r="891">
          <cell r="H891" t="str">
            <v>Month</v>
          </cell>
          <cell r="K891" t="str">
            <v>Period</v>
          </cell>
          <cell r="N891" t="str">
            <v>YTD Days</v>
          </cell>
        </row>
        <row r="893">
          <cell r="H893">
            <v>10</v>
          </cell>
          <cell r="K893">
            <v>1</v>
          </cell>
          <cell r="N893">
            <v>31</v>
          </cell>
        </row>
        <row r="894">
          <cell r="H894">
            <v>11</v>
          </cell>
          <cell r="K894">
            <v>2</v>
          </cell>
          <cell r="N894">
            <v>61</v>
          </cell>
        </row>
        <row r="895">
          <cell r="H895">
            <v>12</v>
          </cell>
          <cell r="K895">
            <v>3</v>
          </cell>
          <cell r="N895">
            <v>92</v>
          </cell>
        </row>
        <row r="896">
          <cell r="H896">
            <v>1</v>
          </cell>
          <cell r="K896">
            <v>4</v>
          </cell>
          <cell r="N896">
            <v>123</v>
          </cell>
        </row>
        <row r="897">
          <cell r="H897">
            <v>2</v>
          </cell>
          <cell r="K897">
            <v>5</v>
          </cell>
          <cell r="N897">
            <v>151</v>
          </cell>
        </row>
        <row r="898">
          <cell r="H898">
            <v>3</v>
          </cell>
          <cell r="K898">
            <v>6</v>
          </cell>
          <cell r="N898">
            <v>182</v>
          </cell>
        </row>
        <row r="899">
          <cell r="H899">
            <v>4</v>
          </cell>
          <cell r="K899">
            <v>7</v>
          </cell>
          <cell r="N899">
            <v>212</v>
          </cell>
        </row>
        <row r="900">
          <cell r="H900">
            <v>5</v>
          </cell>
          <cell r="K900">
            <v>8</v>
          </cell>
          <cell r="N900">
            <v>243</v>
          </cell>
        </row>
        <row r="901">
          <cell r="H901">
            <v>6</v>
          </cell>
          <cell r="K901">
            <v>9</v>
          </cell>
          <cell r="N901">
            <v>273</v>
          </cell>
        </row>
        <row r="902">
          <cell r="H902">
            <v>7</v>
          </cell>
          <cell r="K902">
            <v>10</v>
          </cell>
          <cell r="N902">
            <v>303</v>
          </cell>
        </row>
        <row r="903">
          <cell r="H903">
            <v>8</v>
          </cell>
          <cell r="K903">
            <v>11</v>
          </cell>
          <cell r="N903">
            <v>334</v>
          </cell>
        </row>
        <row r="904">
          <cell r="H904">
            <v>9</v>
          </cell>
          <cell r="K904">
            <v>12</v>
          </cell>
          <cell r="N904">
            <v>365</v>
          </cell>
        </row>
      </sheetData>
      <sheetData sheetId="3"/>
      <sheetData sheetId="4"/>
      <sheetData sheetId="5"/>
      <sheetData sheetId="6"/>
      <sheetData sheetId="7"/>
      <sheetData sheetId="8"/>
      <sheetData sheetId="9"/>
      <sheetData sheetId="10"/>
      <sheetData sheetId="11">
        <row r="24">
          <cell r="G24">
            <v>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Options"/>
      <sheetName val="RptClose"/>
      <sheetName val="Hidden"/>
    </sheetNames>
    <sheetDataSet>
      <sheetData sheetId="0"/>
      <sheetData sheetId="1"/>
      <sheetData sheetId="2" refreshError="1"/>
      <sheetData sheetId="3"/>
      <sheetData sheetId="4"/>
      <sheetData sheetId="5">
        <row r="3">
          <cell r="A3" t="str">
            <v>Department</v>
          </cell>
          <cell r="G3" t="str">
            <v>Account</v>
          </cell>
        </row>
        <row r="4">
          <cell r="A4" t="str">
            <v>Dept Rpt Map</v>
          </cell>
          <cell r="G4" t="str">
            <v>Acct Type</v>
          </cell>
          <cell r="L4" t="str">
            <v>FY10 Actual</v>
          </cell>
        </row>
        <row r="5">
          <cell r="A5" t="str">
            <v>Division</v>
          </cell>
          <cell r="G5" t="str">
            <v>Budget Detail</v>
          </cell>
          <cell r="L5" t="str">
            <v>FY10 Budget</v>
          </cell>
        </row>
        <row r="6">
          <cell r="A6" t="str">
            <v>Division Type</v>
          </cell>
          <cell r="G6" t="str">
            <v>Acct Smry</v>
          </cell>
          <cell r="L6" t="str">
            <v>FY10 Projection</v>
          </cell>
        </row>
        <row r="7">
          <cell r="A7" t="str">
            <v>Entity</v>
          </cell>
          <cell r="G7" t="str">
            <v>Acct Detail Smry</v>
          </cell>
          <cell r="L7" t="str">
            <v>FY10 Flex Bdgt</v>
          </cell>
        </row>
        <row r="8">
          <cell r="A8" t="str">
            <v>Senior VP</v>
          </cell>
          <cell r="G8" t="str">
            <v>PayorSummary</v>
          </cell>
          <cell r="L8" t="str">
            <v>FY08 Actual</v>
          </cell>
        </row>
        <row r="9">
          <cell r="A9" t="str">
            <v>VP</v>
          </cell>
          <cell r="L9" t="str">
            <v>FY08 Budget</v>
          </cell>
        </row>
        <row r="10">
          <cell r="A10" t="str">
            <v>Director</v>
          </cell>
          <cell r="L10" t="str">
            <v>FY07 Actual</v>
          </cell>
        </row>
        <row r="11">
          <cell r="A11" t="str">
            <v>Manager</v>
          </cell>
          <cell r="L11" t="str">
            <v>FY07 Budget</v>
          </cell>
        </row>
        <row r="12">
          <cell r="A12" t="str">
            <v>Manager</v>
          </cell>
          <cell r="L12" t="str">
            <v>FY09 Actual</v>
          </cell>
        </row>
        <row r="13">
          <cell r="L13" t="str">
            <v>FY09 Budget</v>
          </cell>
        </row>
        <row r="14">
          <cell r="L14" t="str">
            <v>FY11 Budget</v>
          </cell>
        </row>
        <row r="15">
          <cell r="L15" t="str">
            <v>FY11 Orig Budget</v>
          </cell>
        </row>
      </sheetData>
      <sheetData sheetId="6" refreshError="1"/>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printerSettings" Target="../printerSettings/printerSettings12.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hyperlink" Target="https://hcp-lan.org/workproducts/apm-whitepaper.pdf" TargetMode="Externa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8.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hyperlink" Target="https://hcp-lan.org/workproducts/apm-whitepaper.pdf" TargetMode="External"/><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2:R33"/>
  <sheetViews>
    <sheetView showGridLines="0" zoomScale="80" zoomScaleNormal="80" zoomScaleSheetLayoutView="100" workbookViewId="0">
      <selection activeCell="L56" sqref="L56"/>
    </sheetView>
  </sheetViews>
  <sheetFormatPr defaultRowHeight="15" x14ac:dyDescent="0.25"/>
  <sheetData>
    <row r="2" spans="2:18" x14ac:dyDescent="0.25">
      <c r="B2" s="305" t="s">
        <v>277</v>
      </c>
      <c r="C2" s="306"/>
      <c r="D2" s="306"/>
      <c r="E2" s="306"/>
      <c r="F2" s="306"/>
      <c r="G2" s="306"/>
      <c r="H2" s="306"/>
      <c r="I2" s="306"/>
      <c r="J2" s="306"/>
      <c r="K2" s="306"/>
      <c r="L2" s="306"/>
      <c r="M2" s="306"/>
      <c r="N2" s="306"/>
      <c r="O2" s="306"/>
      <c r="P2" s="306"/>
      <c r="Q2" s="306"/>
      <c r="R2" s="307"/>
    </row>
    <row r="3" spans="2:18" x14ac:dyDescent="0.25">
      <c r="B3" s="308" t="s">
        <v>275</v>
      </c>
      <c r="C3" s="309"/>
      <c r="D3" s="309"/>
      <c r="E3" s="309"/>
      <c r="F3" s="309"/>
      <c r="G3" s="309"/>
      <c r="H3" s="309"/>
      <c r="I3" s="309"/>
      <c r="J3" s="309"/>
      <c r="K3" s="309"/>
      <c r="L3" s="309"/>
      <c r="M3" s="309"/>
      <c r="N3" s="309"/>
      <c r="O3" s="309"/>
      <c r="P3" s="309"/>
      <c r="Q3" s="309"/>
      <c r="R3" s="310"/>
    </row>
    <row r="4" spans="2:18" x14ac:dyDescent="0.25">
      <c r="B4" s="311" t="s">
        <v>276</v>
      </c>
      <c r="C4" s="312"/>
      <c r="D4" s="312"/>
      <c r="E4" s="312"/>
      <c r="F4" s="312"/>
      <c r="G4" s="312"/>
      <c r="H4" s="312"/>
      <c r="I4" s="312"/>
      <c r="J4" s="312"/>
      <c r="K4" s="312"/>
      <c r="L4" s="312"/>
      <c r="M4" s="312"/>
      <c r="N4" s="312"/>
      <c r="O4" s="312"/>
      <c r="P4" s="312"/>
      <c r="Q4" s="312"/>
      <c r="R4" s="313"/>
    </row>
    <row r="33" ht="62.85" customHeight="1" x14ac:dyDescent="0.25"/>
  </sheetData>
  <customSheetViews>
    <customSheetView guid="{E75C0D7B-3E4A-434B-96FE-CEE92272A77B}" scale="80" showPageBreaks="1" showGridLines="0" fitToPage="1" printArea="1" state="hidden">
      <selection activeCell="L56" sqref="L56"/>
      <pageMargins left="0.3" right="0.3" top="0.3" bottom="0.3" header="0.3" footer="0.3"/>
      <pageSetup scale="71" orientation="landscape" r:id="rId1"/>
    </customSheetView>
    <customSheetView guid="{31BC5335-8096-4287-8627-CB109A38F245}" scale="80" showPageBreaks="1" showGridLines="0" fitToPage="1" printArea="1" state="hidden">
      <selection activeCell="L56" sqref="L56"/>
      <pageMargins left="0.3" right="0.3" top="0.3" bottom="0.3" header="0.3" footer="0.3"/>
      <pageSetup scale="78" orientation="landscape" r:id="rId2"/>
    </customSheetView>
    <customSheetView guid="{63CFD90D-C273-4B87-85C4-D09C971CBCD1}" scale="80" showPageBreaks="1" showGridLines="0" fitToPage="1" printArea="1" state="hidden">
      <selection activeCell="L56" sqref="L56"/>
      <pageMargins left="0.3" right="0.3" top="0.3" bottom="0.3" header="0.3" footer="0.3"/>
      <pageSetup scale="76" orientation="landscape" r:id="rId3"/>
    </customSheetView>
    <customSheetView guid="{9C753457-4C33-4A47-A17C-F2A57D66DFE8}" scale="80" showPageBreaks="1" showGridLines="0" fitToPage="1" printArea="1" state="hidden">
      <selection activeCell="L56" sqref="L56"/>
      <pageMargins left="0.3" right="0.3" top="0.3" bottom="0.3" header="0.3" footer="0.3"/>
      <pageSetup scale="76" orientation="landscape" r:id="rId4"/>
    </customSheetView>
    <customSheetView guid="{B002AD18-C1CC-4CF6-9584-A45B0F58781D}" scale="80" showGridLines="0" fitToPage="1" state="hidden">
      <selection activeCell="L56" sqref="L56"/>
      <pageMargins left="0.3" right="0.3" top="0.3" bottom="0.3" header="0.3" footer="0.3"/>
      <pageSetup scale="71" orientation="landscape" r:id="rId5"/>
    </customSheetView>
  </customSheetViews>
  <pageMargins left="0.3" right="0.3" top="0.3" bottom="0.3" header="0.3" footer="0.3"/>
  <pageSetup scale="76" orientation="landscape"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C53"/>
  <sheetViews>
    <sheetView view="pageBreakPreview" zoomScaleNormal="100" zoomScaleSheetLayoutView="100" workbookViewId="0">
      <selection activeCell="A2" sqref="A2"/>
    </sheetView>
  </sheetViews>
  <sheetFormatPr defaultColWidth="9.140625" defaultRowHeight="15" x14ac:dyDescent="0.25"/>
  <cols>
    <col min="1" max="1" width="49.7109375" style="7" customWidth="1"/>
    <col min="2" max="4" width="16.42578125" style="114" customWidth="1"/>
    <col min="5" max="5" width="15.42578125" style="114" customWidth="1"/>
    <col min="6" max="6" width="16.42578125" style="114" customWidth="1"/>
    <col min="7" max="7" width="22.42578125" style="114" bestFit="1" customWidth="1"/>
    <col min="8" max="8" width="14.28515625" style="7" customWidth="1"/>
    <col min="9" max="11" width="15.42578125" style="7" bestFit="1" customWidth="1"/>
    <col min="12" max="14" width="14.28515625" style="7" customWidth="1"/>
    <col min="15" max="17" width="15.42578125" style="7" customWidth="1"/>
    <col min="18" max="25" width="14.28515625" style="7" customWidth="1"/>
    <col min="26" max="26" width="16.42578125" style="7" bestFit="1" customWidth="1"/>
    <col min="27" max="33" width="14.28515625" style="7" customWidth="1"/>
    <col min="34" max="35" width="16.42578125" style="7" bestFit="1" customWidth="1"/>
    <col min="36" max="42" width="14.28515625" style="7" customWidth="1"/>
    <col min="43" max="43" width="15.85546875" style="7" customWidth="1"/>
    <col min="44" max="44" width="16.140625" style="7" bestFit="1" customWidth="1"/>
    <col min="45" max="46" width="17" style="7" bestFit="1" customWidth="1"/>
    <col min="47" max="47" width="16.140625" style="7" customWidth="1"/>
    <col min="48" max="48" width="14.140625" style="7" customWidth="1"/>
    <col min="49" max="49" width="15.42578125" style="7" customWidth="1"/>
    <col min="50" max="55" width="15.28515625" style="7" customWidth="1"/>
    <col min="56" max="16384" width="9.140625" style="7"/>
  </cols>
  <sheetData>
    <row r="2" spans="1:55" x14ac:dyDescent="0.25">
      <c r="A2" s="280" t="s">
        <v>302</v>
      </c>
      <c r="B2" s="371"/>
      <c r="C2" s="371"/>
      <c r="D2" s="371"/>
      <c r="E2" s="371"/>
      <c r="F2" s="371"/>
      <c r="G2" s="371"/>
      <c r="H2" s="372"/>
      <c r="I2" s="372"/>
      <c r="J2" s="372"/>
      <c r="K2" s="372"/>
      <c r="L2" s="372"/>
      <c r="M2" s="372"/>
      <c r="N2" s="372"/>
      <c r="O2" s="372"/>
      <c r="P2" s="372"/>
      <c r="Q2" s="372"/>
      <c r="R2" s="372"/>
      <c r="S2" s="372"/>
      <c r="T2" s="372"/>
      <c r="U2" s="372"/>
      <c r="V2" s="372"/>
      <c r="W2" s="372"/>
      <c r="X2" s="372"/>
      <c r="Y2" s="372"/>
      <c r="Z2" s="372"/>
      <c r="AA2" s="372"/>
      <c r="AB2" s="372"/>
      <c r="AC2" s="372"/>
      <c r="AD2" s="372"/>
      <c r="AE2" s="372"/>
      <c r="AF2" s="372"/>
      <c r="AG2" s="372"/>
      <c r="AH2" s="372"/>
      <c r="AI2" s="372"/>
      <c r="AJ2" s="372"/>
      <c r="AK2" s="372"/>
      <c r="AL2" s="372"/>
      <c r="AM2" s="372"/>
      <c r="AN2" s="372"/>
      <c r="AO2" s="372"/>
      <c r="AP2" s="372"/>
      <c r="AQ2" s="372"/>
      <c r="AR2" s="372"/>
      <c r="AS2" s="372"/>
      <c r="AT2" s="372"/>
      <c r="AU2" s="372"/>
      <c r="AV2" s="372"/>
      <c r="AW2" s="372"/>
      <c r="AX2" s="372"/>
      <c r="AY2" s="372"/>
      <c r="AZ2" s="372"/>
      <c r="BA2" s="372"/>
      <c r="BB2" s="372"/>
      <c r="BC2" s="373"/>
    </row>
    <row r="3" spans="1:55" x14ac:dyDescent="0.25">
      <c r="A3" s="115"/>
      <c r="B3" s="116"/>
      <c r="C3" s="116"/>
      <c r="D3" s="117"/>
    </row>
    <row r="4" spans="1:55" x14ac:dyDescent="0.25">
      <c r="A4" s="115" t="s">
        <v>86</v>
      </c>
      <c r="B4" s="116" t="s">
        <v>111</v>
      </c>
      <c r="C4" s="116"/>
      <c r="D4" s="117"/>
      <c r="F4" s="525" t="s">
        <v>298</v>
      </c>
      <c r="G4" s="525"/>
      <c r="H4" s="525"/>
      <c r="I4" s="525"/>
      <c r="J4" s="525"/>
      <c r="K4" s="525"/>
      <c r="L4" s="525"/>
      <c r="M4" s="525"/>
    </row>
    <row r="5" spans="1:55" x14ac:dyDescent="0.25">
      <c r="A5" s="118" t="s">
        <v>87</v>
      </c>
      <c r="B5" s="119" t="s">
        <v>88</v>
      </c>
      <c r="C5" s="119"/>
      <c r="D5" s="120"/>
      <c r="F5" s="525"/>
      <c r="G5" s="525"/>
      <c r="H5" s="525"/>
      <c r="I5" s="525"/>
      <c r="J5" s="525"/>
      <c r="K5" s="525"/>
      <c r="L5" s="525"/>
      <c r="M5" s="525"/>
    </row>
    <row r="6" spans="1:55" x14ac:dyDescent="0.25">
      <c r="A6" s="118" t="s">
        <v>89</v>
      </c>
      <c r="B6" s="121" t="s">
        <v>221</v>
      </c>
      <c r="C6" s="121"/>
      <c r="D6" s="122"/>
      <c r="F6" s="525"/>
      <c r="G6" s="525"/>
      <c r="H6" s="525"/>
      <c r="I6" s="525"/>
      <c r="J6" s="525"/>
      <c r="K6" s="525"/>
      <c r="L6" s="525"/>
      <c r="M6" s="525"/>
    </row>
    <row r="7" spans="1:55" x14ac:dyDescent="0.25">
      <c r="A7" s="118"/>
      <c r="B7" s="121" t="s">
        <v>222</v>
      </c>
      <c r="C7" s="121"/>
      <c r="D7" s="122"/>
      <c r="F7" s="525"/>
      <c r="G7" s="525"/>
      <c r="H7" s="525"/>
      <c r="I7" s="525"/>
      <c r="J7" s="525"/>
      <c r="K7" s="525"/>
      <c r="L7" s="525"/>
      <c r="M7" s="525"/>
    </row>
    <row r="8" spans="1:55" x14ac:dyDescent="0.25">
      <c r="A8" s="118"/>
      <c r="B8" s="119" t="s">
        <v>223</v>
      </c>
      <c r="C8" s="119"/>
      <c r="D8" s="122"/>
      <c r="F8" s="525"/>
      <c r="G8" s="525"/>
      <c r="H8" s="525"/>
      <c r="I8" s="525"/>
      <c r="J8" s="525"/>
      <c r="K8" s="525"/>
      <c r="L8" s="525"/>
      <c r="M8" s="525"/>
    </row>
    <row r="9" spans="1:55" x14ac:dyDescent="0.25">
      <c r="A9" s="115" t="s">
        <v>90</v>
      </c>
      <c r="B9" s="123">
        <v>42880</v>
      </c>
      <c r="C9" s="123"/>
      <c r="D9" s="124"/>
    </row>
    <row r="10" spans="1:55" ht="15" customHeight="1" thickBot="1" x14ac:dyDescent="0.3">
      <c r="A10" s="115" t="s">
        <v>191</v>
      </c>
      <c r="B10" s="123">
        <v>43251</v>
      </c>
      <c r="C10" s="123"/>
      <c r="D10" s="124"/>
    </row>
    <row r="11" spans="1:55" ht="15" customHeight="1" x14ac:dyDescent="0.25">
      <c r="A11" s="115"/>
      <c r="B11" s="124"/>
      <c r="C11" s="124"/>
      <c r="E11" s="125"/>
      <c r="F11" s="535" t="s">
        <v>112</v>
      </c>
      <c r="G11" s="536"/>
      <c r="H11" s="74"/>
      <c r="I11" s="126"/>
    </row>
    <row r="12" spans="1:55" ht="13.5" customHeight="1" x14ac:dyDescent="0.25">
      <c r="A12" s="115"/>
      <c r="E12" s="125"/>
      <c r="F12" s="127" t="s">
        <v>189</v>
      </c>
      <c r="G12" s="128">
        <f>B48+H48+N48+T48+Z48+AF48+AL48+AR48</f>
        <v>579721990.38357306</v>
      </c>
      <c r="H12" s="74"/>
      <c r="I12" s="126"/>
      <c r="L12" s="126"/>
    </row>
    <row r="13" spans="1:55" ht="15" customHeight="1" x14ac:dyDescent="0.25">
      <c r="A13" s="115"/>
      <c r="E13" s="125"/>
      <c r="F13" s="158" t="s">
        <v>198</v>
      </c>
      <c r="G13" s="159">
        <f>C48+I48+O48+U48+AA48+AG48+AM48+AS48</f>
        <v>608301274.3314234</v>
      </c>
      <c r="H13" s="126"/>
      <c r="I13" s="126"/>
      <c r="L13" s="126"/>
    </row>
    <row r="14" spans="1:55" ht="18.75" customHeight="1" x14ac:dyDescent="0.25">
      <c r="A14" s="115"/>
      <c r="E14" s="125"/>
      <c r="F14" s="127" t="s">
        <v>113</v>
      </c>
      <c r="G14" s="128">
        <f>D48+J48+P48+V48+AB48+AH48+AN48+AT48</f>
        <v>640913795.61500001</v>
      </c>
      <c r="H14" s="126"/>
      <c r="I14" s="126"/>
    </row>
    <row r="15" spans="1:55" ht="15.75" customHeight="1" thickBot="1" x14ac:dyDescent="0.3">
      <c r="A15" s="115"/>
      <c r="E15" s="125"/>
      <c r="F15" s="129" t="s">
        <v>190</v>
      </c>
      <c r="G15" s="130">
        <f>E48+K48+Q48+W48+AC48+AI48+AO48+AU48</f>
        <v>859343971.54107499</v>
      </c>
      <c r="H15" s="126"/>
      <c r="I15" s="126"/>
    </row>
    <row r="16" spans="1:55" ht="15" customHeight="1" x14ac:dyDescent="0.25">
      <c r="A16" s="115"/>
      <c r="E16" s="537" t="s">
        <v>114</v>
      </c>
      <c r="F16" s="538"/>
      <c r="G16" s="538"/>
      <c r="H16" s="538"/>
      <c r="I16" s="538"/>
      <c r="J16" s="539"/>
    </row>
    <row r="17" spans="1:55" ht="30" customHeight="1" thickBot="1" x14ac:dyDescent="0.3">
      <c r="A17" s="115"/>
      <c r="D17" s="73"/>
      <c r="E17" s="131">
        <v>1</v>
      </c>
      <c r="F17" s="132" t="s">
        <v>217</v>
      </c>
      <c r="G17" s="132" t="s">
        <v>116</v>
      </c>
      <c r="H17" s="132" t="s">
        <v>218</v>
      </c>
      <c r="I17" s="132" t="s">
        <v>219</v>
      </c>
      <c r="J17" s="133" t="s">
        <v>119</v>
      </c>
    </row>
    <row r="18" spans="1:55" s="74" customFormat="1" x14ac:dyDescent="0.25">
      <c r="A18" s="134"/>
      <c r="B18" s="73"/>
      <c r="C18" s="73"/>
      <c r="D18" s="135" t="str">
        <f>F12</f>
        <v>2017 Actual</v>
      </c>
      <c r="E18" s="221">
        <f>B48/G12</f>
        <v>0</v>
      </c>
      <c r="F18" s="222">
        <f>(H48+N48)/G12</f>
        <v>5.5750860819710271E-3</v>
      </c>
      <c r="G18" s="222">
        <f>T20/G12</f>
        <v>0</v>
      </c>
      <c r="H18" s="222">
        <f>(Z48+AF48)/G12</f>
        <v>0.80040107513699921</v>
      </c>
      <c r="I18" s="222">
        <f>(AL48+AR48)/G12</f>
        <v>0.19324580032900962</v>
      </c>
      <c r="J18" s="223">
        <f>AX48/G12</f>
        <v>0</v>
      </c>
      <c r="M18" s="7"/>
      <c r="N18" s="7"/>
      <c r="O18" s="7"/>
      <c r="P18" s="7"/>
      <c r="Q18" s="7"/>
      <c r="R18" s="7"/>
      <c r="S18" s="7"/>
      <c r="T18" s="7"/>
      <c r="U18" s="7"/>
    </row>
    <row r="19" spans="1:55" s="74" customFormat="1" x14ac:dyDescent="0.25">
      <c r="A19" s="134"/>
      <c r="B19" s="73"/>
      <c r="C19" s="73"/>
      <c r="D19" s="137" t="str">
        <f>F13</f>
        <v>2018 Budget</v>
      </c>
      <c r="E19" s="221">
        <f>C48/G13</f>
        <v>0</v>
      </c>
      <c r="F19" s="222">
        <f>(I48+O48)/G13</f>
        <v>2.2066914958798044E-2</v>
      </c>
      <c r="G19" s="222">
        <f>U21/G13</f>
        <v>0</v>
      </c>
      <c r="H19" s="222">
        <f>(AA48+AG48)/G13</f>
        <v>0</v>
      </c>
      <c r="I19" s="222">
        <f>(AM48+AS48)/G13</f>
        <v>0.97085563250140217</v>
      </c>
      <c r="J19" s="223">
        <f>AY48/G13</f>
        <v>0</v>
      </c>
      <c r="M19" s="7"/>
      <c r="N19" s="7"/>
      <c r="O19" s="7"/>
      <c r="P19" s="7"/>
      <c r="Q19" s="7"/>
      <c r="R19" s="7"/>
      <c r="S19" s="7"/>
      <c r="T19" s="7"/>
      <c r="U19" s="7"/>
    </row>
    <row r="20" spans="1:55" x14ac:dyDescent="0.25">
      <c r="A20" s="115"/>
      <c r="D20" s="137" t="str">
        <f>F14</f>
        <v>2018 Projected</v>
      </c>
      <c r="E20" s="221">
        <f>D48/G14</f>
        <v>0</v>
      </c>
      <c r="F20" s="222">
        <f>(J48+P48)/G14</f>
        <v>2.9291960460900116E-2</v>
      </c>
      <c r="G20" s="222">
        <f>V48/G14</f>
        <v>6.6322559119220735E-3</v>
      </c>
      <c r="H20" s="222">
        <f>(AB48+AH48)/G14</f>
        <v>0.21719255092867298</v>
      </c>
      <c r="I20" s="222">
        <f>(AN48+AT48)/G14</f>
        <v>0.74688323269850487</v>
      </c>
      <c r="J20" s="223">
        <f>AZ48/G14</f>
        <v>0</v>
      </c>
    </row>
    <row r="21" spans="1:55" ht="15.75" thickBot="1" x14ac:dyDescent="0.3">
      <c r="A21" s="115"/>
      <c r="D21" s="138" t="str">
        <f>F15</f>
        <v>2019 Budget</v>
      </c>
      <c r="E21" s="224">
        <f>E48/G15</f>
        <v>0</v>
      </c>
      <c r="F21" s="225">
        <f>(K48+Q48)/G15</f>
        <v>3.4572986339882553E-2</v>
      </c>
      <c r="G21" s="225">
        <f>W48/G15</f>
        <v>8.7709132143968215E-3</v>
      </c>
      <c r="H21" s="225">
        <f>(AC48+AI48)/G15</f>
        <v>0.21143249659860727</v>
      </c>
      <c r="I21" s="225">
        <f>(AO48+AU48)/G15</f>
        <v>0.74522360384711339</v>
      </c>
      <c r="J21" s="226">
        <f>BA48/G15</f>
        <v>0</v>
      </c>
    </row>
    <row r="22" spans="1:55" x14ac:dyDescent="0.25">
      <c r="A22" s="115"/>
    </row>
    <row r="23" spans="1:55" x14ac:dyDescent="0.25">
      <c r="A23" s="115"/>
      <c r="E23" s="124"/>
      <c r="F23" s="124"/>
      <c r="M23" s="123"/>
      <c r="N23" s="123"/>
    </row>
    <row r="24" spans="1:55" ht="16.5" customHeight="1" x14ac:dyDescent="0.25">
      <c r="A24" s="119" t="s">
        <v>104</v>
      </c>
      <c r="B24" s="553" t="s">
        <v>120</v>
      </c>
      <c r="C24" s="554"/>
      <c r="D24" s="554"/>
      <c r="E24" s="554"/>
      <c r="F24" s="554"/>
      <c r="G24" s="554"/>
      <c r="H24" s="554"/>
      <c r="I24" s="554"/>
      <c r="J24" s="554"/>
      <c r="K24" s="554"/>
      <c r="L24" s="554"/>
      <c r="M24" s="554"/>
      <c r="N24" s="554"/>
      <c r="O24" s="554"/>
      <c r="P24" s="554"/>
      <c r="Q24" s="554"/>
      <c r="R24" s="554"/>
      <c r="S24" s="554"/>
      <c r="T24" s="554"/>
      <c r="U24" s="554"/>
      <c r="V24" s="554"/>
      <c r="W24" s="554"/>
      <c r="X24" s="554"/>
      <c r="Y24" s="554"/>
      <c r="Z24" s="554"/>
      <c r="AA24" s="554"/>
      <c r="AB24" s="554"/>
      <c r="AC24" s="554"/>
      <c r="AD24" s="554"/>
      <c r="AE24" s="554"/>
      <c r="AF24" s="554"/>
      <c r="AG24" s="554"/>
      <c r="AH24" s="554"/>
      <c r="AI24" s="554"/>
      <c r="AJ24" s="554"/>
      <c r="AK24" s="554"/>
      <c r="AL24" s="554"/>
      <c r="AM24" s="554"/>
      <c r="AN24" s="554"/>
      <c r="AO24" s="554"/>
      <c r="AP24" s="554"/>
      <c r="AQ24" s="554"/>
      <c r="AR24" s="554"/>
      <c r="AS24" s="554"/>
      <c r="AT24" s="554"/>
      <c r="AU24" s="554"/>
      <c r="AV24" s="554"/>
      <c r="AW24" s="554"/>
      <c r="AX24" s="554"/>
      <c r="AY24" s="554"/>
      <c r="AZ24" s="554"/>
      <c r="BA24" s="554"/>
      <c r="BB24" s="554"/>
      <c r="BC24" s="555"/>
    </row>
    <row r="25" spans="1:55" ht="15" customHeight="1" x14ac:dyDescent="0.25">
      <c r="B25" s="540" t="s">
        <v>121</v>
      </c>
      <c r="C25" s="541"/>
      <c r="D25" s="541"/>
      <c r="E25" s="541"/>
      <c r="F25" s="541"/>
      <c r="G25" s="542"/>
      <c r="H25" s="549" t="s">
        <v>122</v>
      </c>
      <c r="I25" s="550"/>
      <c r="J25" s="550"/>
      <c r="K25" s="550"/>
      <c r="L25" s="550"/>
      <c r="M25" s="550"/>
      <c r="N25" s="550"/>
      <c r="O25" s="550"/>
      <c r="P25" s="550"/>
      <c r="Q25" s="550"/>
      <c r="R25" s="550"/>
      <c r="S25" s="550"/>
      <c r="T25" s="550"/>
      <c r="U25" s="550"/>
      <c r="V25" s="550"/>
      <c r="W25" s="550"/>
      <c r="X25" s="550"/>
      <c r="Y25" s="551"/>
      <c r="Z25" s="543" t="s">
        <v>123</v>
      </c>
      <c r="AA25" s="544"/>
      <c r="AB25" s="544"/>
      <c r="AC25" s="544"/>
      <c r="AD25" s="544"/>
      <c r="AE25" s="544"/>
      <c r="AF25" s="544"/>
      <c r="AG25" s="544"/>
      <c r="AH25" s="544"/>
      <c r="AI25" s="544"/>
      <c r="AJ25" s="544"/>
      <c r="AK25" s="545"/>
      <c r="AL25" s="546" t="s">
        <v>124</v>
      </c>
      <c r="AM25" s="547"/>
      <c r="AN25" s="547"/>
      <c r="AO25" s="547"/>
      <c r="AP25" s="547"/>
      <c r="AQ25" s="547"/>
      <c r="AR25" s="547"/>
      <c r="AS25" s="547"/>
      <c r="AT25" s="547"/>
      <c r="AU25" s="547"/>
      <c r="AV25" s="547"/>
      <c r="AW25" s="547"/>
      <c r="AX25" s="547"/>
      <c r="AY25" s="547"/>
      <c r="AZ25" s="547"/>
      <c r="BA25" s="547"/>
      <c r="BB25" s="547"/>
      <c r="BC25" s="548"/>
    </row>
    <row r="26" spans="1:55" ht="15" customHeight="1" x14ac:dyDescent="0.25">
      <c r="A26" s="197" t="s">
        <v>125</v>
      </c>
      <c r="B26" s="531" t="s">
        <v>126</v>
      </c>
      <c r="C26" s="532"/>
      <c r="D26" s="532"/>
      <c r="E26" s="533"/>
      <c r="F26" s="533"/>
      <c r="G26" s="534"/>
      <c r="H26" s="530" t="s">
        <v>127</v>
      </c>
      <c r="I26" s="526"/>
      <c r="J26" s="526"/>
      <c r="K26" s="526"/>
      <c r="L26" s="526"/>
      <c r="M26" s="526"/>
      <c r="N26" s="526" t="s">
        <v>128</v>
      </c>
      <c r="O26" s="526"/>
      <c r="P26" s="526"/>
      <c r="Q26" s="526"/>
      <c r="R26" s="526"/>
      <c r="S26" s="527"/>
      <c r="T26" s="530" t="s">
        <v>129</v>
      </c>
      <c r="U26" s="526"/>
      <c r="V26" s="526"/>
      <c r="W26" s="526"/>
      <c r="X26" s="526"/>
      <c r="Y26" s="527"/>
      <c r="Z26" s="530" t="s">
        <v>130</v>
      </c>
      <c r="AA26" s="526"/>
      <c r="AB26" s="526"/>
      <c r="AC26" s="526"/>
      <c r="AD26" s="526"/>
      <c r="AE26" s="527"/>
      <c r="AF26" s="530" t="s">
        <v>131</v>
      </c>
      <c r="AG26" s="526"/>
      <c r="AH26" s="526"/>
      <c r="AI26" s="526"/>
      <c r="AJ26" s="526"/>
      <c r="AK26" s="526"/>
      <c r="AL26" s="529" t="s">
        <v>132</v>
      </c>
      <c r="AM26" s="528"/>
      <c r="AN26" s="528"/>
      <c r="AO26" s="528"/>
      <c r="AP26" s="528"/>
      <c r="AQ26" s="528"/>
      <c r="AR26" s="528" t="s">
        <v>133</v>
      </c>
      <c r="AS26" s="528"/>
      <c r="AT26" s="528"/>
      <c r="AU26" s="528"/>
      <c r="AV26" s="528"/>
      <c r="AW26" s="528"/>
      <c r="AX26" s="526" t="s">
        <v>134</v>
      </c>
      <c r="AY26" s="526"/>
      <c r="AZ26" s="526"/>
      <c r="BA26" s="526"/>
      <c r="BB26" s="526"/>
      <c r="BC26" s="527"/>
    </row>
    <row r="27" spans="1:55" ht="51.75" customHeight="1" x14ac:dyDescent="0.25">
      <c r="A27" s="198" t="s">
        <v>135</v>
      </c>
      <c r="B27" s="140" t="s">
        <v>202</v>
      </c>
      <c r="C27" s="141" t="s">
        <v>204</v>
      </c>
      <c r="D27" s="141" t="s">
        <v>205</v>
      </c>
      <c r="E27" s="142" t="s">
        <v>203</v>
      </c>
      <c r="F27" s="142" t="s">
        <v>213</v>
      </c>
      <c r="G27" s="142" t="s">
        <v>214</v>
      </c>
      <c r="H27" s="140" t="s">
        <v>202</v>
      </c>
      <c r="I27" s="141" t="s">
        <v>204</v>
      </c>
      <c r="J27" s="141" t="s">
        <v>205</v>
      </c>
      <c r="K27" s="142" t="s">
        <v>203</v>
      </c>
      <c r="L27" s="142" t="s">
        <v>213</v>
      </c>
      <c r="M27" s="142" t="s">
        <v>214</v>
      </c>
      <c r="N27" s="140" t="s">
        <v>202</v>
      </c>
      <c r="O27" s="141" t="s">
        <v>204</v>
      </c>
      <c r="P27" s="141" t="s">
        <v>205</v>
      </c>
      <c r="Q27" s="142" t="s">
        <v>203</v>
      </c>
      <c r="R27" s="142" t="s">
        <v>213</v>
      </c>
      <c r="S27" s="142" t="s">
        <v>214</v>
      </c>
      <c r="T27" s="140" t="s">
        <v>202</v>
      </c>
      <c r="U27" s="141" t="s">
        <v>204</v>
      </c>
      <c r="V27" s="141" t="s">
        <v>205</v>
      </c>
      <c r="W27" s="142" t="s">
        <v>203</v>
      </c>
      <c r="X27" s="142" t="s">
        <v>213</v>
      </c>
      <c r="Y27" s="142" t="s">
        <v>214</v>
      </c>
      <c r="Z27" s="140" t="s">
        <v>202</v>
      </c>
      <c r="AA27" s="141" t="s">
        <v>204</v>
      </c>
      <c r="AB27" s="141" t="s">
        <v>205</v>
      </c>
      <c r="AC27" s="142" t="s">
        <v>203</v>
      </c>
      <c r="AD27" s="142" t="s">
        <v>213</v>
      </c>
      <c r="AE27" s="142" t="s">
        <v>214</v>
      </c>
      <c r="AF27" s="140" t="s">
        <v>202</v>
      </c>
      <c r="AG27" s="141" t="s">
        <v>204</v>
      </c>
      <c r="AH27" s="141" t="s">
        <v>205</v>
      </c>
      <c r="AI27" s="142" t="s">
        <v>203</v>
      </c>
      <c r="AJ27" s="142" t="s">
        <v>213</v>
      </c>
      <c r="AK27" s="142" t="s">
        <v>214</v>
      </c>
      <c r="AL27" s="140" t="s">
        <v>202</v>
      </c>
      <c r="AM27" s="141" t="s">
        <v>204</v>
      </c>
      <c r="AN27" s="141" t="s">
        <v>205</v>
      </c>
      <c r="AO27" s="142" t="s">
        <v>203</v>
      </c>
      <c r="AP27" s="142" t="s">
        <v>213</v>
      </c>
      <c r="AQ27" s="142" t="s">
        <v>214</v>
      </c>
      <c r="AR27" s="140" t="s">
        <v>202</v>
      </c>
      <c r="AS27" s="141" t="s">
        <v>204</v>
      </c>
      <c r="AT27" s="141" t="s">
        <v>205</v>
      </c>
      <c r="AU27" s="142" t="s">
        <v>203</v>
      </c>
      <c r="AV27" s="142" t="s">
        <v>213</v>
      </c>
      <c r="AW27" s="142" t="s">
        <v>214</v>
      </c>
      <c r="AX27" s="204" t="s">
        <v>202</v>
      </c>
      <c r="AY27" s="217" t="s">
        <v>204</v>
      </c>
      <c r="AZ27" s="217" t="s">
        <v>205</v>
      </c>
      <c r="BA27" s="218" t="s">
        <v>203</v>
      </c>
      <c r="BB27" s="218" t="s">
        <v>213</v>
      </c>
      <c r="BC27" s="205" t="s">
        <v>214</v>
      </c>
    </row>
    <row r="28" spans="1:55" x14ac:dyDescent="0.25">
      <c r="A28" s="199" t="s">
        <v>98</v>
      </c>
      <c r="B28" s="143"/>
      <c r="C28" s="144"/>
      <c r="D28" s="144"/>
      <c r="E28" s="145"/>
      <c r="F28" s="145"/>
      <c r="G28" s="146"/>
      <c r="H28" s="147"/>
      <c r="I28" s="148"/>
      <c r="J28" s="148"/>
      <c r="K28" s="148"/>
      <c r="L28" s="148"/>
      <c r="M28" s="149"/>
      <c r="N28" s="147"/>
      <c r="O28" s="148"/>
      <c r="P28" s="148"/>
      <c r="Q28" s="148"/>
      <c r="R28" s="148"/>
      <c r="S28" s="149"/>
      <c r="T28" s="147"/>
      <c r="U28" s="148"/>
      <c r="V28" s="148"/>
      <c r="W28" s="148"/>
      <c r="X28" s="148"/>
      <c r="Y28" s="149"/>
      <c r="Z28" s="147"/>
      <c r="AA28" s="148"/>
      <c r="AB28" s="148"/>
      <c r="AC28" s="148"/>
      <c r="AD28" s="148"/>
      <c r="AE28" s="149"/>
      <c r="AF28" s="147"/>
      <c r="AG28" s="148"/>
      <c r="AH28" s="148"/>
      <c r="AI28" s="148"/>
      <c r="AJ28" s="148"/>
      <c r="AK28" s="149"/>
      <c r="AL28" s="147"/>
      <c r="AM28" s="148"/>
      <c r="AN28" s="148"/>
      <c r="AO28" s="148"/>
      <c r="AP28" s="148"/>
      <c r="AQ28" s="149"/>
      <c r="AR28" s="147"/>
      <c r="AS28" s="148"/>
      <c r="AT28" s="148"/>
      <c r="AU28" s="148"/>
      <c r="AV28" s="148"/>
      <c r="AW28" s="149"/>
      <c r="AX28" s="147"/>
      <c r="AY28" s="148"/>
      <c r="AZ28" s="148"/>
      <c r="BA28" s="148"/>
      <c r="BB28" s="148"/>
      <c r="BC28" s="149"/>
    </row>
    <row r="29" spans="1:55" x14ac:dyDescent="0.25">
      <c r="A29" s="202" t="s">
        <v>101</v>
      </c>
      <c r="B29" s="209">
        <v>0</v>
      </c>
      <c r="C29" s="208">
        <v>0</v>
      </c>
      <c r="D29" s="219"/>
      <c r="E29" s="219"/>
      <c r="F29" s="153" t="e">
        <v>#DIV/0!</v>
      </c>
      <c r="G29" s="154" t="e">
        <v>#DIV/0!</v>
      </c>
      <c r="H29" s="209">
        <v>0</v>
      </c>
      <c r="I29" s="208">
        <v>0</v>
      </c>
      <c r="J29" s="219"/>
      <c r="K29" s="219"/>
      <c r="L29" s="153" t="e">
        <v>#DIV/0!</v>
      </c>
      <c r="M29" s="154" t="e">
        <v>#DIV/0!</v>
      </c>
      <c r="N29" s="209">
        <v>0</v>
      </c>
      <c r="O29" s="208">
        <v>0</v>
      </c>
      <c r="P29" s="219"/>
      <c r="Q29" s="219"/>
      <c r="R29" s="153" t="e">
        <v>#DIV/0!</v>
      </c>
      <c r="S29" s="154" t="e">
        <v>#DIV/0!</v>
      </c>
      <c r="T29" s="209">
        <v>0</v>
      </c>
      <c r="U29" s="208">
        <v>0</v>
      </c>
      <c r="V29" s="219"/>
      <c r="W29" s="219"/>
      <c r="X29" s="153" t="e">
        <v>#DIV/0!</v>
      </c>
      <c r="Y29" s="154" t="e">
        <v>#DIV/0!</v>
      </c>
      <c r="Z29" s="209">
        <v>0</v>
      </c>
      <c r="AA29" s="208">
        <v>0</v>
      </c>
      <c r="AB29" s="219"/>
      <c r="AC29" s="219"/>
      <c r="AD29" s="153" t="e">
        <v>#DIV/0!</v>
      </c>
      <c r="AE29" s="154" t="e">
        <v>#DIV/0!</v>
      </c>
      <c r="AF29" s="209">
        <v>0</v>
      </c>
      <c r="AG29" s="208">
        <v>0</v>
      </c>
      <c r="AH29" s="219"/>
      <c r="AI29" s="219"/>
      <c r="AJ29" s="153" t="e">
        <v>#DIV/0!</v>
      </c>
      <c r="AK29" s="154" t="e">
        <v>#DIV/0!</v>
      </c>
      <c r="AL29" s="209">
        <v>0</v>
      </c>
      <c r="AM29" s="208">
        <v>0</v>
      </c>
      <c r="AN29" s="219"/>
      <c r="AO29" s="219"/>
      <c r="AP29" s="153" t="e">
        <v>#DIV/0!</v>
      </c>
      <c r="AQ29" s="154" t="e">
        <v>#DIV/0!</v>
      </c>
      <c r="AR29" s="209">
        <v>112028840</v>
      </c>
      <c r="AS29" s="208">
        <v>118833295</v>
      </c>
      <c r="AT29" s="219">
        <v>117484109.82000001</v>
      </c>
      <c r="AU29" s="219">
        <v>193327431.81227869</v>
      </c>
      <c r="AV29" s="153">
        <v>4.8695227228988607E-2</v>
      </c>
      <c r="AW29" s="154">
        <v>0.64556238378517661</v>
      </c>
      <c r="AX29" s="209">
        <v>0</v>
      </c>
      <c r="AY29" s="208">
        <v>0</v>
      </c>
      <c r="AZ29" s="219"/>
      <c r="BA29" s="219"/>
      <c r="BB29" s="153" t="e">
        <v>#DIV/0!</v>
      </c>
      <c r="BC29" s="154" t="e">
        <v>#DIV/0!</v>
      </c>
    </row>
    <row r="30" spans="1:55" x14ac:dyDescent="0.25">
      <c r="A30" s="202" t="s">
        <v>211</v>
      </c>
      <c r="B30" s="206">
        <v>0</v>
      </c>
      <c r="C30" s="207">
        <v>0</v>
      </c>
      <c r="D30" s="220"/>
      <c r="E30" s="219"/>
      <c r="F30" s="153" t="e">
        <v>#DIV/0!</v>
      </c>
      <c r="G30" s="154" t="e">
        <v>#DIV/0!</v>
      </c>
      <c r="H30" s="206">
        <v>0</v>
      </c>
      <c r="I30" s="207">
        <v>0</v>
      </c>
      <c r="J30" s="220"/>
      <c r="K30" s="219"/>
      <c r="L30" s="153" t="e">
        <v>#DIV/0!</v>
      </c>
      <c r="M30" s="154" t="e">
        <v>#DIV/0!</v>
      </c>
      <c r="N30" s="206">
        <v>0</v>
      </c>
      <c r="O30" s="207">
        <v>0</v>
      </c>
      <c r="P30" s="220"/>
      <c r="Q30" s="219"/>
      <c r="R30" s="153" t="e">
        <v>#DIV/0!</v>
      </c>
      <c r="S30" s="154" t="e">
        <v>#DIV/0!</v>
      </c>
      <c r="T30" s="206">
        <v>0</v>
      </c>
      <c r="U30" s="207">
        <v>0</v>
      </c>
      <c r="V30" s="220"/>
      <c r="W30" s="219"/>
      <c r="X30" s="153" t="e">
        <v>#DIV/0!</v>
      </c>
      <c r="Y30" s="154" t="e">
        <v>#DIV/0!</v>
      </c>
      <c r="Z30" s="206">
        <v>0</v>
      </c>
      <c r="AA30" s="207">
        <v>0</v>
      </c>
      <c r="AB30" s="220"/>
      <c r="AC30" s="219"/>
      <c r="AD30" s="153" t="e">
        <v>#DIV/0!</v>
      </c>
      <c r="AE30" s="154" t="e">
        <v>#DIV/0!</v>
      </c>
      <c r="AF30" s="206">
        <v>0</v>
      </c>
      <c r="AG30" s="207">
        <v>0</v>
      </c>
      <c r="AH30" s="220"/>
      <c r="AI30" s="219"/>
      <c r="AJ30" s="153" t="e">
        <v>#DIV/0!</v>
      </c>
      <c r="AK30" s="154" t="e">
        <v>#DIV/0!</v>
      </c>
      <c r="AL30" s="206">
        <v>0</v>
      </c>
      <c r="AM30" s="207">
        <v>0</v>
      </c>
      <c r="AN30" s="220"/>
      <c r="AO30" s="219"/>
      <c r="AP30" s="153" t="e">
        <v>#DIV/0!</v>
      </c>
      <c r="AQ30" s="154" t="e">
        <v>#DIV/0!</v>
      </c>
      <c r="AR30" s="206">
        <v>0</v>
      </c>
      <c r="AS30" s="207">
        <v>0</v>
      </c>
      <c r="AT30" s="220"/>
      <c r="AU30" s="219"/>
      <c r="AV30" s="153" t="e">
        <v>#DIV/0!</v>
      </c>
      <c r="AW30" s="154" t="e">
        <v>#DIV/0!</v>
      </c>
      <c r="AX30" s="206">
        <v>0</v>
      </c>
      <c r="AY30" s="207">
        <v>0</v>
      </c>
      <c r="AZ30" s="220"/>
      <c r="BA30" s="219"/>
      <c r="BB30" s="153" t="e">
        <v>#DIV/0!</v>
      </c>
      <c r="BC30" s="154" t="e">
        <v>#DIV/0!</v>
      </c>
    </row>
    <row r="31" spans="1:55" x14ac:dyDescent="0.25">
      <c r="A31" s="200" t="s">
        <v>99</v>
      </c>
      <c r="B31" s="211">
        <f>SUM(B29:B30)</f>
        <v>0</v>
      </c>
      <c r="C31" s="212">
        <f t="shared" ref="C31:E31" si="0">SUM(C29:C30)</f>
        <v>0</v>
      </c>
      <c r="D31" s="212">
        <f t="shared" si="0"/>
        <v>0</v>
      </c>
      <c r="E31" s="212">
        <f t="shared" si="0"/>
        <v>0</v>
      </c>
      <c r="F31" s="75" t="e">
        <f>(D31-B31)/B31</f>
        <v>#DIV/0!</v>
      </c>
      <c r="G31" s="76" t="e">
        <f t="shared" ref="G31:G48" si="1">(E31-D31)/D31</f>
        <v>#DIV/0!</v>
      </c>
      <c r="H31" s="211">
        <f>SUM(H29:H30)</f>
        <v>0</v>
      </c>
      <c r="I31" s="212">
        <f t="shared" ref="I31" si="2">SUM(I29:I30)</f>
        <v>0</v>
      </c>
      <c r="J31" s="212">
        <f t="shared" ref="J31" si="3">SUM(J29:J30)</f>
        <v>0</v>
      </c>
      <c r="K31" s="212">
        <f t="shared" ref="K31" si="4">SUM(K29:K30)</f>
        <v>0</v>
      </c>
      <c r="L31" s="75" t="e">
        <f>(J31-H31)/H31</f>
        <v>#DIV/0!</v>
      </c>
      <c r="M31" s="76" t="e">
        <f t="shared" ref="M31" si="5">(K31-J31)/J31</f>
        <v>#DIV/0!</v>
      </c>
      <c r="N31" s="211">
        <f>SUM(N29:N30)</f>
        <v>0</v>
      </c>
      <c r="O31" s="212">
        <f t="shared" ref="O31" si="6">SUM(O29:O30)</f>
        <v>0</v>
      </c>
      <c r="P31" s="212">
        <f t="shared" ref="P31" si="7">SUM(P29:P30)</f>
        <v>0</v>
      </c>
      <c r="Q31" s="212">
        <f t="shared" ref="Q31" si="8">SUM(Q29:Q30)</f>
        <v>0</v>
      </c>
      <c r="R31" s="75" t="e">
        <f>(P31-N31)/N31</f>
        <v>#DIV/0!</v>
      </c>
      <c r="S31" s="76" t="e">
        <f t="shared" ref="S31" si="9">(Q31-P31)/P31</f>
        <v>#DIV/0!</v>
      </c>
      <c r="T31" s="211">
        <f>SUM(T29:T30)</f>
        <v>0</v>
      </c>
      <c r="U31" s="212">
        <f t="shared" ref="U31" si="10">SUM(U29:U30)</f>
        <v>0</v>
      </c>
      <c r="V31" s="212">
        <f t="shared" ref="V31" si="11">SUM(V29:V30)</f>
        <v>0</v>
      </c>
      <c r="W31" s="212">
        <f t="shared" ref="W31" si="12">SUM(W29:W30)</f>
        <v>0</v>
      </c>
      <c r="X31" s="75" t="e">
        <f>(V31-T31)/T31</f>
        <v>#DIV/0!</v>
      </c>
      <c r="Y31" s="76" t="e">
        <f t="shared" ref="Y31" si="13">(W31-V31)/V31</f>
        <v>#DIV/0!</v>
      </c>
      <c r="Z31" s="211">
        <f>SUM(Z29:Z30)</f>
        <v>0</v>
      </c>
      <c r="AA31" s="212">
        <f t="shared" ref="AA31" si="14">SUM(AA29:AA30)</f>
        <v>0</v>
      </c>
      <c r="AB31" s="212">
        <f t="shared" ref="AB31" si="15">SUM(AB29:AB30)</f>
        <v>0</v>
      </c>
      <c r="AC31" s="212">
        <f t="shared" ref="AC31" si="16">SUM(AC29:AC30)</f>
        <v>0</v>
      </c>
      <c r="AD31" s="75" t="e">
        <f>(AB31-Z31)/Z31</f>
        <v>#DIV/0!</v>
      </c>
      <c r="AE31" s="76" t="e">
        <f t="shared" ref="AE31" si="17">(AC31-AB31)/AB31</f>
        <v>#DIV/0!</v>
      </c>
      <c r="AF31" s="211">
        <f>SUM(AF29:AF30)</f>
        <v>0</v>
      </c>
      <c r="AG31" s="212">
        <f t="shared" ref="AG31" si="18">SUM(AG29:AG30)</f>
        <v>0</v>
      </c>
      <c r="AH31" s="212">
        <f t="shared" ref="AH31" si="19">SUM(AH29:AH30)</f>
        <v>0</v>
      </c>
      <c r="AI31" s="212">
        <f t="shared" ref="AI31" si="20">SUM(AI29:AI30)</f>
        <v>0</v>
      </c>
      <c r="AJ31" s="75" t="e">
        <f>(AH31-AF31)/AF31</f>
        <v>#DIV/0!</v>
      </c>
      <c r="AK31" s="76" t="e">
        <f t="shared" ref="AK31" si="21">(AI31-AH31)/AH31</f>
        <v>#DIV/0!</v>
      </c>
      <c r="AL31" s="211">
        <f>SUM(AL29:AL30)</f>
        <v>0</v>
      </c>
      <c r="AM31" s="212">
        <f t="shared" ref="AM31" si="22">SUM(AM29:AM30)</f>
        <v>0</v>
      </c>
      <c r="AN31" s="212">
        <f t="shared" ref="AN31" si="23">SUM(AN29:AN30)</f>
        <v>0</v>
      </c>
      <c r="AO31" s="212">
        <f t="shared" ref="AO31" si="24">SUM(AO29:AO30)</f>
        <v>0</v>
      </c>
      <c r="AP31" s="75" t="e">
        <f>(AN31-AL31)/AL31</f>
        <v>#DIV/0!</v>
      </c>
      <c r="AQ31" s="76" t="e">
        <f t="shared" ref="AQ31" si="25">(AO31-AN31)/AN31</f>
        <v>#DIV/0!</v>
      </c>
      <c r="AR31" s="211">
        <f>SUM(AR29:AR30)</f>
        <v>112028840</v>
      </c>
      <c r="AS31" s="212">
        <f t="shared" ref="AS31" si="26">SUM(AS29:AS30)</f>
        <v>118833295</v>
      </c>
      <c r="AT31" s="212">
        <f t="shared" ref="AT31" si="27">SUM(AT29:AT30)</f>
        <v>117484109.82000001</v>
      </c>
      <c r="AU31" s="212">
        <f t="shared" ref="AU31" si="28">SUM(AU29:AU30)</f>
        <v>193327431.81227869</v>
      </c>
      <c r="AV31" s="75">
        <f>(AT31-AR31)/AR31</f>
        <v>4.8695227228988607E-2</v>
      </c>
      <c r="AW31" s="76">
        <f t="shared" ref="AW31" si="29">(AU31-AT31)/AT31</f>
        <v>0.64556238378517661</v>
      </c>
      <c r="AX31" s="211">
        <f>SUM(AX29:AX30)</f>
        <v>0</v>
      </c>
      <c r="AY31" s="212">
        <f t="shared" ref="AY31" si="30">SUM(AY29:AY30)</f>
        <v>0</v>
      </c>
      <c r="AZ31" s="212">
        <f t="shared" ref="AZ31" si="31">SUM(AZ29:AZ30)</f>
        <v>0</v>
      </c>
      <c r="BA31" s="212">
        <f t="shared" ref="BA31" si="32">SUM(BA29:BA30)</f>
        <v>0</v>
      </c>
      <c r="BB31" s="75" t="e">
        <f>(AZ31-AX31)/AX31</f>
        <v>#DIV/0!</v>
      </c>
      <c r="BC31" s="76" t="e">
        <f t="shared" ref="BC31" si="33">(BA31-AZ31)/AZ31</f>
        <v>#DIV/0!</v>
      </c>
    </row>
    <row r="32" spans="1:55" x14ac:dyDescent="0.25">
      <c r="A32" s="201" t="s">
        <v>100</v>
      </c>
      <c r="B32" s="150"/>
      <c r="C32" s="151"/>
      <c r="D32" s="151"/>
      <c r="E32" s="152"/>
      <c r="F32" s="153"/>
      <c r="G32" s="154"/>
      <c r="H32" s="150"/>
      <c r="I32" s="151"/>
      <c r="J32" s="151"/>
      <c r="K32" s="152"/>
      <c r="L32" s="153"/>
      <c r="M32" s="154"/>
      <c r="N32" s="150"/>
      <c r="O32" s="151"/>
      <c r="P32" s="151"/>
      <c r="Q32" s="152"/>
      <c r="R32" s="153"/>
      <c r="S32" s="154"/>
      <c r="T32" s="150"/>
      <c r="U32" s="151"/>
      <c r="V32" s="151"/>
      <c r="W32" s="152"/>
      <c r="X32" s="153"/>
      <c r="Y32" s="154"/>
      <c r="Z32" s="150"/>
      <c r="AA32" s="151"/>
      <c r="AB32" s="151"/>
      <c r="AC32" s="152"/>
      <c r="AD32" s="153"/>
      <c r="AE32" s="154"/>
      <c r="AF32" s="150"/>
      <c r="AG32" s="151"/>
      <c r="AH32" s="151"/>
      <c r="AI32" s="152"/>
      <c r="AJ32" s="153"/>
      <c r="AK32" s="154"/>
      <c r="AL32" s="150"/>
      <c r="AM32" s="151"/>
      <c r="AN32" s="151"/>
      <c r="AO32" s="152"/>
      <c r="AP32" s="153"/>
      <c r="AQ32" s="154"/>
      <c r="AR32" s="150"/>
      <c r="AS32" s="151"/>
      <c r="AT32" s="151"/>
      <c r="AU32" s="152"/>
      <c r="AV32" s="153"/>
      <c r="AW32" s="154"/>
      <c r="AX32" s="150"/>
      <c r="AY32" s="151"/>
      <c r="AZ32" s="151"/>
      <c r="BA32" s="152"/>
      <c r="BB32" s="153"/>
      <c r="BC32" s="154"/>
    </row>
    <row r="33" spans="1:55" x14ac:dyDescent="0.25">
      <c r="A33" s="202" t="s">
        <v>101</v>
      </c>
      <c r="B33" s="209">
        <v>0</v>
      </c>
      <c r="C33" s="208">
        <v>0</v>
      </c>
      <c r="D33" s="219"/>
      <c r="E33" s="219"/>
      <c r="F33" s="153" t="e">
        <v>#DIV/0!</v>
      </c>
      <c r="G33" s="154" t="e">
        <v>#DIV/0!</v>
      </c>
      <c r="H33" s="209">
        <v>0</v>
      </c>
      <c r="I33" s="208">
        <v>0</v>
      </c>
      <c r="J33" s="219"/>
      <c r="K33" s="219"/>
      <c r="L33" s="153" t="e">
        <v>#DIV/0!</v>
      </c>
      <c r="M33" s="154" t="e">
        <v>#DIV/0!</v>
      </c>
      <c r="N33" s="209">
        <v>0</v>
      </c>
      <c r="O33" s="208">
        <v>0</v>
      </c>
      <c r="P33" s="219"/>
      <c r="Q33" s="219"/>
      <c r="R33" s="153" t="e">
        <v>#DIV/0!</v>
      </c>
      <c r="S33" s="154" t="e">
        <v>#DIV/0!</v>
      </c>
      <c r="T33" s="209">
        <v>0</v>
      </c>
      <c r="U33" s="208">
        <v>0</v>
      </c>
      <c r="V33" s="219"/>
      <c r="W33" s="219"/>
      <c r="X33" s="153" t="e">
        <v>#DIV/0!</v>
      </c>
      <c r="Y33" s="154" t="e">
        <v>#DIV/0!</v>
      </c>
      <c r="Z33" s="209">
        <v>335497851.36000001</v>
      </c>
      <c r="AA33" s="208">
        <v>0</v>
      </c>
      <c r="AB33" s="219"/>
      <c r="AC33" s="219"/>
      <c r="AD33" s="153">
        <v>-1</v>
      </c>
      <c r="AE33" s="154" t="e">
        <v>#DIV/0!</v>
      </c>
      <c r="AF33" s="209">
        <v>0</v>
      </c>
      <c r="AG33" s="208">
        <v>0</v>
      </c>
      <c r="AH33" s="219"/>
      <c r="AI33" s="219"/>
      <c r="AJ33" s="153" t="e">
        <v>#DIV/0!</v>
      </c>
      <c r="AK33" s="154" t="e">
        <v>#DIV/0!</v>
      </c>
      <c r="AL33" s="209">
        <v>0</v>
      </c>
      <c r="AM33" s="208">
        <v>0</v>
      </c>
      <c r="AN33" s="219"/>
      <c r="AO33" s="219"/>
      <c r="AP33" s="153" t="e">
        <v>#DIV/0!</v>
      </c>
      <c r="AQ33" s="154" t="e">
        <v>#DIV/0!</v>
      </c>
      <c r="AR33" s="209">
        <v>0</v>
      </c>
      <c r="AS33" s="208">
        <v>355002776.15759999</v>
      </c>
      <c r="AT33" s="219">
        <v>374707878.73000002</v>
      </c>
      <c r="AU33" s="219">
        <v>467312419</v>
      </c>
      <c r="AV33" s="153" t="e">
        <v>#DIV/0!</v>
      </c>
      <c r="AW33" s="154">
        <v>0.24713795873165301</v>
      </c>
      <c r="AX33" s="209">
        <v>0</v>
      </c>
      <c r="AY33" s="208">
        <v>0</v>
      </c>
      <c r="AZ33" s="219"/>
      <c r="BA33" s="219"/>
      <c r="BB33" s="153" t="e">
        <v>#DIV/0!</v>
      </c>
      <c r="BC33" s="154" t="e">
        <v>#DIV/0!</v>
      </c>
    </row>
    <row r="34" spans="1:55" x14ac:dyDescent="0.25">
      <c r="A34" s="202" t="s">
        <v>215</v>
      </c>
      <c r="B34" s="209">
        <v>0</v>
      </c>
      <c r="C34" s="208">
        <v>0</v>
      </c>
      <c r="D34" s="219"/>
      <c r="E34" s="219"/>
      <c r="F34" s="153" t="e">
        <v>#DIV/0!</v>
      </c>
      <c r="G34" s="154" t="e">
        <v>#DIV/0!</v>
      </c>
      <c r="H34" s="209">
        <v>0</v>
      </c>
      <c r="I34" s="208">
        <v>0</v>
      </c>
      <c r="J34" s="219"/>
      <c r="K34" s="219"/>
      <c r="L34" s="153" t="e">
        <v>#DIV/0!</v>
      </c>
      <c r="M34" s="154" t="e">
        <v>#DIV/0!</v>
      </c>
      <c r="N34" s="209">
        <v>0</v>
      </c>
      <c r="O34" s="208">
        <v>0</v>
      </c>
      <c r="P34" s="219"/>
      <c r="Q34" s="219"/>
      <c r="R34" s="153" t="e">
        <v>#DIV/0!</v>
      </c>
      <c r="S34" s="154" t="e">
        <v>#DIV/0!</v>
      </c>
      <c r="T34" s="209">
        <v>0</v>
      </c>
      <c r="U34" s="208">
        <v>0</v>
      </c>
      <c r="V34" s="219"/>
      <c r="W34" s="219"/>
      <c r="X34" s="153" t="e">
        <v>#DIV/0!</v>
      </c>
      <c r="Y34" s="154" t="e">
        <v>#DIV/0!</v>
      </c>
      <c r="Z34" s="209">
        <v>0</v>
      </c>
      <c r="AA34" s="208">
        <v>0</v>
      </c>
      <c r="AB34" s="219"/>
      <c r="AC34" s="219"/>
      <c r="AD34" s="153" t="e">
        <v>#DIV/0!</v>
      </c>
      <c r="AE34" s="154" t="e">
        <v>#DIV/0!</v>
      </c>
      <c r="AF34" s="209">
        <v>0</v>
      </c>
      <c r="AG34" s="208">
        <v>0</v>
      </c>
      <c r="AH34" s="219"/>
      <c r="AI34" s="219"/>
      <c r="AJ34" s="153" t="e">
        <v>#DIV/0!</v>
      </c>
      <c r="AK34" s="154" t="e">
        <v>#DIV/0!</v>
      </c>
      <c r="AL34" s="209">
        <v>0</v>
      </c>
      <c r="AM34" s="208">
        <v>0</v>
      </c>
      <c r="AN34" s="219"/>
      <c r="AO34" s="219"/>
      <c r="AP34" s="153" t="e">
        <v>#DIV/0!</v>
      </c>
      <c r="AQ34" s="154" t="e">
        <v>#DIV/0!</v>
      </c>
      <c r="AR34" s="209">
        <v>0</v>
      </c>
      <c r="AS34" s="208">
        <v>0</v>
      </c>
      <c r="AT34" s="219"/>
      <c r="AU34" s="219"/>
      <c r="AV34" s="153" t="e">
        <v>#DIV/0!</v>
      </c>
      <c r="AW34" s="154" t="e">
        <v>#DIV/0!</v>
      </c>
      <c r="AX34" s="209">
        <v>0</v>
      </c>
      <c r="AY34" s="208">
        <v>0</v>
      </c>
      <c r="AZ34" s="219"/>
      <c r="BA34" s="219"/>
      <c r="BB34" s="153" t="e">
        <v>#DIV/0!</v>
      </c>
      <c r="BC34" s="154" t="e">
        <v>#DIV/0!</v>
      </c>
    </row>
    <row r="35" spans="1:55" x14ac:dyDescent="0.25">
      <c r="A35" s="202" t="s">
        <v>211</v>
      </c>
      <c r="B35" s="209">
        <v>0</v>
      </c>
      <c r="C35" s="208">
        <v>0</v>
      </c>
      <c r="D35" s="219"/>
      <c r="E35" s="219"/>
      <c r="F35" s="153" t="e">
        <v>#DIV/0!</v>
      </c>
      <c r="G35" s="154" t="e">
        <v>#DIV/0!</v>
      </c>
      <c r="H35" s="209">
        <v>0</v>
      </c>
      <c r="I35" s="208">
        <v>0</v>
      </c>
      <c r="J35" s="219"/>
      <c r="K35" s="219"/>
      <c r="L35" s="153" t="e">
        <v>#DIV/0!</v>
      </c>
      <c r="M35" s="154" t="e">
        <v>#DIV/0!</v>
      </c>
      <c r="N35" s="209">
        <v>0</v>
      </c>
      <c r="O35" s="208">
        <v>0</v>
      </c>
      <c r="P35" s="219"/>
      <c r="Q35" s="219"/>
      <c r="R35" s="153" t="e">
        <v>#DIV/0!</v>
      </c>
      <c r="S35" s="154" t="e">
        <v>#DIV/0!</v>
      </c>
      <c r="T35" s="209">
        <v>0</v>
      </c>
      <c r="U35" s="208">
        <v>0</v>
      </c>
      <c r="V35" s="219"/>
      <c r="W35" s="219"/>
      <c r="X35" s="153" t="e">
        <v>#DIV/0!</v>
      </c>
      <c r="Y35" s="154" t="e">
        <v>#DIV/0!</v>
      </c>
      <c r="Z35" s="209">
        <v>0</v>
      </c>
      <c r="AA35" s="208">
        <v>0</v>
      </c>
      <c r="AB35" s="219"/>
      <c r="AC35" s="219"/>
      <c r="AD35" s="153" t="e">
        <v>#DIV/0!</v>
      </c>
      <c r="AE35" s="154" t="e">
        <v>#DIV/0!</v>
      </c>
      <c r="AF35" s="209">
        <v>0</v>
      </c>
      <c r="AG35" s="208">
        <v>0</v>
      </c>
      <c r="AH35" s="219"/>
      <c r="AI35" s="219"/>
      <c r="AJ35" s="153" t="e">
        <v>#DIV/0!</v>
      </c>
      <c r="AK35" s="154" t="e">
        <v>#DIV/0!</v>
      </c>
      <c r="AL35" s="209">
        <v>0</v>
      </c>
      <c r="AM35" s="208">
        <v>0</v>
      </c>
      <c r="AN35" s="219"/>
      <c r="AO35" s="219"/>
      <c r="AP35" s="153" t="e">
        <v>#DIV/0!</v>
      </c>
      <c r="AQ35" s="154" t="e">
        <v>#DIV/0!</v>
      </c>
      <c r="AR35" s="209">
        <v>0</v>
      </c>
      <c r="AS35" s="208">
        <v>0</v>
      </c>
      <c r="AT35" s="219"/>
      <c r="AU35" s="219"/>
      <c r="AV35" s="153" t="e">
        <v>#DIV/0!</v>
      </c>
      <c r="AW35" s="154" t="e">
        <v>#DIV/0!</v>
      </c>
      <c r="AX35" s="209">
        <v>0</v>
      </c>
      <c r="AY35" s="208">
        <v>0</v>
      </c>
      <c r="AZ35" s="219"/>
      <c r="BA35" s="219"/>
      <c r="BB35" s="153" t="e">
        <v>#DIV/0!</v>
      </c>
      <c r="BC35" s="154" t="e">
        <v>#DIV/0!</v>
      </c>
    </row>
    <row r="36" spans="1:55" x14ac:dyDescent="0.25">
      <c r="A36" s="200" t="s">
        <v>102</v>
      </c>
      <c r="B36" s="211">
        <f>SUM(B33:B35)</f>
        <v>0</v>
      </c>
      <c r="C36" s="212">
        <f t="shared" ref="C36:E36" si="34">SUM(C33:C35)</f>
        <v>0</v>
      </c>
      <c r="D36" s="212">
        <f t="shared" si="34"/>
        <v>0</v>
      </c>
      <c r="E36" s="212">
        <f t="shared" si="34"/>
        <v>0</v>
      </c>
      <c r="F36" s="75" t="e">
        <f t="shared" ref="F36:F44" si="35">(D36-B36)/B36</f>
        <v>#DIV/0!</v>
      </c>
      <c r="G36" s="76" t="e">
        <f t="shared" si="1"/>
        <v>#DIV/0!</v>
      </c>
      <c r="H36" s="211">
        <f>SUM(H33:H35)</f>
        <v>0</v>
      </c>
      <c r="I36" s="212">
        <f t="shared" ref="I36" si="36">SUM(I33:I35)</f>
        <v>0</v>
      </c>
      <c r="J36" s="212">
        <f t="shared" ref="J36" si="37">SUM(J33:J35)</f>
        <v>0</v>
      </c>
      <c r="K36" s="212">
        <f t="shared" ref="K36" si="38">SUM(K33:K35)</f>
        <v>0</v>
      </c>
      <c r="L36" s="75" t="e">
        <f t="shared" ref="L36" si="39">(J36-H36)/H36</f>
        <v>#DIV/0!</v>
      </c>
      <c r="M36" s="76" t="e">
        <f t="shared" ref="M36" si="40">(K36-J36)/J36</f>
        <v>#DIV/0!</v>
      </c>
      <c r="N36" s="211">
        <f>SUM(N33:N35)</f>
        <v>0</v>
      </c>
      <c r="O36" s="212">
        <f t="shared" ref="O36" si="41">SUM(O33:O35)</f>
        <v>0</v>
      </c>
      <c r="P36" s="212">
        <f t="shared" ref="P36" si="42">SUM(P33:P35)</f>
        <v>0</v>
      </c>
      <c r="Q36" s="212">
        <f t="shared" ref="Q36" si="43">SUM(Q33:Q35)</f>
        <v>0</v>
      </c>
      <c r="R36" s="75" t="e">
        <f t="shared" ref="R36" si="44">(P36-N36)/N36</f>
        <v>#DIV/0!</v>
      </c>
      <c r="S36" s="76" t="e">
        <f t="shared" ref="S36" si="45">(Q36-P36)/P36</f>
        <v>#DIV/0!</v>
      </c>
      <c r="T36" s="211">
        <f>SUM(T33:T35)</f>
        <v>0</v>
      </c>
      <c r="U36" s="212">
        <f t="shared" ref="U36" si="46">SUM(U33:U35)</f>
        <v>0</v>
      </c>
      <c r="V36" s="212">
        <f t="shared" ref="V36" si="47">SUM(V33:V35)</f>
        <v>0</v>
      </c>
      <c r="W36" s="212">
        <f t="shared" ref="W36" si="48">SUM(W33:W35)</f>
        <v>0</v>
      </c>
      <c r="X36" s="75" t="e">
        <f t="shared" ref="X36" si="49">(V36-T36)/T36</f>
        <v>#DIV/0!</v>
      </c>
      <c r="Y36" s="76" t="e">
        <f t="shared" ref="Y36" si="50">(W36-V36)/V36</f>
        <v>#DIV/0!</v>
      </c>
      <c r="Z36" s="211">
        <f>SUM(Z33:Z35)</f>
        <v>335497851.36000001</v>
      </c>
      <c r="AA36" s="212">
        <f t="shared" ref="AA36" si="51">SUM(AA33:AA35)</f>
        <v>0</v>
      </c>
      <c r="AB36" s="212">
        <f t="shared" ref="AB36" si="52">SUM(AB33:AB35)</f>
        <v>0</v>
      </c>
      <c r="AC36" s="212">
        <f t="shared" ref="AC36" si="53">SUM(AC33:AC35)</f>
        <v>0</v>
      </c>
      <c r="AD36" s="75">
        <f t="shared" ref="AD36" si="54">(AB36-Z36)/Z36</f>
        <v>-1</v>
      </c>
      <c r="AE36" s="76" t="e">
        <f t="shared" ref="AE36" si="55">(AC36-AB36)/AB36</f>
        <v>#DIV/0!</v>
      </c>
      <c r="AF36" s="211">
        <f>SUM(AF33:AF35)</f>
        <v>0</v>
      </c>
      <c r="AG36" s="212">
        <f t="shared" ref="AG36" si="56">SUM(AG33:AG35)</f>
        <v>0</v>
      </c>
      <c r="AH36" s="212">
        <f t="shared" ref="AH36" si="57">SUM(AH33:AH35)</f>
        <v>0</v>
      </c>
      <c r="AI36" s="212">
        <f t="shared" ref="AI36" si="58">SUM(AI33:AI35)</f>
        <v>0</v>
      </c>
      <c r="AJ36" s="75" t="e">
        <f t="shared" ref="AJ36" si="59">(AH36-AF36)/AF36</f>
        <v>#DIV/0!</v>
      </c>
      <c r="AK36" s="76" t="e">
        <f t="shared" ref="AK36" si="60">(AI36-AH36)/AH36</f>
        <v>#DIV/0!</v>
      </c>
      <c r="AL36" s="211">
        <f>SUM(AL33:AL35)</f>
        <v>0</v>
      </c>
      <c r="AM36" s="212">
        <f t="shared" ref="AM36" si="61">SUM(AM33:AM35)</f>
        <v>0</v>
      </c>
      <c r="AN36" s="212">
        <f t="shared" ref="AN36" si="62">SUM(AN33:AN35)</f>
        <v>0</v>
      </c>
      <c r="AO36" s="212">
        <f t="shared" ref="AO36" si="63">SUM(AO33:AO35)</f>
        <v>0</v>
      </c>
      <c r="AP36" s="75" t="e">
        <f t="shared" ref="AP36" si="64">(AN36-AL36)/AL36</f>
        <v>#DIV/0!</v>
      </c>
      <c r="AQ36" s="76" t="e">
        <f t="shared" ref="AQ36" si="65">(AO36-AN36)/AN36</f>
        <v>#DIV/0!</v>
      </c>
      <c r="AR36" s="211">
        <f>SUM(AR33:AR35)</f>
        <v>0</v>
      </c>
      <c r="AS36" s="212">
        <f t="shared" ref="AS36" si="66">SUM(AS33:AS35)</f>
        <v>355002776.15759999</v>
      </c>
      <c r="AT36" s="212">
        <f t="shared" ref="AT36" si="67">SUM(AT33:AT35)</f>
        <v>374707878.73000002</v>
      </c>
      <c r="AU36" s="212">
        <f t="shared" ref="AU36" si="68">SUM(AU33:AU35)</f>
        <v>467312419</v>
      </c>
      <c r="AV36" s="75" t="e">
        <f t="shared" ref="AV36" si="69">(AT36-AR36)/AR36</f>
        <v>#DIV/0!</v>
      </c>
      <c r="AW36" s="76">
        <f t="shared" ref="AW36" si="70">(AU36-AT36)/AT36</f>
        <v>0.24713795873165301</v>
      </c>
      <c r="AX36" s="211">
        <f>SUM(AX33:AX35)</f>
        <v>0</v>
      </c>
      <c r="AY36" s="212">
        <f t="shared" ref="AY36" si="71">SUM(AY33:AY35)</f>
        <v>0</v>
      </c>
      <c r="AZ36" s="212">
        <f t="shared" ref="AZ36" si="72">SUM(AZ33:AZ35)</f>
        <v>0</v>
      </c>
      <c r="BA36" s="212">
        <f t="shared" ref="BA36" si="73">SUM(BA33:BA35)</f>
        <v>0</v>
      </c>
      <c r="BB36" s="75" t="e">
        <f t="shared" ref="BB36" si="74">(AZ36-AX36)/AX36</f>
        <v>#DIV/0!</v>
      </c>
      <c r="BC36" s="76" t="e">
        <f t="shared" ref="BC36" si="75">(BA36-AZ36)/AZ36</f>
        <v>#DIV/0!</v>
      </c>
    </row>
    <row r="37" spans="1:55" x14ac:dyDescent="0.25">
      <c r="A37" s="201" t="s">
        <v>103</v>
      </c>
      <c r="B37" s="150"/>
      <c r="C37" s="151"/>
      <c r="D37" s="151"/>
      <c r="E37" s="152"/>
      <c r="F37" s="153"/>
      <c r="G37" s="154"/>
      <c r="H37" s="150"/>
      <c r="I37" s="151"/>
      <c r="J37" s="151"/>
      <c r="K37" s="152"/>
      <c r="L37" s="153"/>
      <c r="M37" s="154"/>
      <c r="N37" s="150"/>
      <c r="O37" s="151"/>
      <c r="P37" s="151"/>
      <c r="Q37" s="152"/>
      <c r="R37" s="153"/>
      <c r="S37" s="154"/>
      <c r="T37" s="150"/>
      <c r="U37" s="151"/>
      <c r="V37" s="151"/>
      <c r="W37" s="152"/>
      <c r="X37" s="153"/>
      <c r="Y37" s="154"/>
      <c r="Z37" s="150"/>
      <c r="AA37" s="151"/>
      <c r="AB37" s="151"/>
      <c r="AC37" s="152"/>
      <c r="AD37" s="153"/>
      <c r="AE37" s="154"/>
      <c r="AF37" s="150"/>
      <c r="AG37" s="151"/>
      <c r="AH37" s="151"/>
      <c r="AI37" s="152"/>
      <c r="AJ37" s="153"/>
      <c r="AK37" s="154"/>
      <c r="AL37" s="150"/>
      <c r="AM37" s="151"/>
      <c r="AN37" s="151"/>
      <c r="AO37" s="152"/>
      <c r="AP37" s="153"/>
      <c r="AQ37" s="154"/>
      <c r="AR37" s="150"/>
      <c r="AS37" s="151"/>
      <c r="AT37" s="151"/>
      <c r="AU37" s="152"/>
      <c r="AV37" s="153"/>
      <c r="AW37" s="154"/>
      <c r="AX37" s="150"/>
      <c r="AY37" s="151"/>
      <c r="AZ37" s="151"/>
      <c r="BA37" s="152"/>
      <c r="BB37" s="153"/>
      <c r="BC37" s="154"/>
    </row>
    <row r="38" spans="1:55" x14ac:dyDescent="0.25">
      <c r="A38" s="202" t="s">
        <v>105</v>
      </c>
      <c r="B38" s="206">
        <v>0</v>
      </c>
      <c r="C38" s="207">
        <v>0</v>
      </c>
      <c r="D38" s="220"/>
      <c r="E38" s="219"/>
      <c r="F38" s="153" t="e">
        <v>#DIV/0!</v>
      </c>
      <c r="G38" s="154" t="e">
        <v>#DIV/0!</v>
      </c>
      <c r="H38" s="206">
        <v>0</v>
      </c>
      <c r="I38" s="207">
        <v>0</v>
      </c>
      <c r="J38" s="220"/>
      <c r="K38" s="219"/>
      <c r="L38" s="153" t="e">
        <v>#DIV/0!</v>
      </c>
      <c r="M38" s="154" t="e">
        <v>#DIV/0!</v>
      </c>
      <c r="N38" s="206">
        <v>0</v>
      </c>
      <c r="O38" s="207">
        <v>0</v>
      </c>
      <c r="P38" s="220"/>
      <c r="Q38" s="219"/>
      <c r="R38" s="153" t="e">
        <v>#DIV/0!</v>
      </c>
      <c r="S38" s="154" t="e">
        <v>#DIV/0!</v>
      </c>
      <c r="T38" s="206">
        <v>0</v>
      </c>
      <c r="U38" s="207">
        <v>0</v>
      </c>
      <c r="V38" s="220"/>
      <c r="W38" s="219"/>
      <c r="X38" s="153" t="e">
        <v>#DIV/0!</v>
      </c>
      <c r="Y38" s="154" t="e">
        <v>#DIV/0!</v>
      </c>
      <c r="Z38" s="206">
        <v>128512253.023573</v>
      </c>
      <c r="AA38" s="207">
        <v>0</v>
      </c>
      <c r="AB38" s="220"/>
      <c r="AC38" s="219"/>
      <c r="AD38" s="153">
        <v>-1</v>
      </c>
      <c r="AE38" s="154" t="e">
        <v>#DIV/0!</v>
      </c>
      <c r="AF38" s="206">
        <v>0</v>
      </c>
      <c r="AG38" s="207">
        <v>0</v>
      </c>
      <c r="AH38" s="219">
        <v>100385204.44349998</v>
      </c>
      <c r="AI38" s="219">
        <v>124784778.86427215</v>
      </c>
      <c r="AJ38" s="153" t="e">
        <v>#DIV/0!</v>
      </c>
      <c r="AK38" s="154">
        <v>0.24305946833534647</v>
      </c>
      <c r="AL38" s="206">
        <v>0</v>
      </c>
      <c r="AM38" s="207">
        <v>0</v>
      </c>
      <c r="AN38" s="220"/>
      <c r="AO38" s="219"/>
      <c r="AP38" s="153" t="e">
        <v>#DIV/0!</v>
      </c>
      <c r="AQ38" s="154" t="e">
        <v>#DIV/0!</v>
      </c>
      <c r="AR38" s="206">
        <v>0</v>
      </c>
      <c r="AS38" s="207">
        <v>133395718.63846889</v>
      </c>
      <c r="AT38" s="220"/>
      <c r="AU38" s="219"/>
      <c r="AV38" s="153" t="e">
        <v>#DIV/0!</v>
      </c>
      <c r="AW38" s="154" t="e">
        <v>#DIV/0!</v>
      </c>
      <c r="AX38" s="206">
        <v>0</v>
      </c>
      <c r="AY38" s="207">
        <v>0</v>
      </c>
      <c r="AZ38" s="220"/>
      <c r="BA38" s="219"/>
      <c r="BB38" s="153" t="e">
        <v>#DIV/0!</v>
      </c>
      <c r="BC38" s="154" t="e">
        <v>#DIV/0!</v>
      </c>
    </row>
    <row r="39" spans="1:55" x14ac:dyDescent="0.25">
      <c r="A39" s="202" t="s">
        <v>106</v>
      </c>
      <c r="B39" s="206">
        <v>0</v>
      </c>
      <c r="C39" s="207">
        <v>0</v>
      </c>
      <c r="D39" s="220"/>
      <c r="E39" s="219"/>
      <c r="F39" s="153" t="e">
        <v>#DIV/0!</v>
      </c>
      <c r="G39" s="154" t="e">
        <v>#DIV/0!</v>
      </c>
      <c r="H39" s="206">
        <v>0</v>
      </c>
      <c r="I39" s="207">
        <v>0</v>
      </c>
      <c r="J39" s="220"/>
      <c r="K39" s="219"/>
      <c r="L39" s="153" t="e">
        <v>#DIV/0!</v>
      </c>
      <c r="M39" s="154" t="e">
        <v>#DIV/0!</v>
      </c>
      <c r="N39" s="206">
        <v>0</v>
      </c>
      <c r="O39" s="207">
        <v>0</v>
      </c>
      <c r="P39" s="220"/>
      <c r="Q39" s="219"/>
      <c r="R39" s="153" t="e">
        <v>#DIV/0!</v>
      </c>
      <c r="S39" s="154" t="e">
        <v>#DIV/0!</v>
      </c>
      <c r="T39" s="206">
        <v>0</v>
      </c>
      <c r="U39" s="207">
        <v>0</v>
      </c>
      <c r="V39" s="220"/>
      <c r="W39" s="219"/>
      <c r="X39" s="153" t="e">
        <v>#DIV/0!</v>
      </c>
      <c r="Y39" s="154" t="e">
        <v>#DIV/0!</v>
      </c>
      <c r="Z39" s="206">
        <v>0</v>
      </c>
      <c r="AA39" s="207">
        <v>0</v>
      </c>
      <c r="AB39" s="220"/>
      <c r="AC39" s="219"/>
      <c r="AD39" s="153" t="e">
        <v>#DIV/0!</v>
      </c>
      <c r="AE39" s="154" t="e">
        <v>#DIV/0!</v>
      </c>
      <c r="AF39" s="206">
        <v>0</v>
      </c>
      <c r="AG39" s="207">
        <v>0</v>
      </c>
      <c r="AH39" s="220"/>
      <c r="AI39" s="219"/>
      <c r="AJ39" s="153" t="e">
        <v>#DIV/0!</v>
      </c>
      <c r="AK39" s="154" t="e">
        <v>#DIV/0!</v>
      </c>
      <c r="AL39" s="206">
        <v>0</v>
      </c>
      <c r="AM39" s="207">
        <v>0</v>
      </c>
      <c r="AN39" s="220"/>
      <c r="AO39" s="219"/>
      <c r="AP39" s="153" t="e">
        <v>#DIV/0!</v>
      </c>
      <c r="AQ39" s="154" t="e">
        <v>#DIV/0!</v>
      </c>
      <c r="AR39" s="206">
        <v>0</v>
      </c>
      <c r="AS39" s="207">
        <v>0</v>
      </c>
      <c r="AT39" s="220"/>
      <c r="AU39" s="219"/>
      <c r="AV39" s="153" t="e">
        <v>#DIV/0!</v>
      </c>
      <c r="AW39" s="154" t="e">
        <v>#DIV/0!</v>
      </c>
      <c r="AX39" s="206">
        <v>0</v>
      </c>
      <c r="AY39" s="207">
        <v>0</v>
      </c>
      <c r="AZ39" s="220"/>
      <c r="BA39" s="219"/>
      <c r="BB39" s="153" t="e">
        <v>#DIV/0!</v>
      </c>
      <c r="BC39" s="154" t="e">
        <v>#DIV/0!</v>
      </c>
    </row>
    <row r="40" spans="1:55" x14ac:dyDescent="0.25">
      <c r="A40" s="202" t="s">
        <v>107</v>
      </c>
      <c r="B40" s="206">
        <v>0</v>
      </c>
      <c r="C40" s="207">
        <v>0</v>
      </c>
      <c r="D40" s="220"/>
      <c r="E40" s="219"/>
      <c r="F40" s="153" t="e">
        <v>#DIV/0!</v>
      </c>
      <c r="G40" s="154" t="e">
        <v>#DIV/0!</v>
      </c>
      <c r="H40" s="206">
        <v>0</v>
      </c>
      <c r="I40" s="207">
        <v>0</v>
      </c>
      <c r="J40" s="220"/>
      <c r="K40" s="219"/>
      <c r="L40" s="153" t="e">
        <v>#DIV/0!</v>
      </c>
      <c r="M40" s="154" t="e">
        <v>#DIV/0!</v>
      </c>
      <c r="N40" s="206">
        <v>0</v>
      </c>
      <c r="O40" s="207">
        <v>0</v>
      </c>
      <c r="P40" s="220"/>
      <c r="Q40" s="219"/>
      <c r="R40" s="153" t="e">
        <v>#DIV/0!</v>
      </c>
      <c r="S40" s="154" t="e">
        <v>#DIV/0!</v>
      </c>
      <c r="T40" s="206">
        <v>0</v>
      </c>
      <c r="U40" s="207">
        <v>0</v>
      </c>
      <c r="V40" s="220"/>
      <c r="W40" s="219"/>
      <c r="X40" s="153" t="e">
        <v>#DIV/0!</v>
      </c>
      <c r="Y40" s="154" t="e">
        <v>#DIV/0!</v>
      </c>
      <c r="Z40" s="206">
        <v>0</v>
      </c>
      <c r="AA40" s="207">
        <v>0</v>
      </c>
      <c r="AB40" s="220">
        <v>42711612.751499996</v>
      </c>
      <c r="AC40" s="220">
        <v>0</v>
      </c>
      <c r="AD40" s="153" t="e">
        <v>#DIV/0!</v>
      </c>
      <c r="AE40" s="154">
        <v>-1</v>
      </c>
      <c r="AF40" s="206">
        <v>0</v>
      </c>
      <c r="AG40" s="207">
        <v>0</v>
      </c>
      <c r="AH40" s="219">
        <v>0</v>
      </c>
      <c r="AI40" s="219">
        <v>65289304.475619845</v>
      </c>
      <c r="AJ40" s="153" t="e">
        <v>#DIV/0!</v>
      </c>
      <c r="AK40" s="154" t="e">
        <v>#DIV/0!</v>
      </c>
      <c r="AL40" s="206">
        <v>0</v>
      </c>
      <c r="AM40" s="207">
        <v>0</v>
      </c>
      <c r="AN40" s="220"/>
      <c r="AO40" s="219"/>
      <c r="AP40" s="153" t="e">
        <v>#DIV/0!</v>
      </c>
      <c r="AQ40" s="154" t="e">
        <v>#DIV/0!</v>
      </c>
      <c r="AR40" s="206">
        <v>0</v>
      </c>
      <c r="AS40" s="207">
        <v>0</v>
      </c>
      <c r="AT40" s="220"/>
      <c r="AU40" s="219"/>
      <c r="AV40" s="153" t="e">
        <v>#DIV/0!</v>
      </c>
      <c r="AW40" s="154" t="e">
        <v>#DIV/0!</v>
      </c>
      <c r="AX40" s="206">
        <v>0</v>
      </c>
      <c r="AY40" s="207">
        <v>0</v>
      </c>
      <c r="AZ40" s="220"/>
      <c r="BA40" s="219"/>
      <c r="BB40" s="153" t="e">
        <v>#DIV/0!</v>
      </c>
      <c r="BC40" s="154" t="e">
        <v>#DIV/0!</v>
      </c>
    </row>
    <row r="41" spans="1:55" x14ac:dyDescent="0.25">
      <c r="A41" s="202" t="s">
        <v>108</v>
      </c>
      <c r="B41" s="206">
        <v>0</v>
      </c>
      <c r="C41" s="207">
        <v>0</v>
      </c>
      <c r="D41" s="220"/>
      <c r="E41" s="219"/>
      <c r="F41" s="153" t="e">
        <v>#DIV/0!</v>
      </c>
      <c r="G41" s="154" t="e">
        <v>#DIV/0!</v>
      </c>
      <c r="H41" s="206">
        <v>0</v>
      </c>
      <c r="I41" s="207">
        <v>0</v>
      </c>
      <c r="J41" s="220"/>
      <c r="K41" s="219"/>
      <c r="L41" s="153" t="e">
        <v>#DIV/0!</v>
      </c>
      <c r="M41" s="154" t="e">
        <v>#DIV/0!</v>
      </c>
      <c r="N41" s="206">
        <v>0</v>
      </c>
      <c r="O41" s="207">
        <v>0</v>
      </c>
      <c r="P41" s="220"/>
      <c r="Q41" s="219"/>
      <c r="R41" s="153" t="e">
        <v>#DIV/0!</v>
      </c>
      <c r="S41" s="154" t="e">
        <v>#DIV/0!</v>
      </c>
      <c r="T41" s="206">
        <v>0</v>
      </c>
      <c r="U41" s="207">
        <v>0</v>
      </c>
      <c r="V41" s="220"/>
      <c r="W41" s="219"/>
      <c r="X41" s="153" t="e">
        <v>#DIV/0!</v>
      </c>
      <c r="Y41" s="154" t="e">
        <v>#DIV/0!</v>
      </c>
      <c r="Z41" s="206">
        <v>0</v>
      </c>
      <c r="AA41" s="207">
        <v>0</v>
      </c>
      <c r="AB41" s="220"/>
      <c r="AC41" s="219"/>
      <c r="AD41" s="153" t="e">
        <v>#DIV/0!</v>
      </c>
      <c r="AE41" s="154" t="e">
        <v>#DIV/0!</v>
      </c>
      <c r="AF41" s="206">
        <v>0</v>
      </c>
      <c r="AG41" s="207">
        <v>0</v>
      </c>
      <c r="AH41" s="220"/>
      <c r="AI41" s="219"/>
      <c r="AJ41" s="153" t="e">
        <v>#DIV/0!</v>
      </c>
      <c r="AK41" s="154" t="e">
        <v>#DIV/0!</v>
      </c>
      <c r="AL41" s="206">
        <v>0</v>
      </c>
      <c r="AM41" s="207">
        <v>0</v>
      </c>
      <c r="AN41" s="220"/>
      <c r="AO41" s="219"/>
      <c r="AP41" s="153" t="e">
        <v>#DIV/0!</v>
      </c>
      <c r="AQ41" s="154" t="e">
        <v>#DIV/0!</v>
      </c>
      <c r="AR41" s="206">
        <v>0</v>
      </c>
      <c r="AS41" s="207">
        <v>0</v>
      </c>
      <c r="AT41" s="220"/>
      <c r="AU41" s="219"/>
      <c r="AV41" s="153" t="e">
        <v>#DIV/0!</v>
      </c>
      <c r="AW41" s="154" t="e">
        <v>#DIV/0!</v>
      </c>
      <c r="AX41" s="206">
        <v>0</v>
      </c>
      <c r="AY41" s="207">
        <v>0</v>
      </c>
      <c r="AZ41" s="220"/>
      <c r="BA41" s="219"/>
      <c r="BB41" s="153" t="e">
        <v>#DIV/0!</v>
      </c>
      <c r="BC41" s="154" t="e">
        <v>#DIV/0!</v>
      </c>
    </row>
    <row r="42" spans="1:55" x14ac:dyDescent="0.25">
      <c r="A42" s="202" t="s">
        <v>215</v>
      </c>
      <c r="B42" s="206">
        <v>0</v>
      </c>
      <c r="C42" s="207">
        <v>0</v>
      </c>
      <c r="D42" s="220"/>
      <c r="E42" s="219"/>
      <c r="F42" s="153" t="e">
        <v>#DIV/0!</v>
      </c>
      <c r="G42" s="154" t="e">
        <v>#DIV/0!</v>
      </c>
      <c r="H42" s="206">
        <v>0</v>
      </c>
      <c r="I42" s="207">
        <v>0</v>
      </c>
      <c r="J42" s="220"/>
      <c r="K42" s="219"/>
      <c r="L42" s="153" t="e">
        <v>#DIV/0!</v>
      </c>
      <c r="M42" s="154" t="e">
        <v>#DIV/0!</v>
      </c>
      <c r="N42" s="206">
        <v>0</v>
      </c>
      <c r="O42" s="207">
        <v>0</v>
      </c>
      <c r="P42" s="220"/>
      <c r="Q42" s="219"/>
      <c r="R42" s="153" t="e">
        <v>#DIV/0!</v>
      </c>
      <c r="S42" s="154" t="e">
        <v>#DIV/0!</v>
      </c>
      <c r="T42" s="206">
        <v>0</v>
      </c>
      <c r="U42" s="207">
        <v>0</v>
      </c>
      <c r="V42" s="220"/>
      <c r="W42" s="219"/>
      <c r="X42" s="153" t="e">
        <v>#DIV/0!</v>
      </c>
      <c r="Y42" s="154" t="e">
        <v>#DIV/0!</v>
      </c>
      <c r="Z42" s="206">
        <v>0</v>
      </c>
      <c r="AA42" s="207">
        <v>0</v>
      </c>
      <c r="AB42" s="220"/>
      <c r="AC42" s="219"/>
      <c r="AD42" s="153" t="e">
        <v>#DIV/0!</v>
      </c>
      <c r="AE42" s="154" t="e">
        <v>#DIV/0!</v>
      </c>
      <c r="AF42" s="206">
        <v>0</v>
      </c>
      <c r="AG42" s="207">
        <v>0</v>
      </c>
      <c r="AH42" s="220"/>
      <c r="AI42" s="219"/>
      <c r="AJ42" s="153" t="e">
        <v>#DIV/0!</v>
      </c>
      <c r="AK42" s="154" t="e">
        <v>#DIV/0!</v>
      </c>
      <c r="AL42" s="206">
        <v>0</v>
      </c>
      <c r="AM42" s="207">
        <v>0</v>
      </c>
      <c r="AN42" s="220"/>
      <c r="AO42" s="219"/>
      <c r="AP42" s="153" t="e">
        <v>#DIV/0!</v>
      </c>
      <c r="AQ42" s="154" t="e">
        <v>#DIV/0!</v>
      </c>
      <c r="AR42" s="206">
        <v>0</v>
      </c>
      <c r="AS42" s="207">
        <v>0</v>
      </c>
      <c r="AT42" s="220"/>
      <c r="AU42" s="219"/>
      <c r="AV42" s="153" t="e">
        <v>#DIV/0!</v>
      </c>
      <c r="AW42" s="154" t="e">
        <v>#DIV/0!</v>
      </c>
      <c r="AX42" s="206">
        <v>0</v>
      </c>
      <c r="AY42" s="207">
        <v>0</v>
      </c>
      <c r="AZ42" s="220"/>
      <c r="BA42" s="219"/>
      <c r="BB42" s="153" t="e">
        <v>#DIV/0!</v>
      </c>
      <c r="BC42" s="154" t="e">
        <v>#DIV/0!</v>
      </c>
    </row>
    <row r="43" spans="1:55" x14ac:dyDescent="0.25">
      <c r="A43" s="202" t="s">
        <v>211</v>
      </c>
      <c r="B43" s="206">
        <v>0</v>
      </c>
      <c r="C43" s="207">
        <v>0</v>
      </c>
      <c r="D43" s="220"/>
      <c r="E43" s="219"/>
      <c r="F43" s="153" t="e">
        <v>#DIV/0!</v>
      </c>
      <c r="G43" s="154" t="e">
        <v>#DIV/0!</v>
      </c>
      <c r="H43" s="206">
        <v>0</v>
      </c>
      <c r="I43" s="207">
        <v>0</v>
      </c>
      <c r="J43" s="220"/>
      <c r="K43" s="219"/>
      <c r="L43" s="153" t="e">
        <v>#DIV/0!</v>
      </c>
      <c r="M43" s="154" t="e">
        <v>#DIV/0!</v>
      </c>
      <c r="N43" s="206">
        <v>0</v>
      </c>
      <c r="O43" s="207">
        <v>0</v>
      </c>
      <c r="P43" s="220"/>
      <c r="Q43" s="219"/>
      <c r="R43" s="153" t="e">
        <v>#DIV/0!</v>
      </c>
      <c r="S43" s="154" t="e">
        <v>#DIV/0!</v>
      </c>
      <c r="T43" s="206">
        <v>0</v>
      </c>
      <c r="U43" s="207">
        <v>0</v>
      </c>
      <c r="V43" s="220"/>
      <c r="W43" s="219"/>
      <c r="X43" s="153" t="e">
        <v>#DIV/0!</v>
      </c>
      <c r="Y43" s="154" t="e">
        <v>#DIV/0!</v>
      </c>
      <c r="Z43" s="206">
        <v>0</v>
      </c>
      <c r="AA43" s="207">
        <v>0</v>
      </c>
      <c r="AB43" s="220"/>
      <c r="AC43" s="219"/>
      <c r="AD43" s="153" t="e">
        <v>#DIV/0!</v>
      </c>
      <c r="AE43" s="154" t="e">
        <v>#DIV/0!</v>
      </c>
      <c r="AF43" s="206">
        <v>0</v>
      </c>
      <c r="AG43" s="207">
        <v>0</v>
      </c>
      <c r="AH43" s="220"/>
      <c r="AI43" s="219"/>
      <c r="AJ43" s="153" t="e">
        <v>#DIV/0!</v>
      </c>
      <c r="AK43" s="154" t="e">
        <v>#DIV/0!</v>
      </c>
      <c r="AL43" s="206">
        <v>0</v>
      </c>
      <c r="AM43" s="207">
        <v>0</v>
      </c>
      <c r="AN43" s="220"/>
      <c r="AO43" s="219"/>
      <c r="AP43" s="153" t="e">
        <v>#DIV/0!</v>
      </c>
      <c r="AQ43" s="154" t="e">
        <v>#DIV/0!</v>
      </c>
      <c r="AR43" s="206">
        <v>0</v>
      </c>
      <c r="AS43" s="207">
        <v>0</v>
      </c>
      <c r="AT43" s="220"/>
      <c r="AU43" s="219"/>
      <c r="AV43" s="153" t="e">
        <v>#DIV/0!</v>
      </c>
      <c r="AW43" s="154" t="e">
        <v>#DIV/0!</v>
      </c>
      <c r="AX43" s="206">
        <v>0</v>
      </c>
      <c r="AY43" s="207">
        <v>0</v>
      </c>
      <c r="AZ43" s="220"/>
      <c r="BA43" s="219"/>
      <c r="BB43" s="153" t="e">
        <v>#DIV/0!</v>
      </c>
      <c r="BC43" s="154" t="e">
        <v>#DIV/0!</v>
      </c>
    </row>
    <row r="44" spans="1:55" x14ac:dyDescent="0.25">
      <c r="A44" s="200" t="s">
        <v>109</v>
      </c>
      <c r="B44" s="213">
        <f>SUM(B38:B43)</f>
        <v>0</v>
      </c>
      <c r="C44" s="214">
        <f t="shared" ref="C44:E44" si="76">SUM(C38:C43)</f>
        <v>0</v>
      </c>
      <c r="D44" s="214">
        <f t="shared" si="76"/>
        <v>0</v>
      </c>
      <c r="E44" s="214">
        <f t="shared" si="76"/>
        <v>0</v>
      </c>
      <c r="F44" s="75" t="e">
        <f t="shared" si="35"/>
        <v>#DIV/0!</v>
      </c>
      <c r="G44" s="76" t="e">
        <f t="shared" si="1"/>
        <v>#DIV/0!</v>
      </c>
      <c r="H44" s="213">
        <f>SUM(H38:H43)</f>
        <v>0</v>
      </c>
      <c r="I44" s="214">
        <f t="shared" ref="I44" si="77">SUM(I38:I43)</f>
        <v>0</v>
      </c>
      <c r="J44" s="214">
        <f t="shared" ref="J44" si="78">SUM(J38:J43)</f>
        <v>0</v>
      </c>
      <c r="K44" s="214">
        <f t="shared" ref="K44" si="79">SUM(K38:K43)</f>
        <v>0</v>
      </c>
      <c r="L44" s="75" t="e">
        <f t="shared" ref="L44" si="80">(J44-H44)/H44</f>
        <v>#DIV/0!</v>
      </c>
      <c r="M44" s="76" t="e">
        <f t="shared" ref="M44" si="81">(K44-J44)/J44</f>
        <v>#DIV/0!</v>
      </c>
      <c r="N44" s="213">
        <f>SUM(N38:N43)</f>
        <v>0</v>
      </c>
      <c r="O44" s="214">
        <f t="shared" ref="O44" si="82">SUM(O38:O43)</f>
        <v>0</v>
      </c>
      <c r="P44" s="214">
        <f t="shared" ref="P44" si="83">SUM(P38:P43)</f>
        <v>0</v>
      </c>
      <c r="Q44" s="214">
        <f t="shared" ref="Q44" si="84">SUM(Q38:Q43)</f>
        <v>0</v>
      </c>
      <c r="R44" s="75" t="e">
        <f t="shared" ref="R44" si="85">(P44-N44)/N44</f>
        <v>#DIV/0!</v>
      </c>
      <c r="S44" s="76" t="e">
        <f t="shared" ref="S44" si="86">(Q44-P44)/P44</f>
        <v>#DIV/0!</v>
      </c>
      <c r="T44" s="213">
        <f>SUM(T38:T43)</f>
        <v>0</v>
      </c>
      <c r="U44" s="214">
        <f t="shared" ref="U44" si="87">SUM(U38:U43)</f>
        <v>0</v>
      </c>
      <c r="V44" s="214">
        <f t="shared" ref="V44" si="88">SUM(V38:V43)</f>
        <v>0</v>
      </c>
      <c r="W44" s="214">
        <f t="shared" ref="W44" si="89">SUM(W38:W43)</f>
        <v>0</v>
      </c>
      <c r="X44" s="75" t="e">
        <f t="shared" ref="X44" si="90">(V44-T44)/T44</f>
        <v>#DIV/0!</v>
      </c>
      <c r="Y44" s="76" t="e">
        <f t="shared" ref="Y44" si="91">(W44-V44)/V44</f>
        <v>#DIV/0!</v>
      </c>
      <c r="Z44" s="213">
        <f>SUM(Z38:Z43)</f>
        <v>128512253.023573</v>
      </c>
      <c r="AA44" s="214">
        <f t="shared" ref="AA44" si="92">SUM(AA38:AA43)</f>
        <v>0</v>
      </c>
      <c r="AB44" s="214">
        <f t="shared" ref="AB44" si="93">SUM(AB38:AB43)</f>
        <v>42711612.751499996</v>
      </c>
      <c r="AC44" s="214">
        <f t="shared" ref="AC44" si="94">SUM(AC38:AC43)</f>
        <v>0</v>
      </c>
      <c r="AD44" s="75">
        <f t="shared" ref="AD44" si="95">(AB44-Z44)/Z44</f>
        <v>-0.66764559995951978</v>
      </c>
      <c r="AE44" s="76">
        <f t="shared" ref="AE44" si="96">(AC44-AB44)/AB44</f>
        <v>-1</v>
      </c>
      <c r="AF44" s="213">
        <f>SUM(AF38:AF43)</f>
        <v>0</v>
      </c>
      <c r="AG44" s="214">
        <f t="shared" ref="AG44" si="97">SUM(AG38:AG43)</f>
        <v>0</v>
      </c>
      <c r="AH44" s="214">
        <f t="shared" ref="AH44" si="98">SUM(AH38:AH43)</f>
        <v>100385204.44349998</v>
      </c>
      <c r="AI44" s="214">
        <f t="shared" ref="AI44" si="99">SUM(AI38:AI43)</f>
        <v>190074083.339892</v>
      </c>
      <c r="AJ44" s="75" t="e">
        <f t="shared" ref="AJ44" si="100">(AH44-AF44)/AF44</f>
        <v>#DIV/0!</v>
      </c>
      <c r="AK44" s="76">
        <f t="shared" ref="AK44" si="101">(AI44-AH44)/AH44</f>
        <v>0.8934471906850755</v>
      </c>
      <c r="AL44" s="213">
        <f>SUM(AL38:AL43)</f>
        <v>0</v>
      </c>
      <c r="AM44" s="214">
        <f t="shared" ref="AM44" si="102">SUM(AM38:AM43)</f>
        <v>0</v>
      </c>
      <c r="AN44" s="214">
        <f t="shared" ref="AN44" si="103">SUM(AN38:AN43)</f>
        <v>0</v>
      </c>
      <c r="AO44" s="214">
        <f t="shared" ref="AO44" si="104">SUM(AO38:AO43)</f>
        <v>0</v>
      </c>
      <c r="AP44" s="75" t="e">
        <f t="shared" ref="AP44" si="105">(AN44-AL44)/AL44</f>
        <v>#DIV/0!</v>
      </c>
      <c r="AQ44" s="76" t="e">
        <f t="shared" ref="AQ44" si="106">(AO44-AN44)/AN44</f>
        <v>#DIV/0!</v>
      </c>
      <c r="AR44" s="213">
        <f>SUM(AR38:AR43)</f>
        <v>0</v>
      </c>
      <c r="AS44" s="214">
        <f t="shared" ref="AS44" si="107">SUM(AS38:AS43)</f>
        <v>133395718.63846889</v>
      </c>
      <c r="AT44" s="214">
        <f t="shared" ref="AT44" si="108">SUM(AT38:AT43)</f>
        <v>0</v>
      </c>
      <c r="AU44" s="214">
        <f t="shared" ref="AU44" si="109">SUM(AU38:AU43)</f>
        <v>0</v>
      </c>
      <c r="AV44" s="75" t="e">
        <f t="shared" ref="AV44" si="110">(AT44-AR44)/AR44</f>
        <v>#DIV/0!</v>
      </c>
      <c r="AW44" s="76" t="e">
        <f t="shared" ref="AW44" si="111">(AU44-AT44)/AT44</f>
        <v>#DIV/0!</v>
      </c>
      <c r="AX44" s="213">
        <f>SUM(AX38:AX43)</f>
        <v>0</v>
      </c>
      <c r="AY44" s="214">
        <f t="shared" ref="AY44" si="112">SUM(AY38:AY43)</f>
        <v>0</v>
      </c>
      <c r="AZ44" s="214">
        <f t="shared" ref="AZ44" si="113">SUM(AZ38:AZ43)</f>
        <v>0</v>
      </c>
      <c r="BA44" s="214">
        <f t="shared" ref="BA44" si="114">SUM(BA38:BA43)</f>
        <v>0</v>
      </c>
      <c r="BB44" s="75" t="e">
        <f t="shared" ref="BB44" si="115">(AZ44-AX44)/AX44</f>
        <v>#DIV/0!</v>
      </c>
      <c r="BC44" s="76" t="e">
        <f t="shared" ref="BC44" si="116">(BA44-AZ44)/AZ44</f>
        <v>#DIV/0!</v>
      </c>
    </row>
    <row r="45" spans="1:55" x14ac:dyDescent="0.25">
      <c r="A45" s="201" t="s">
        <v>209</v>
      </c>
      <c r="B45" s="150"/>
      <c r="C45" s="151"/>
      <c r="D45" s="151"/>
      <c r="E45" s="151"/>
      <c r="F45" s="75"/>
      <c r="G45" s="76"/>
      <c r="H45" s="150"/>
      <c r="I45" s="151"/>
      <c r="J45" s="151"/>
      <c r="K45" s="151"/>
      <c r="L45" s="75"/>
      <c r="M45" s="76"/>
      <c r="N45" s="150"/>
      <c r="O45" s="151"/>
      <c r="P45" s="151"/>
      <c r="Q45" s="151"/>
      <c r="R45" s="75"/>
      <c r="S45" s="76"/>
      <c r="T45" s="150"/>
      <c r="U45" s="151"/>
      <c r="V45" s="151"/>
      <c r="W45" s="151"/>
      <c r="X45" s="75"/>
      <c r="Y45" s="76"/>
      <c r="Z45" s="150"/>
      <c r="AA45" s="151"/>
      <c r="AB45" s="151"/>
      <c r="AC45" s="151"/>
      <c r="AD45" s="75"/>
      <c r="AE45" s="76"/>
      <c r="AF45" s="150"/>
      <c r="AG45" s="151"/>
      <c r="AH45" s="151"/>
      <c r="AI45" s="151"/>
      <c r="AJ45" s="75"/>
      <c r="AK45" s="76"/>
      <c r="AL45" s="150"/>
      <c r="AM45" s="151"/>
      <c r="AN45" s="151"/>
      <c r="AO45" s="151"/>
      <c r="AP45" s="75"/>
      <c r="AQ45" s="76"/>
      <c r="AR45" s="150"/>
      <c r="AS45" s="151"/>
      <c r="AT45" s="151"/>
      <c r="AU45" s="151"/>
      <c r="AV45" s="75"/>
      <c r="AW45" s="76"/>
      <c r="AX45" s="150"/>
      <c r="AY45" s="151"/>
      <c r="AZ45" s="151"/>
      <c r="BA45" s="151"/>
      <c r="BB45" s="75"/>
      <c r="BC45" s="76"/>
    </row>
    <row r="46" spans="1:55" x14ac:dyDescent="0.25">
      <c r="A46" s="202" t="s">
        <v>212</v>
      </c>
      <c r="B46" s="206">
        <v>0</v>
      </c>
      <c r="C46" s="207">
        <v>0</v>
      </c>
      <c r="D46" s="220"/>
      <c r="E46" s="220"/>
      <c r="F46" s="153" t="e">
        <v>#DIV/0!</v>
      </c>
      <c r="G46" s="154" t="e">
        <v>#DIV/0!</v>
      </c>
      <c r="H46" s="206">
        <v>3232000</v>
      </c>
      <c r="I46" s="207">
        <v>13423332.49</v>
      </c>
      <c r="J46" s="220">
        <v>18773621.559999999</v>
      </c>
      <c r="K46" s="220">
        <v>29710087.389350004</v>
      </c>
      <c r="L46" s="153">
        <v>4.8086700371287128</v>
      </c>
      <c r="M46" s="154">
        <v>0.58254427865168956</v>
      </c>
      <c r="N46" s="206">
        <v>0</v>
      </c>
      <c r="O46" s="207">
        <v>0</v>
      </c>
      <c r="P46" s="220"/>
      <c r="Q46" s="220"/>
      <c r="R46" s="153" t="e">
        <v>#DIV/0!</v>
      </c>
      <c r="S46" s="154" t="e">
        <v>#DIV/0!</v>
      </c>
      <c r="T46" s="206">
        <v>451046</v>
      </c>
      <c r="U46" s="207">
        <v>4305223.3989803595</v>
      </c>
      <c r="V46" s="220">
        <v>4250704.3099999996</v>
      </c>
      <c r="W46" s="220">
        <v>7537231.395701861</v>
      </c>
      <c r="X46" s="153">
        <v>8.4241037721208034</v>
      </c>
      <c r="Y46" s="154">
        <v>0.77317236062977568</v>
      </c>
      <c r="Z46" s="206">
        <v>0</v>
      </c>
      <c r="AA46" s="207">
        <v>0</v>
      </c>
      <c r="AB46" s="220"/>
      <c r="AC46" s="220"/>
      <c r="AD46" s="153" t="e">
        <v>#DIV/0!</v>
      </c>
      <c r="AE46" s="154" t="e">
        <v>#DIV/0!</v>
      </c>
      <c r="AF46" s="206"/>
      <c r="AG46" s="207"/>
      <c r="AH46" s="220">
        <v>-3895115</v>
      </c>
      <c r="AI46" s="220">
        <v>-8380842</v>
      </c>
      <c r="AJ46" s="153" t="e">
        <v>#DIV/0!</v>
      </c>
      <c r="AK46" s="154">
        <v>1.1516288992751176</v>
      </c>
      <c r="AL46" s="206">
        <v>0</v>
      </c>
      <c r="AM46" s="207">
        <v>0</v>
      </c>
      <c r="AN46" s="220"/>
      <c r="AO46" s="220"/>
      <c r="AP46" s="153" t="e">
        <v>#DIV/0!</v>
      </c>
      <c r="AQ46" s="154" t="e">
        <v>#DIV/0!</v>
      </c>
      <c r="AR46" s="206">
        <v>0</v>
      </c>
      <c r="AS46" s="207">
        <v>-16659071.353625899</v>
      </c>
      <c r="AT46" s="220">
        <v>-13504221</v>
      </c>
      <c r="AU46" s="220">
        <v>-20236439.396147605</v>
      </c>
      <c r="AV46" s="153" t="e">
        <v>#DIV/0!</v>
      </c>
      <c r="AW46" s="154">
        <v>0.49852697139269309</v>
      </c>
      <c r="AX46" s="206">
        <v>0</v>
      </c>
      <c r="AY46" s="207">
        <v>0</v>
      </c>
      <c r="AZ46" s="220"/>
      <c r="BA46" s="220"/>
      <c r="BB46" s="153" t="e">
        <v>#DIV/0!</v>
      </c>
      <c r="BC46" s="154" t="e">
        <v>#DIV/0!</v>
      </c>
    </row>
    <row r="47" spans="1:55" x14ac:dyDescent="0.25">
      <c r="A47" s="200" t="s">
        <v>210</v>
      </c>
      <c r="B47" s="213">
        <f>SUM(B46:B46)</f>
        <v>0</v>
      </c>
      <c r="C47" s="214">
        <f t="shared" ref="C47:E47" si="117">SUM(C46:C46)</f>
        <v>0</v>
      </c>
      <c r="D47" s="214">
        <f t="shared" si="117"/>
        <v>0</v>
      </c>
      <c r="E47" s="214">
        <f t="shared" si="117"/>
        <v>0</v>
      </c>
      <c r="F47" s="75" t="e">
        <f>(D47-B47)/B47</f>
        <v>#DIV/0!</v>
      </c>
      <c r="G47" s="76" t="e">
        <f t="shared" ref="G47" si="118">(E47-D47)/D47</f>
        <v>#DIV/0!</v>
      </c>
      <c r="H47" s="213">
        <f>SUM(H46:H46)</f>
        <v>3232000</v>
      </c>
      <c r="I47" s="214">
        <f t="shared" ref="I47" si="119">SUM(I46:I46)</f>
        <v>13423332.49</v>
      </c>
      <c r="J47" s="214">
        <f t="shared" ref="J47" si="120">SUM(J46:J46)</f>
        <v>18773621.559999999</v>
      </c>
      <c r="K47" s="214">
        <f t="shared" ref="K47" si="121">SUM(K46:K46)</f>
        <v>29710087.389350004</v>
      </c>
      <c r="L47" s="75">
        <f>(J47-H47)/H47</f>
        <v>4.8086700371287128</v>
      </c>
      <c r="M47" s="76">
        <f>(K47-J47)/J47</f>
        <v>0.58254427865168956</v>
      </c>
      <c r="N47" s="213">
        <f>SUM(N46:N46)</f>
        <v>0</v>
      </c>
      <c r="O47" s="214">
        <f t="shared" ref="O47" si="122">SUM(O46:O46)</f>
        <v>0</v>
      </c>
      <c r="P47" s="214">
        <f t="shared" ref="P47" si="123">SUM(P46:P46)</f>
        <v>0</v>
      </c>
      <c r="Q47" s="214">
        <f t="shared" ref="Q47" si="124">SUM(Q46:Q46)</f>
        <v>0</v>
      </c>
      <c r="R47" s="75" t="e">
        <f>(P47-N47)/N47</f>
        <v>#DIV/0!</v>
      </c>
      <c r="S47" s="76" t="e">
        <f t="shared" ref="S47:S48" si="125">(Q47-P47)/P47</f>
        <v>#DIV/0!</v>
      </c>
      <c r="T47" s="213">
        <f>SUM(T46:T46)</f>
        <v>451046</v>
      </c>
      <c r="U47" s="214">
        <f t="shared" ref="U47" si="126">SUM(U46:U46)</f>
        <v>4305223.3989803595</v>
      </c>
      <c r="V47" s="214">
        <f t="shared" ref="V47" si="127">SUM(V46:V46)</f>
        <v>4250704.3099999996</v>
      </c>
      <c r="W47" s="214">
        <f t="shared" ref="W47" si="128">SUM(W46:W46)</f>
        <v>7537231.395701861</v>
      </c>
      <c r="X47" s="75">
        <f>(V47-T47)/T47</f>
        <v>8.4241037721208034</v>
      </c>
      <c r="Y47" s="76">
        <f t="shared" ref="Y47:Y48" si="129">(W47-V47)/V47</f>
        <v>0.77317236062977568</v>
      </c>
      <c r="Z47" s="213">
        <f>SUM(Z46:Z46)</f>
        <v>0</v>
      </c>
      <c r="AA47" s="214">
        <f t="shared" ref="AA47" si="130">SUM(AA46:AA46)</f>
        <v>0</v>
      </c>
      <c r="AB47" s="214">
        <f t="shared" ref="AB47" si="131">SUM(AB46:AB46)</f>
        <v>0</v>
      </c>
      <c r="AC47" s="214">
        <f t="shared" ref="AC47" si="132">SUM(AC46:AC46)</f>
        <v>0</v>
      </c>
      <c r="AD47" s="75" t="e">
        <f>(AB47-Z47)/Z47</f>
        <v>#DIV/0!</v>
      </c>
      <c r="AE47" s="76" t="e">
        <f t="shared" ref="AE47:AE48" si="133">(AC47-AB47)/AB47</f>
        <v>#DIV/0!</v>
      </c>
      <c r="AF47" s="213">
        <f>SUM(AF46:AF46)</f>
        <v>0</v>
      </c>
      <c r="AG47" s="214">
        <f t="shared" ref="AG47" si="134">SUM(AG46:AG46)</f>
        <v>0</v>
      </c>
      <c r="AH47" s="214">
        <f t="shared" ref="AH47" si="135">SUM(AH46:AH46)</f>
        <v>-3895115</v>
      </c>
      <c r="AI47" s="214">
        <f t="shared" ref="AI47" si="136">SUM(AI46:AI46)</f>
        <v>-8380842</v>
      </c>
      <c r="AJ47" s="75" t="e">
        <f>(AH47-AF47)/AF47</f>
        <v>#DIV/0!</v>
      </c>
      <c r="AK47" s="76">
        <f t="shared" ref="AK47:AK48" si="137">(AI47-AH47)/AH47</f>
        <v>1.1516288992751176</v>
      </c>
      <c r="AL47" s="213">
        <f>SUM(AL46:AL46)</f>
        <v>0</v>
      </c>
      <c r="AM47" s="214">
        <f t="shared" ref="AM47" si="138">SUM(AM46:AM46)</f>
        <v>0</v>
      </c>
      <c r="AN47" s="214">
        <f t="shared" ref="AN47" si="139">SUM(AN46:AN46)</f>
        <v>0</v>
      </c>
      <c r="AO47" s="214">
        <f t="shared" ref="AO47" si="140">SUM(AO46:AO46)</f>
        <v>0</v>
      </c>
      <c r="AP47" s="75" t="e">
        <f>(AN47-AL47)/AL47</f>
        <v>#DIV/0!</v>
      </c>
      <c r="AQ47" s="76" t="e">
        <f t="shared" ref="AQ47:AQ48" si="141">(AO47-AN47)/AN47</f>
        <v>#DIV/0!</v>
      </c>
      <c r="AR47" s="213">
        <f>SUM(AR46:AR46)</f>
        <v>0</v>
      </c>
      <c r="AS47" s="214">
        <f t="shared" ref="AS47" si="142">SUM(AS46:AS46)</f>
        <v>-16659071.353625899</v>
      </c>
      <c r="AT47" s="214">
        <f t="shared" ref="AT47" si="143">SUM(AT46:AT46)</f>
        <v>-13504221</v>
      </c>
      <c r="AU47" s="214">
        <f t="shared" ref="AU47" si="144">SUM(AU46:AU46)</f>
        <v>-20236439.396147605</v>
      </c>
      <c r="AV47" s="75" t="e">
        <f>(AT47-AR47)/AR47</f>
        <v>#DIV/0!</v>
      </c>
      <c r="AW47" s="76">
        <f t="shared" ref="AW47:AW48" si="145">(AU47-AT47)/AT47</f>
        <v>0.49852697139269309</v>
      </c>
      <c r="AX47" s="213">
        <f>SUM(AX46:AX46)</f>
        <v>0</v>
      </c>
      <c r="AY47" s="214">
        <f t="shared" ref="AY47" si="146">SUM(AY46:AY46)</f>
        <v>0</v>
      </c>
      <c r="AZ47" s="214">
        <f t="shared" ref="AZ47" si="147">SUM(AZ46:AZ46)</f>
        <v>0</v>
      </c>
      <c r="BA47" s="214">
        <f t="shared" ref="BA47" si="148">SUM(BA46:BA46)</f>
        <v>0</v>
      </c>
      <c r="BB47" s="75" t="e">
        <f>(AZ47-AX47)/AX47</f>
        <v>#DIV/0!</v>
      </c>
      <c r="BC47" s="76" t="e">
        <f t="shared" ref="BC47:BC48" si="149">(BA47-AZ47)/AZ47</f>
        <v>#DIV/0!</v>
      </c>
    </row>
    <row r="48" spans="1:55" x14ac:dyDescent="0.25">
      <c r="A48" s="203" t="s">
        <v>110</v>
      </c>
      <c r="B48" s="215">
        <f>B31+B36+B44+B47</f>
        <v>0</v>
      </c>
      <c r="C48" s="216">
        <f>C31+C36+C44+C47</f>
        <v>0</v>
      </c>
      <c r="D48" s="216">
        <f>D31+D36+D44+D47</f>
        <v>0</v>
      </c>
      <c r="E48" s="216">
        <f>E31+E36+E44+E47</f>
        <v>0</v>
      </c>
      <c r="F48" s="75" t="e">
        <f>(D48-B48)/B48</f>
        <v>#DIV/0!</v>
      </c>
      <c r="G48" s="77" t="e">
        <f t="shared" si="1"/>
        <v>#DIV/0!</v>
      </c>
      <c r="H48" s="215">
        <f>H31+H36+H44+H47</f>
        <v>3232000</v>
      </c>
      <c r="I48" s="216">
        <f>I31+I36+I44+I47</f>
        <v>13423332.49</v>
      </c>
      <c r="J48" s="216">
        <f>J31+J36+J44+J47</f>
        <v>18773621.559999999</v>
      </c>
      <c r="K48" s="216">
        <f>K31+K36+K44+K47</f>
        <v>29710087.389350004</v>
      </c>
      <c r="L48" s="75">
        <f>(J48-H48)/H48</f>
        <v>4.8086700371287128</v>
      </c>
      <c r="M48" s="77">
        <f t="shared" ref="M48" si="150">(K48-J48)/J48</f>
        <v>0.58254427865168956</v>
      </c>
      <c r="N48" s="215">
        <f>N31+N36+N44+N47</f>
        <v>0</v>
      </c>
      <c r="O48" s="216">
        <f>O31+O36+O44+O47</f>
        <v>0</v>
      </c>
      <c r="P48" s="216">
        <f>P31+P36+P44+P47</f>
        <v>0</v>
      </c>
      <c r="Q48" s="216">
        <f>Q31+Q36+Q44+Q47</f>
        <v>0</v>
      </c>
      <c r="R48" s="75" t="e">
        <f>(P48-N48)/N48</f>
        <v>#DIV/0!</v>
      </c>
      <c r="S48" s="77" t="e">
        <f t="shared" si="125"/>
        <v>#DIV/0!</v>
      </c>
      <c r="T48" s="215">
        <f>T31+T36+T44+T47</f>
        <v>451046</v>
      </c>
      <c r="U48" s="216">
        <f>U31+U36+U44+U47</f>
        <v>4305223.3989803595</v>
      </c>
      <c r="V48" s="216">
        <f>V31+V36+V44+V47</f>
        <v>4250704.3099999996</v>
      </c>
      <c r="W48" s="216">
        <f>W31+W36+W44+W47</f>
        <v>7537231.395701861</v>
      </c>
      <c r="X48" s="75">
        <f>(V48-T48)/T48</f>
        <v>8.4241037721208034</v>
      </c>
      <c r="Y48" s="77">
        <f t="shared" si="129"/>
        <v>0.77317236062977568</v>
      </c>
      <c r="Z48" s="215">
        <f>Z31+Z36+Z44+Z47</f>
        <v>464010104.383573</v>
      </c>
      <c r="AA48" s="216">
        <f>AA31+AA36+AA44+AA47</f>
        <v>0</v>
      </c>
      <c r="AB48" s="216">
        <f>AB31+AB36+AB44+AB47</f>
        <v>42711612.751499996</v>
      </c>
      <c r="AC48" s="216">
        <f>AC31+AC36+AC44+AC47</f>
        <v>0</v>
      </c>
      <c r="AD48" s="75">
        <f>(AB48-Z48)/Z48</f>
        <v>-0.90795111496927117</v>
      </c>
      <c r="AE48" s="77">
        <f t="shared" si="133"/>
        <v>-1</v>
      </c>
      <c r="AF48" s="215">
        <f>AF31+AF36+AF44+AF47</f>
        <v>0</v>
      </c>
      <c r="AG48" s="216">
        <f>AG31+AG36+AG44+AG47</f>
        <v>0</v>
      </c>
      <c r="AH48" s="216">
        <f>AH31+AH36+AH44+AH47</f>
        <v>96490089.443499982</v>
      </c>
      <c r="AI48" s="216">
        <f>AI31+AI36+AI44+AI47</f>
        <v>181693241.339892</v>
      </c>
      <c r="AJ48" s="75" t="e">
        <f>(AH48-AF48)/AF48</f>
        <v>#DIV/0!</v>
      </c>
      <c r="AK48" s="77">
        <f t="shared" si="137"/>
        <v>0.88302490325996574</v>
      </c>
      <c r="AL48" s="215">
        <f>AL31+AL36+AL44+AL47</f>
        <v>0</v>
      </c>
      <c r="AM48" s="216">
        <f>AM31+AM36+AM44+AM47</f>
        <v>0</v>
      </c>
      <c r="AN48" s="216">
        <f>AN31+AN36+AN44+AN47</f>
        <v>0</v>
      </c>
      <c r="AO48" s="216">
        <f>AO31+AO36+AO44+AO47</f>
        <v>0</v>
      </c>
      <c r="AP48" s="75" t="e">
        <f>(AN48-AL48)/AL48</f>
        <v>#DIV/0!</v>
      </c>
      <c r="AQ48" s="77" t="e">
        <f t="shared" si="141"/>
        <v>#DIV/0!</v>
      </c>
      <c r="AR48" s="215">
        <f>AR31+AR36+AR44+AR47</f>
        <v>112028840</v>
      </c>
      <c r="AS48" s="216">
        <f>AS31+AS36+AS44+AS47</f>
        <v>590572718.44244301</v>
      </c>
      <c r="AT48" s="216">
        <f>AT31+AT36+AT44+AT47</f>
        <v>478687767.55000001</v>
      </c>
      <c r="AU48" s="216">
        <f>AU31+AU36+AU44+AU47</f>
        <v>640403411.41613114</v>
      </c>
      <c r="AV48" s="75">
        <f>(AT48-AR48)/AR48</f>
        <v>3.2728976534078189</v>
      </c>
      <c r="AW48" s="77">
        <f t="shared" si="145"/>
        <v>0.3378311601606564</v>
      </c>
      <c r="AX48" s="215">
        <f>AX31+AX36+AX44+AX47</f>
        <v>0</v>
      </c>
      <c r="AY48" s="216">
        <f>AY31+AY36+AY44+AY47</f>
        <v>0</v>
      </c>
      <c r="AZ48" s="216">
        <f>AZ31+AZ36+AZ44+AZ47</f>
        <v>0</v>
      </c>
      <c r="BA48" s="216">
        <f>BA31+BA36+BA44+BA47</f>
        <v>0</v>
      </c>
      <c r="BB48" s="75" t="e">
        <f>(AZ48-AX48)/AX48</f>
        <v>#DIV/0!</v>
      </c>
      <c r="BC48" s="77" t="e">
        <f t="shared" si="149"/>
        <v>#DIV/0!</v>
      </c>
    </row>
    <row r="49" spans="1:55" ht="6" customHeight="1" x14ac:dyDescent="0.25">
      <c r="A49" s="139"/>
      <c r="B49" s="140"/>
      <c r="C49" s="141"/>
      <c r="D49" s="141"/>
      <c r="E49" s="142"/>
      <c r="F49" s="142"/>
      <c r="G49" s="142"/>
      <c r="H49" s="140"/>
      <c r="I49" s="141"/>
      <c r="J49" s="141"/>
      <c r="K49" s="142"/>
      <c r="L49" s="142"/>
      <c r="M49" s="142"/>
      <c r="N49" s="140"/>
      <c r="O49" s="141"/>
      <c r="P49" s="141"/>
      <c r="Q49" s="142"/>
      <c r="R49" s="142"/>
      <c r="S49" s="142"/>
      <c r="T49" s="140"/>
      <c r="U49" s="141"/>
      <c r="V49" s="141"/>
      <c r="W49" s="142"/>
      <c r="X49" s="142"/>
      <c r="Y49" s="142"/>
      <c r="Z49" s="140"/>
      <c r="AA49" s="141"/>
      <c r="AB49" s="141"/>
      <c r="AC49" s="142"/>
      <c r="AD49" s="142"/>
      <c r="AE49" s="142"/>
      <c r="AF49" s="140"/>
      <c r="AG49" s="141"/>
      <c r="AH49" s="141"/>
      <c r="AI49" s="142"/>
      <c r="AJ49" s="142"/>
      <c r="AK49" s="142"/>
      <c r="AL49" s="140"/>
      <c r="AM49" s="141"/>
      <c r="AN49" s="141"/>
      <c r="AO49" s="142"/>
      <c r="AP49" s="142"/>
      <c r="AQ49" s="142"/>
      <c r="AR49" s="140"/>
      <c r="AS49" s="141"/>
      <c r="AT49" s="141"/>
      <c r="AU49" s="142"/>
      <c r="AV49" s="142"/>
      <c r="AW49" s="142"/>
      <c r="AX49" s="140"/>
      <c r="AY49" s="141"/>
      <c r="AZ49" s="141"/>
      <c r="BA49" s="142"/>
      <c r="BB49" s="142"/>
      <c r="BC49" s="142"/>
    </row>
    <row r="50" spans="1:55" s="157" customFormat="1" ht="16.5" customHeight="1" x14ac:dyDescent="0.25">
      <c r="A50" s="552" t="s">
        <v>136</v>
      </c>
      <c r="B50" s="552" t="s">
        <v>137</v>
      </c>
      <c r="C50" s="552"/>
      <c r="D50" s="552"/>
      <c r="E50" s="552"/>
      <c r="F50" s="552"/>
      <c r="G50" s="552"/>
      <c r="H50" s="552" t="s">
        <v>138</v>
      </c>
      <c r="I50" s="552"/>
      <c r="J50" s="552"/>
      <c r="K50" s="552"/>
      <c r="L50" s="552"/>
      <c r="M50" s="552"/>
      <c r="N50" s="552" t="s">
        <v>139</v>
      </c>
      <c r="O50" s="552"/>
      <c r="P50" s="552"/>
      <c r="Q50" s="552"/>
      <c r="R50" s="552"/>
      <c r="S50" s="552"/>
      <c r="T50" s="552" t="s">
        <v>140</v>
      </c>
      <c r="U50" s="552"/>
      <c r="V50" s="552"/>
      <c r="W50" s="552"/>
      <c r="X50" s="552"/>
      <c r="Y50" s="552"/>
      <c r="Z50" s="552" t="s">
        <v>141</v>
      </c>
      <c r="AA50" s="552"/>
      <c r="AB50" s="552"/>
      <c r="AC50" s="552"/>
      <c r="AD50" s="552"/>
      <c r="AE50" s="552"/>
      <c r="AF50" s="552" t="s">
        <v>142</v>
      </c>
      <c r="AG50" s="552"/>
      <c r="AH50" s="552"/>
      <c r="AI50" s="552"/>
      <c r="AJ50" s="552"/>
      <c r="AK50" s="552"/>
      <c r="AL50" s="552" t="s">
        <v>143</v>
      </c>
      <c r="AM50" s="552"/>
      <c r="AN50" s="552"/>
      <c r="AO50" s="552"/>
      <c r="AP50" s="552"/>
      <c r="AQ50" s="552"/>
      <c r="AR50" s="552" t="s">
        <v>144</v>
      </c>
      <c r="AS50" s="552"/>
      <c r="AT50" s="552"/>
      <c r="AU50" s="552"/>
      <c r="AV50" s="552"/>
      <c r="AW50" s="552"/>
      <c r="AX50" s="552" t="s">
        <v>145</v>
      </c>
      <c r="AY50" s="552"/>
      <c r="AZ50" s="552"/>
      <c r="BA50" s="552"/>
      <c r="BB50" s="552"/>
      <c r="BC50" s="552"/>
    </row>
    <row r="51" spans="1:55" s="157" customFormat="1" ht="30.75" customHeight="1" x14ac:dyDescent="0.25">
      <c r="A51" s="552"/>
      <c r="B51" s="552"/>
      <c r="C51" s="552"/>
      <c r="D51" s="552"/>
      <c r="E51" s="552"/>
      <c r="F51" s="552"/>
      <c r="G51" s="552"/>
      <c r="H51" s="552"/>
      <c r="I51" s="552"/>
      <c r="J51" s="552"/>
      <c r="K51" s="552"/>
      <c r="L51" s="552"/>
      <c r="M51" s="552"/>
      <c r="N51" s="552"/>
      <c r="O51" s="552"/>
      <c r="P51" s="552"/>
      <c r="Q51" s="552"/>
      <c r="R51" s="552"/>
      <c r="S51" s="552"/>
      <c r="T51" s="552"/>
      <c r="U51" s="552"/>
      <c r="V51" s="552"/>
      <c r="W51" s="552"/>
      <c r="X51" s="552"/>
      <c r="Y51" s="552"/>
      <c r="Z51" s="552"/>
      <c r="AA51" s="552"/>
      <c r="AB51" s="552"/>
      <c r="AC51" s="552"/>
      <c r="AD51" s="552"/>
      <c r="AE51" s="552"/>
      <c r="AF51" s="552"/>
      <c r="AG51" s="552"/>
      <c r="AH51" s="552"/>
      <c r="AI51" s="552"/>
      <c r="AJ51" s="552"/>
      <c r="AK51" s="552"/>
      <c r="AL51" s="552"/>
      <c r="AM51" s="552"/>
      <c r="AN51" s="552"/>
      <c r="AO51" s="552"/>
      <c r="AP51" s="552"/>
      <c r="AQ51" s="552"/>
      <c r="AR51" s="552"/>
      <c r="AS51" s="552"/>
      <c r="AT51" s="552"/>
      <c r="AU51" s="552"/>
      <c r="AV51" s="552"/>
      <c r="AW51" s="552"/>
      <c r="AX51" s="552"/>
      <c r="AY51" s="552"/>
      <c r="AZ51" s="552"/>
      <c r="BA51" s="552"/>
      <c r="BB51" s="552"/>
      <c r="BC51" s="552"/>
    </row>
    <row r="52" spans="1:55" x14ac:dyDescent="0.25">
      <c r="AX52" s="156"/>
      <c r="AY52" s="156"/>
      <c r="AZ52" s="156"/>
      <c r="BA52" s="156"/>
      <c r="BB52" s="156"/>
    </row>
    <row r="53" spans="1:55" x14ac:dyDescent="0.25">
      <c r="A53" s="7" t="s">
        <v>216</v>
      </c>
    </row>
  </sheetData>
  <customSheetViews>
    <customSheetView guid="{E75C0D7B-3E4A-434B-96FE-CEE92272A77B}" showPageBreaks="1" state="hidden" view="pageBreakPreview">
      <selection activeCell="A2" sqref="A2"/>
      <colBreaks count="3" manualBreakCount="3">
        <brk id="13" max="1048575" man="1"/>
        <brk id="25" max="1048575" man="1"/>
        <brk id="37" max="1048575" man="1"/>
      </colBreaks>
      <pageMargins left="0.5" right="0.5" top="0.5" bottom="0.5" header="0.3" footer="0.3"/>
      <pageSetup paperSize="3" scale="58" fitToWidth="0" orientation="landscape" r:id="rId1"/>
      <headerFooter>
        <oddHeader>&amp;CPart 4
Attachment D</oddHeader>
      </headerFooter>
    </customSheetView>
    <customSheetView guid="{31BC5335-8096-4287-8627-CB109A38F245}" showPageBreaks="1" state="hidden" view="pageBreakPreview">
      <selection activeCell="A2" sqref="A2"/>
      <colBreaks count="3" manualBreakCount="3">
        <brk id="13" max="1048575" man="1"/>
        <brk id="25" max="1048575" man="1"/>
        <brk id="37" max="1048575" man="1"/>
      </colBreaks>
      <pageMargins left="0.5" right="0.5" top="0.5" bottom="0.5" header="0.3" footer="0.3"/>
      <pageSetup paperSize="3" scale="58" fitToWidth="0" orientation="landscape" r:id="rId2"/>
      <headerFooter>
        <oddHeader>&amp;CPart 4
Attachment D</oddHeader>
      </headerFooter>
    </customSheetView>
    <customSheetView guid="{63CFD90D-C273-4B87-85C4-D09C971CBCD1}" showPageBreaks="1" state="hidden" view="pageBreakPreview">
      <selection activeCell="A2" sqref="A2"/>
      <colBreaks count="3" manualBreakCount="3">
        <brk id="13" max="1048575" man="1"/>
        <brk id="25" max="1048575" man="1"/>
        <brk id="37" max="1048575" man="1"/>
      </colBreaks>
      <pageMargins left="0.5" right="0.5" top="0.5" bottom="0.5" header="0.3" footer="0.3"/>
      <pageSetup paperSize="3" scale="58" fitToWidth="0" orientation="landscape" r:id="rId3"/>
      <headerFooter>
        <oddHeader>&amp;CPart 4
Attachment D</oddHeader>
      </headerFooter>
    </customSheetView>
    <customSheetView guid="{9C753457-4C33-4A47-A17C-F2A57D66DFE8}" showPageBreaks="1" state="hidden" view="pageBreakPreview">
      <selection activeCell="A2" sqref="A2"/>
      <colBreaks count="3" manualBreakCount="3">
        <brk id="13" max="1048575" man="1"/>
        <brk id="25" max="1048575" man="1"/>
        <brk id="37" max="1048575" man="1"/>
      </colBreaks>
      <pageMargins left="0.5" right="0.5" top="0.5" bottom="0.5" header="0.3" footer="0.3"/>
      <pageSetup paperSize="3" scale="58" fitToWidth="0" orientation="landscape" r:id="rId4"/>
      <headerFooter>
        <oddHeader>&amp;CPart 4
Attachment D</oddHeader>
      </headerFooter>
    </customSheetView>
    <customSheetView guid="{B002AD18-C1CC-4CF6-9584-A45B0F58781D}" showPageBreaks="1" state="hidden" view="pageBreakPreview">
      <selection activeCell="A2" sqref="A2"/>
      <colBreaks count="3" manualBreakCount="3">
        <brk id="13" max="1048575" man="1"/>
        <brk id="25" max="1048575" man="1"/>
        <brk id="37" max="1048575" man="1"/>
      </colBreaks>
      <pageMargins left="0.5" right="0.5" top="0.5" bottom="0.5" header="0.3" footer="0.3"/>
      <pageSetup paperSize="3" scale="58" fitToWidth="0" orientation="landscape" r:id="rId5"/>
      <headerFooter>
        <oddHeader>&amp;CPart 4
Attachment D</oddHeader>
      </headerFooter>
    </customSheetView>
  </customSheetViews>
  <mergeCells count="27">
    <mergeCell ref="B24:BC24"/>
    <mergeCell ref="AX50:BC51"/>
    <mergeCell ref="AR50:AW51"/>
    <mergeCell ref="AL50:AQ51"/>
    <mergeCell ref="AF50:AK51"/>
    <mergeCell ref="A50:A51"/>
    <mergeCell ref="B50:G51"/>
    <mergeCell ref="H50:M51"/>
    <mergeCell ref="Z50:AE51"/>
    <mergeCell ref="T50:Y51"/>
    <mergeCell ref="N50:S51"/>
    <mergeCell ref="F4:M8"/>
    <mergeCell ref="AX26:BC26"/>
    <mergeCell ref="AR26:AW26"/>
    <mergeCell ref="AL26:AQ26"/>
    <mergeCell ref="AF26:AK26"/>
    <mergeCell ref="B26:G26"/>
    <mergeCell ref="Z26:AE26"/>
    <mergeCell ref="T26:Y26"/>
    <mergeCell ref="N26:S26"/>
    <mergeCell ref="H26:M26"/>
    <mergeCell ref="F11:G11"/>
    <mergeCell ref="E16:J16"/>
    <mergeCell ref="B25:G25"/>
    <mergeCell ref="Z25:AK25"/>
    <mergeCell ref="AL25:BC25"/>
    <mergeCell ref="H25:Y25"/>
  </mergeCells>
  <hyperlinks>
    <hyperlink ref="A26" r:id="rId6" display="Payment Model Type"/>
  </hyperlinks>
  <pageMargins left="0.5" right="0.5" top="0.5" bottom="0.5" header="0.3" footer="0.3"/>
  <pageSetup paperSize="3" scale="58" fitToWidth="0" orientation="landscape" r:id="rId7"/>
  <headerFooter>
    <oddHeader>&amp;CPart 4
Attachment D</oddHeader>
  </headerFooter>
  <colBreaks count="3" manualBreakCount="3">
    <brk id="13" max="1048575" man="1"/>
    <brk id="25" max="1048575" man="1"/>
    <brk id="3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Y50"/>
  <sheetViews>
    <sheetView showGridLines="0" topLeftCell="A7" zoomScaleNormal="100" zoomScaleSheetLayoutView="85" workbookViewId="0">
      <pane xSplit="1" ySplit="4" topLeftCell="B11" activePane="bottomRight" state="frozen"/>
      <selection activeCell="A7" sqref="A7"/>
      <selection pane="topRight" activeCell="B7" sqref="B7"/>
      <selection pane="bottomLeft" activeCell="A11" sqref="A11"/>
      <selection pane="bottomRight" activeCell="O29" sqref="O29"/>
    </sheetView>
  </sheetViews>
  <sheetFormatPr defaultColWidth="9.140625" defaultRowHeight="15" outlineLevelRow="1" x14ac:dyDescent="0.25"/>
  <cols>
    <col min="1" max="1" width="38.85546875" style="278" customWidth="1"/>
    <col min="2" max="2" width="16.7109375" style="278" customWidth="1"/>
    <col min="3" max="3" width="0.85546875" style="79" customWidth="1"/>
    <col min="4" max="4" width="16.7109375" style="53" customWidth="1"/>
    <col min="5" max="5" width="19.42578125" style="53" customWidth="1"/>
    <col min="6" max="6" width="19.42578125" style="79" customWidth="1"/>
    <col min="7" max="10" width="19.42578125" style="53" customWidth="1"/>
    <col min="11" max="11" width="13.42578125" style="53" bestFit="1" customWidth="1"/>
    <col min="12" max="12" width="11.42578125" style="53" customWidth="1"/>
    <col min="13" max="14" width="9.140625" style="53" hidden="1" customWidth="1"/>
    <col min="15" max="22" width="9.140625" style="53"/>
    <col min="23" max="23" width="24.85546875" style="53" bestFit="1" customWidth="1"/>
    <col min="24" max="24" width="9.140625" style="53"/>
    <col min="25" max="25" width="26" style="53" bestFit="1" customWidth="1"/>
    <col min="26" max="16384" width="9.140625" style="53"/>
  </cols>
  <sheetData>
    <row r="1" spans="1:25" hidden="1" outlineLevel="1" x14ac:dyDescent="0.25"/>
    <row r="2" spans="1:25" hidden="1" outlineLevel="1" x14ac:dyDescent="0.25">
      <c r="A2" s="279"/>
      <c r="B2" s="283" t="s">
        <v>0</v>
      </c>
      <c r="C2" s="81"/>
      <c r="D2" s="80" t="s">
        <v>7</v>
      </c>
      <c r="E2" s="80"/>
      <c r="F2" s="81"/>
      <c r="G2" s="80"/>
      <c r="H2" s="82" t="s">
        <v>8</v>
      </c>
      <c r="I2" s="82" t="s">
        <v>8</v>
      </c>
      <c r="J2" s="82"/>
    </row>
    <row r="3" spans="1:25" hidden="1" outlineLevel="1" x14ac:dyDescent="0.25">
      <c r="B3" s="284" t="s">
        <v>4</v>
      </c>
      <c r="C3" s="84"/>
      <c r="D3" s="83" t="s">
        <v>5</v>
      </c>
      <c r="E3" s="83"/>
      <c r="F3" s="84"/>
      <c r="G3" s="83"/>
      <c r="H3" s="80" t="s">
        <v>6</v>
      </c>
      <c r="I3" s="80" t="s">
        <v>6</v>
      </c>
      <c r="J3" s="80"/>
    </row>
    <row r="4" spans="1:25" hidden="1" outlineLevel="1" x14ac:dyDescent="0.25">
      <c r="B4" s="284" t="s">
        <v>18</v>
      </c>
      <c r="C4" s="84"/>
      <c r="D4" s="83" t="s">
        <v>18</v>
      </c>
      <c r="E4" s="83"/>
      <c r="F4" s="84"/>
      <c r="G4" s="83"/>
      <c r="H4" s="83" t="s">
        <v>18</v>
      </c>
      <c r="I4" s="83" t="s">
        <v>18</v>
      </c>
      <c r="J4" s="83"/>
      <c r="W4" s="85" t="s">
        <v>45</v>
      </c>
      <c r="Y4" s="85" t="s">
        <v>46</v>
      </c>
    </row>
    <row r="5" spans="1:25" hidden="1" outlineLevel="1" x14ac:dyDescent="0.25"/>
    <row r="6" spans="1:25" hidden="1" outlineLevel="1" x14ac:dyDescent="0.25"/>
    <row r="7" spans="1:25" collapsed="1" x14ac:dyDescent="0.25">
      <c r="F7" s="53"/>
    </row>
    <row r="8" spans="1:25" x14ac:dyDescent="0.25">
      <c r="A8" s="280" t="s">
        <v>356</v>
      </c>
      <c r="B8" s="86"/>
      <c r="C8" s="86"/>
      <c r="D8" s="86"/>
      <c r="E8" s="86"/>
      <c r="F8" s="86"/>
      <c r="G8" s="86"/>
      <c r="H8" s="86"/>
      <c r="I8" s="358"/>
      <c r="J8" s="358"/>
    </row>
    <row r="9" spans="1:25" s="55" customFormat="1" x14ac:dyDescent="0.25">
      <c r="A9" s="87"/>
      <c r="B9" s="87"/>
      <c r="C9" s="87"/>
      <c r="D9" s="87"/>
      <c r="E9" s="54"/>
      <c r="F9" s="54"/>
      <c r="G9" s="54"/>
      <c r="H9" s="54"/>
      <c r="I9" s="54"/>
      <c r="J9" s="54"/>
    </row>
    <row r="10" spans="1:25" s="56" customFormat="1" ht="30" x14ac:dyDescent="0.25">
      <c r="A10" s="67" t="s">
        <v>9</v>
      </c>
      <c r="B10" s="285" t="s">
        <v>44</v>
      </c>
      <c r="C10" s="88"/>
      <c r="D10" s="88" t="s">
        <v>43</v>
      </c>
      <c r="E10" s="88" t="s">
        <v>272</v>
      </c>
      <c r="F10" s="88" t="s">
        <v>355</v>
      </c>
      <c r="G10" s="88" t="s">
        <v>195</v>
      </c>
      <c r="H10" s="285" t="s">
        <v>341</v>
      </c>
      <c r="I10" s="285" t="s">
        <v>342</v>
      </c>
      <c r="J10" s="285" t="s">
        <v>343</v>
      </c>
    </row>
    <row r="11" spans="1:25" s="79" customFormat="1" x14ac:dyDescent="0.25">
      <c r="A11" s="89"/>
      <c r="B11" s="90"/>
      <c r="C11" s="90"/>
      <c r="D11" s="90"/>
      <c r="E11" s="90"/>
      <c r="F11" s="90"/>
      <c r="G11" s="90"/>
      <c r="H11" s="90"/>
      <c r="I11" s="90"/>
      <c r="J11" s="90"/>
    </row>
    <row r="12" spans="1:25" s="455" customFormat="1" x14ac:dyDescent="0.25">
      <c r="A12" s="452" t="s">
        <v>10</v>
      </c>
      <c r="B12" s="453">
        <v>1450752</v>
      </c>
      <c r="C12" s="454"/>
      <c r="D12" s="454">
        <v>10383333</v>
      </c>
      <c r="E12" s="454">
        <v>11381608</v>
      </c>
      <c r="F12" s="78">
        <v>20531348.662084617</v>
      </c>
      <c r="G12" s="454">
        <v>12800000</v>
      </c>
      <c r="H12" s="454">
        <v>12800000</v>
      </c>
      <c r="I12" s="477">
        <v>26304448.480417967</v>
      </c>
      <c r="J12" s="477">
        <v>25999231.584457908</v>
      </c>
    </row>
    <row r="13" spans="1:25" s="459" customFormat="1" x14ac:dyDescent="0.25">
      <c r="A13" s="456" t="s">
        <v>47</v>
      </c>
      <c r="B13" s="457">
        <v>0</v>
      </c>
      <c r="C13" s="458"/>
      <c r="D13" s="458">
        <v>0</v>
      </c>
      <c r="E13" s="458">
        <v>0</v>
      </c>
      <c r="F13" s="467">
        <v>1400000</v>
      </c>
      <c r="G13" s="458">
        <v>2200000</v>
      </c>
      <c r="H13" s="458">
        <v>2200000</v>
      </c>
      <c r="I13" s="478">
        <v>3900000</v>
      </c>
      <c r="J13" s="478">
        <v>3900000</v>
      </c>
    </row>
    <row r="14" spans="1:25" s="91" customFormat="1" x14ac:dyDescent="0.25">
      <c r="A14" s="92" t="s">
        <v>48</v>
      </c>
      <c r="B14" s="286">
        <f>SUM(B12:B13)</f>
        <v>1450752</v>
      </c>
      <c r="C14" s="286">
        <f t="shared" ref="C14:D14" si="0">SUM(C12:C13)</f>
        <v>0</v>
      </c>
      <c r="D14" s="286">
        <f t="shared" si="0"/>
        <v>10383333</v>
      </c>
      <c r="E14" s="286">
        <v>11381608</v>
      </c>
      <c r="F14" s="93">
        <v>21931348.662084617</v>
      </c>
      <c r="G14" s="286">
        <v>15000000</v>
      </c>
      <c r="H14" s="286">
        <v>15000000</v>
      </c>
      <c r="I14" s="286">
        <f>SUM(I12:I13)</f>
        <v>30204448.480417967</v>
      </c>
      <c r="J14" s="286">
        <f>SUM(J12:J13)</f>
        <v>29899231.584457908</v>
      </c>
    </row>
    <row r="15" spans="1:25" s="91" customFormat="1" x14ac:dyDescent="0.25">
      <c r="A15" s="92"/>
      <c r="B15" s="93"/>
      <c r="C15" s="93"/>
      <c r="D15" s="93"/>
      <c r="E15" s="93"/>
      <c r="F15" s="93"/>
      <c r="G15" s="93"/>
      <c r="H15" s="93"/>
      <c r="I15" s="93"/>
      <c r="J15" s="93"/>
    </row>
    <row r="16" spans="1:25" s="455" customFormat="1" x14ac:dyDescent="0.25">
      <c r="A16" s="460" t="s">
        <v>23</v>
      </c>
      <c r="B16" s="461">
        <v>1400000</v>
      </c>
      <c r="C16" s="461"/>
      <c r="D16" s="461">
        <v>1500000</v>
      </c>
      <c r="E16" s="461">
        <v>4086899</v>
      </c>
      <c r="F16" s="468">
        <v>2585268.25</v>
      </c>
      <c r="G16" s="461">
        <v>250000</v>
      </c>
      <c r="H16" s="461">
        <v>250000</v>
      </c>
      <c r="I16" s="472">
        <v>2500000</v>
      </c>
      <c r="J16" s="472">
        <v>3824884.7926267283</v>
      </c>
    </row>
    <row r="17" spans="1:11" s="455" customFormat="1" x14ac:dyDescent="0.25">
      <c r="A17" s="460" t="s">
        <v>27</v>
      </c>
      <c r="B17" s="461">
        <v>115331</v>
      </c>
      <c r="C17" s="461"/>
      <c r="D17" s="461">
        <v>250000</v>
      </c>
      <c r="E17" s="461">
        <v>209030</v>
      </c>
      <c r="F17" s="468">
        <v>150000</v>
      </c>
      <c r="G17" s="461">
        <v>250000</v>
      </c>
      <c r="H17" s="461">
        <v>250000</v>
      </c>
      <c r="I17" s="472">
        <v>200000</v>
      </c>
      <c r="J17" s="472">
        <v>200000</v>
      </c>
    </row>
    <row r="18" spans="1:11" s="464" customFormat="1" x14ac:dyDescent="0.25">
      <c r="A18" s="462" t="s">
        <v>17</v>
      </c>
      <c r="B18" s="463">
        <v>0</v>
      </c>
      <c r="C18" s="463"/>
      <c r="D18" s="463">
        <v>0</v>
      </c>
      <c r="E18" s="463">
        <v>0</v>
      </c>
      <c r="F18" s="467">
        <v>0</v>
      </c>
      <c r="G18" s="463">
        <v>0</v>
      </c>
      <c r="H18" s="463">
        <v>0</v>
      </c>
      <c r="I18" s="476">
        <v>0</v>
      </c>
      <c r="J18" s="476">
        <v>0</v>
      </c>
      <c r="K18" s="455"/>
    </row>
    <row r="19" spans="1:11" s="79" customFormat="1" x14ac:dyDescent="0.25">
      <c r="A19" s="92" t="s">
        <v>11</v>
      </c>
      <c r="B19" s="93">
        <f>SUM(B14:B18)</f>
        <v>2966083</v>
      </c>
      <c r="C19" s="93">
        <f t="shared" ref="C19:D19" si="1">SUM(C14:C18)</f>
        <v>0</v>
      </c>
      <c r="D19" s="93">
        <f t="shared" si="1"/>
        <v>12133333</v>
      </c>
      <c r="E19" s="93">
        <v>15677537</v>
      </c>
      <c r="F19" s="93">
        <v>2735268.25</v>
      </c>
      <c r="G19" s="93">
        <v>15500000</v>
      </c>
      <c r="H19" s="93">
        <v>15500000</v>
      </c>
      <c r="I19" s="93">
        <f>SUM(I16:I18)</f>
        <v>2700000</v>
      </c>
      <c r="J19" s="93">
        <f>SUM(J16:J18)</f>
        <v>4024884.7926267283</v>
      </c>
      <c r="K19" s="91"/>
    </row>
    <row r="20" spans="1:11" s="79" customFormat="1" x14ac:dyDescent="0.25">
      <c r="A20" s="92"/>
      <c r="B20" s="93"/>
      <c r="C20" s="93"/>
      <c r="D20" s="93"/>
      <c r="E20" s="93"/>
      <c r="F20" s="93"/>
      <c r="G20" s="93"/>
      <c r="H20" s="93"/>
      <c r="I20" s="93"/>
      <c r="J20" s="93"/>
      <c r="K20" s="91"/>
    </row>
    <row r="21" spans="1:11" s="464" customFormat="1" x14ac:dyDescent="0.25">
      <c r="A21" s="460" t="s">
        <v>51</v>
      </c>
      <c r="B21" s="461">
        <v>0</v>
      </c>
      <c r="C21" s="461"/>
      <c r="D21" s="461">
        <v>0</v>
      </c>
      <c r="E21" s="461">
        <v>0</v>
      </c>
      <c r="F21" s="461">
        <v>0</v>
      </c>
      <c r="G21" s="461">
        <v>0</v>
      </c>
      <c r="H21" s="461">
        <v>0</v>
      </c>
      <c r="I21" s="472">
        <v>0</v>
      </c>
      <c r="J21" s="472">
        <v>0</v>
      </c>
      <c r="K21" s="455"/>
    </row>
    <row r="22" spans="1:11" s="464" customFormat="1" x14ac:dyDescent="0.25">
      <c r="A22" s="460" t="s">
        <v>12</v>
      </c>
      <c r="B22" s="461">
        <v>0</v>
      </c>
      <c r="C22" s="461"/>
      <c r="D22" s="461">
        <v>0</v>
      </c>
      <c r="E22" s="461">
        <v>0</v>
      </c>
      <c r="F22" s="461">
        <v>0</v>
      </c>
      <c r="G22" s="461">
        <v>0</v>
      </c>
      <c r="H22" s="461">
        <v>0</v>
      </c>
      <c r="I22" s="472">
        <v>0</v>
      </c>
      <c r="J22" s="472">
        <v>0</v>
      </c>
    </row>
    <row r="23" spans="1:11" s="464" customFormat="1" x14ac:dyDescent="0.25">
      <c r="A23" s="460" t="s">
        <v>13</v>
      </c>
      <c r="B23" s="461">
        <v>0</v>
      </c>
      <c r="C23" s="461"/>
      <c r="D23" s="461">
        <v>0</v>
      </c>
      <c r="E23" s="461">
        <v>0</v>
      </c>
      <c r="F23" s="461">
        <v>0</v>
      </c>
      <c r="G23" s="461">
        <v>0</v>
      </c>
      <c r="H23" s="461">
        <v>0</v>
      </c>
      <c r="I23" s="472">
        <v>0</v>
      </c>
      <c r="J23" s="472">
        <v>0</v>
      </c>
    </row>
    <row r="24" spans="1:11" s="91" customFormat="1" ht="15.75" thickBot="1" x14ac:dyDescent="0.3">
      <c r="A24" s="282" t="s">
        <v>40</v>
      </c>
      <c r="B24" s="94">
        <f>SUM(B19:B23)</f>
        <v>2966083</v>
      </c>
      <c r="C24" s="95"/>
      <c r="D24" s="94">
        <f>SUM(D19:D23)</f>
        <v>12133333</v>
      </c>
      <c r="E24" s="94">
        <v>15677537</v>
      </c>
      <c r="F24" s="94">
        <v>24666616.912084617</v>
      </c>
      <c r="G24" s="94">
        <v>15500000</v>
      </c>
      <c r="H24" s="94">
        <v>15500000</v>
      </c>
      <c r="I24" s="94">
        <f>SUM(I21:I23)+I14+I19</f>
        <v>32904448.480417967</v>
      </c>
      <c r="J24" s="94">
        <f>SUM(J21:J23)+J14+J19</f>
        <v>33924116.377084635</v>
      </c>
    </row>
    <row r="25" spans="1:11" s="79" customFormat="1" ht="15.75" thickTop="1" x14ac:dyDescent="0.25">
      <c r="A25" s="89"/>
      <c r="B25" s="90"/>
      <c r="C25" s="90"/>
      <c r="D25" s="90"/>
      <c r="E25" s="90"/>
      <c r="F25" s="90"/>
      <c r="G25" s="90"/>
      <c r="H25" s="90"/>
      <c r="I25" s="90"/>
      <c r="J25" s="90"/>
    </row>
    <row r="26" spans="1:11" s="464" customFormat="1" x14ac:dyDescent="0.25">
      <c r="A26" s="460" t="s">
        <v>20</v>
      </c>
      <c r="B26" s="461">
        <v>0</v>
      </c>
      <c r="C26" s="461"/>
      <c r="D26" s="461">
        <v>0</v>
      </c>
      <c r="E26" s="461">
        <v>137611</v>
      </c>
      <c r="F26" s="469">
        <v>229315</v>
      </c>
      <c r="G26" s="461">
        <v>0</v>
      </c>
      <c r="H26" s="461">
        <v>0</v>
      </c>
      <c r="I26" s="469">
        <v>3230306.6</v>
      </c>
      <c r="J26" s="472">
        <v>1196223.2000000002</v>
      </c>
    </row>
    <row r="27" spans="1:11" s="464" customFormat="1" x14ac:dyDescent="0.25">
      <c r="A27" s="460" t="s">
        <v>25</v>
      </c>
      <c r="B27" s="465">
        <v>1868230</v>
      </c>
      <c r="C27" s="465"/>
      <c r="D27" s="465">
        <v>2000000</v>
      </c>
      <c r="E27" s="465">
        <v>5894847</v>
      </c>
      <c r="F27" s="468">
        <v>3724791</v>
      </c>
      <c r="G27" s="465">
        <v>500000</v>
      </c>
      <c r="H27" s="465">
        <v>500000</v>
      </c>
      <c r="I27" s="474">
        <v>3500000</v>
      </c>
      <c r="J27" s="474">
        <v>4112236.8966666665</v>
      </c>
    </row>
    <row r="28" spans="1:11" s="464" customFormat="1" x14ac:dyDescent="0.25">
      <c r="A28" s="460" t="s">
        <v>194</v>
      </c>
      <c r="B28" s="465">
        <v>0</v>
      </c>
      <c r="C28" s="465"/>
      <c r="D28" s="465">
        <v>0</v>
      </c>
      <c r="E28" s="465">
        <v>0</v>
      </c>
      <c r="F28" s="468">
        <v>0</v>
      </c>
      <c r="G28" s="465"/>
      <c r="H28" s="465"/>
      <c r="I28" s="474">
        <v>0</v>
      </c>
      <c r="J28" s="474">
        <v>0</v>
      </c>
    </row>
    <row r="29" spans="1:11" s="464" customFormat="1" x14ac:dyDescent="0.25">
      <c r="A29" s="460" t="s">
        <v>26</v>
      </c>
      <c r="B29" s="465">
        <v>980389</v>
      </c>
      <c r="C29" s="465"/>
      <c r="D29" s="465">
        <v>9833333</v>
      </c>
      <c r="E29" s="465">
        <v>9345728</v>
      </c>
      <c r="F29" s="468">
        <v>14419326.916666666</v>
      </c>
      <c r="G29" s="465">
        <v>12500000</v>
      </c>
      <c r="H29" s="465">
        <v>12500000</v>
      </c>
      <c r="I29" s="474">
        <v>20106994.399999999</v>
      </c>
      <c r="J29" s="474">
        <v>22548508.800000001</v>
      </c>
    </row>
    <row r="30" spans="1:11" s="464" customFormat="1" x14ac:dyDescent="0.25">
      <c r="A30" s="460" t="s">
        <v>24</v>
      </c>
      <c r="B30" s="465">
        <v>67465</v>
      </c>
      <c r="C30" s="465"/>
      <c r="D30" s="465">
        <v>250000</v>
      </c>
      <c r="E30" s="465">
        <v>249351</v>
      </c>
      <c r="F30" s="468">
        <v>150000</v>
      </c>
      <c r="G30" s="465">
        <v>250000</v>
      </c>
      <c r="H30" s="465">
        <v>250000</v>
      </c>
      <c r="I30" s="474">
        <v>150000</v>
      </c>
      <c r="J30" s="474">
        <v>150000</v>
      </c>
    </row>
    <row r="31" spans="1:11" s="464" customFormat="1" x14ac:dyDescent="0.25">
      <c r="A31" s="460" t="s">
        <v>49</v>
      </c>
      <c r="B31" s="465">
        <v>0</v>
      </c>
      <c r="C31" s="465"/>
      <c r="D31" s="465">
        <v>0</v>
      </c>
      <c r="E31" s="465">
        <v>0</v>
      </c>
      <c r="F31" s="468">
        <v>0</v>
      </c>
      <c r="G31" s="465">
        <v>2200000</v>
      </c>
      <c r="H31" s="465">
        <v>2200000</v>
      </c>
      <c r="I31" s="474">
        <v>0</v>
      </c>
      <c r="J31" s="474">
        <v>0</v>
      </c>
    </row>
    <row r="32" spans="1:11" s="464" customFormat="1" x14ac:dyDescent="0.25">
      <c r="A32" s="460" t="s">
        <v>21</v>
      </c>
      <c r="B32" s="466">
        <v>0</v>
      </c>
      <c r="C32" s="466"/>
      <c r="D32" s="466">
        <v>0</v>
      </c>
      <c r="E32" s="466">
        <v>0</v>
      </c>
      <c r="F32" s="468">
        <v>4124849</v>
      </c>
      <c r="G32" s="466">
        <v>0</v>
      </c>
      <c r="H32" s="466">
        <v>0</v>
      </c>
      <c r="I32" s="475">
        <v>0</v>
      </c>
      <c r="J32" s="475">
        <v>0</v>
      </c>
    </row>
    <row r="33" spans="1:10" s="464" customFormat="1" x14ac:dyDescent="0.25">
      <c r="A33" s="460" t="s">
        <v>14</v>
      </c>
      <c r="B33" s="466">
        <v>0</v>
      </c>
      <c r="C33" s="466"/>
      <c r="D33" s="466">
        <v>0</v>
      </c>
      <c r="E33" s="466">
        <v>0</v>
      </c>
      <c r="F33" s="470">
        <v>0</v>
      </c>
      <c r="G33" s="466">
        <v>0</v>
      </c>
      <c r="H33" s="466">
        <v>0</v>
      </c>
      <c r="I33" s="475">
        <v>0</v>
      </c>
      <c r="J33" s="475">
        <v>0</v>
      </c>
    </row>
    <row r="34" spans="1:10" s="464" customFormat="1" x14ac:dyDescent="0.25">
      <c r="A34" s="460" t="s">
        <v>15</v>
      </c>
      <c r="B34" s="466">
        <v>0</v>
      </c>
      <c r="C34" s="466"/>
      <c r="D34" s="466">
        <v>0</v>
      </c>
      <c r="E34" s="466">
        <v>0</v>
      </c>
      <c r="F34" s="471">
        <v>0</v>
      </c>
      <c r="G34" s="466">
        <v>0</v>
      </c>
      <c r="H34" s="466">
        <v>0</v>
      </c>
      <c r="I34" s="475">
        <v>0</v>
      </c>
      <c r="J34" s="475">
        <v>0</v>
      </c>
    </row>
    <row r="35" spans="1:10" s="79" customFormat="1" x14ac:dyDescent="0.25">
      <c r="A35" s="282" t="s">
        <v>41</v>
      </c>
      <c r="B35" s="287">
        <f>SUM(B26:B34)</f>
        <v>2916084</v>
      </c>
      <c r="C35" s="424"/>
      <c r="D35" s="287">
        <f>SUM(D26:D34)</f>
        <v>12083333</v>
      </c>
      <c r="E35" s="287">
        <v>15627537</v>
      </c>
      <c r="F35" s="451">
        <v>22648281.916666664</v>
      </c>
      <c r="G35" s="287">
        <v>15450000</v>
      </c>
      <c r="H35" s="287">
        <v>15450000</v>
      </c>
      <c r="I35" s="287">
        <f>SUM(I26:I34)</f>
        <v>26987301</v>
      </c>
      <c r="J35" s="287">
        <f>SUM(J26:J34)</f>
        <v>28006968.896666668</v>
      </c>
    </row>
    <row r="36" spans="1:10" s="79" customFormat="1" x14ac:dyDescent="0.25">
      <c r="A36" s="92"/>
      <c r="B36" s="93"/>
      <c r="C36" s="93"/>
      <c r="D36" s="93"/>
      <c r="E36" s="93"/>
      <c r="F36" s="93"/>
      <c r="G36" s="93"/>
      <c r="H36" s="93"/>
      <c r="I36" s="93"/>
      <c r="J36" s="93"/>
    </row>
    <row r="37" spans="1:10" s="464" customFormat="1" x14ac:dyDescent="0.25">
      <c r="A37" s="460" t="s">
        <v>50</v>
      </c>
      <c r="B37" s="461">
        <v>0</v>
      </c>
      <c r="C37" s="461"/>
      <c r="D37" s="461">
        <v>0</v>
      </c>
      <c r="E37" s="465">
        <v>0</v>
      </c>
      <c r="F37" s="472">
        <v>1968334.9954179525</v>
      </c>
      <c r="G37" s="461">
        <v>0</v>
      </c>
      <c r="H37" s="461">
        <v>0</v>
      </c>
      <c r="I37" s="470">
        <v>5867147.4804179668</v>
      </c>
      <c r="J37" s="474">
        <v>5867147.4804179668</v>
      </c>
    </row>
    <row r="38" spans="1:10" s="464" customFormat="1" x14ac:dyDescent="0.25">
      <c r="A38" s="460" t="s">
        <v>19</v>
      </c>
      <c r="B38" s="461">
        <v>50000</v>
      </c>
      <c r="C38" s="461"/>
      <c r="D38" s="461">
        <v>50000</v>
      </c>
      <c r="E38" s="461">
        <v>50000</v>
      </c>
      <c r="F38" s="473">
        <v>50000</v>
      </c>
      <c r="G38" s="461">
        <v>50000</v>
      </c>
      <c r="H38" s="461">
        <v>50000</v>
      </c>
      <c r="I38" s="472">
        <v>50000</v>
      </c>
      <c r="J38" s="472">
        <v>50000</v>
      </c>
    </row>
    <row r="39" spans="1:10" s="79" customFormat="1" x14ac:dyDescent="0.25">
      <c r="A39" s="282" t="s">
        <v>42</v>
      </c>
      <c r="B39" s="287">
        <f t="shared" ref="B39:D39" si="2">SUM(B37:B38)</f>
        <v>50000</v>
      </c>
      <c r="C39" s="424"/>
      <c r="D39" s="287">
        <f t="shared" si="2"/>
        <v>50000</v>
      </c>
      <c r="E39" s="287">
        <v>50000</v>
      </c>
      <c r="F39" s="451">
        <v>2018334.9954179525</v>
      </c>
      <c r="G39" s="287">
        <v>50000</v>
      </c>
      <c r="H39" s="287">
        <v>50000</v>
      </c>
      <c r="I39" s="287">
        <f>SUM(I37:I38)</f>
        <v>5917147.4804179668</v>
      </c>
      <c r="J39" s="287">
        <f>SUM(J37:J38)</f>
        <v>5917147.4804179668</v>
      </c>
    </row>
    <row r="40" spans="1:10" s="79" customFormat="1" x14ac:dyDescent="0.25">
      <c r="A40" s="92"/>
      <c r="B40" s="93"/>
      <c r="C40" s="93"/>
      <c r="D40" s="93"/>
      <c r="E40" s="93"/>
      <c r="F40" s="93"/>
      <c r="G40" s="93"/>
      <c r="H40" s="93"/>
      <c r="I40" s="93"/>
      <c r="J40" s="93"/>
    </row>
    <row r="41" spans="1:10" s="91" customFormat="1" ht="15.75" thickBot="1" x14ac:dyDescent="0.3">
      <c r="A41" s="282" t="s">
        <v>16</v>
      </c>
      <c r="B41" s="94">
        <f>B35+B39</f>
        <v>2966084</v>
      </c>
      <c r="C41" s="95"/>
      <c r="D41" s="94">
        <f t="shared" ref="D41" si="3">D35+D39</f>
        <v>12133333</v>
      </c>
      <c r="E41" s="94">
        <v>15677537</v>
      </c>
      <c r="F41" s="94">
        <f>F35+F39</f>
        <v>24666616.912084617</v>
      </c>
      <c r="G41" s="94">
        <v>15500000</v>
      </c>
      <c r="H41" s="94">
        <v>15500000</v>
      </c>
      <c r="I41" s="94">
        <f>I39+I35</f>
        <v>32904448.480417967</v>
      </c>
      <c r="J41" s="94">
        <f>J39+J35</f>
        <v>33924116.377084635</v>
      </c>
    </row>
    <row r="42" spans="1:10" s="79" customFormat="1" ht="8.25" customHeight="1" thickTop="1" x14ac:dyDescent="0.25">
      <c r="A42" s="89"/>
      <c r="B42" s="90"/>
      <c r="C42" s="90"/>
      <c r="D42" s="90"/>
      <c r="E42" s="90"/>
      <c r="F42" s="90"/>
      <c r="G42" s="90"/>
      <c r="H42" s="90"/>
      <c r="I42" s="90"/>
      <c r="J42" s="90"/>
    </row>
    <row r="43" spans="1:10" s="79" customFormat="1" x14ac:dyDescent="0.25">
      <c r="A43" s="89" t="s">
        <v>282</v>
      </c>
      <c r="B43" s="314">
        <f>B19/(SUM(B26:B30))</f>
        <v>1.0171459395545532</v>
      </c>
      <c r="C43" s="314" t="e">
        <f t="shared" ref="C43:I43" si="4">C19/(SUM(C26:C30))</f>
        <v>#DIV/0!</v>
      </c>
      <c r="D43" s="314">
        <f t="shared" si="4"/>
        <v>1.0041379311486325</v>
      </c>
      <c r="E43" s="314">
        <f t="shared" si="4"/>
        <v>1.003199480506749</v>
      </c>
      <c r="F43" s="314">
        <f t="shared" si="4"/>
        <v>0.14766529845226001</v>
      </c>
      <c r="G43" s="314">
        <f t="shared" si="4"/>
        <v>1.1698113207547169</v>
      </c>
      <c r="H43" s="314">
        <f t="shared" si="4"/>
        <v>1.1698113207547169</v>
      </c>
      <c r="I43" s="314">
        <f t="shared" si="4"/>
        <v>0.10004705546508708</v>
      </c>
      <c r="J43" s="314">
        <f t="shared" ref="J43" si="5">J19/(SUM(J26:J30))</f>
        <v>0.1437101175595536</v>
      </c>
    </row>
    <row r="44" spans="1:10" s="79" customFormat="1" x14ac:dyDescent="0.25">
      <c r="A44" s="89" t="s">
        <v>283</v>
      </c>
      <c r="B44" s="314">
        <f>B35/B24</f>
        <v>0.9831430880390063</v>
      </c>
      <c r="C44" s="314" t="e">
        <f t="shared" ref="C44:G44" si="6">C35/C24</f>
        <v>#DIV/0!</v>
      </c>
      <c r="D44" s="314">
        <f t="shared" si="6"/>
        <v>0.9958791207659099</v>
      </c>
      <c r="E44" s="314">
        <f t="shared" si="6"/>
        <v>0.9968107235211755</v>
      </c>
      <c r="F44" s="314">
        <f t="shared" si="6"/>
        <v>0.91817544324738209</v>
      </c>
      <c r="G44" s="314">
        <f t="shared" si="6"/>
        <v>0.99677419354838714</v>
      </c>
      <c r="H44" s="314">
        <f>H35/H24</f>
        <v>0.99677419354838714</v>
      </c>
      <c r="I44" s="314">
        <f>I35/I24</f>
        <v>0.82017180795662425</v>
      </c>
      <c r="J44" s="314">
        <f>J35/J24</f>
        <v>0.82557696080729948</v>
      </c>
    </row>
    <row r="45" spans="1:10" ht="48" customHeight="1" x14ac:dyDescent="0.25">
      <c r="A45" s="556" t="s">
        <v>278</v>
      </c>
      <c r="B45" s="557"/>
      <c r="C45" s="557"/>
      <c r="D45" s="557"/>
      <c r="E45" s="557"/>
      <c r="F45" s="557"/>
      <c r="G45" s="557"/>
      <c r="H45" s="557"/>
      <c r="I45" s="558"/>
    </row>
    <row r="46" spans="1:10" ht="21.75" customHeight="1" x14ac:dyDescent="0.25">
      <c r="A46" s="559"/>
      <c r="B46" s="560"/>
      <c r="C46" s="560"/>
      <c r="D46" s="560"/>
      <c r="E46" s="560"/>
      <c r="F46" s="560"/>
      <c r="G46" s="560"/>
      <c r="H46" s="560"/>
      <c r="I46" s="561"/>
    </row>
    <row r="47" spans="1:10" x14ac:dyDescent="0.25">
      <c r="A47" s="53"/>
      <c r="B47" s="53"/>
      <c r="C47" s="53"/>
      <c r="F47" s="53"/>
    </row>
    <row r="48" spans="1:10" x14ac:dyDescent="0.25">
      <c r="A48" s="53"/>
      <c r="B48" s="53"/>
      <c r="C48" s="53"/>
      <c r="F48" s="53"/>
    </row>
    <row r="49" spans="1:6" x14ac:dyDescent="0.25">
      <c r="A49" s="53"/>
      <c r="B49" s="53"/>
      <c r="C49" s="53"/>
      <c r="F49" s="53"/>
    </row>
    <row r="50" spans="1:6" x14ac:dyDescent="0.25">
      <c r="A50" s="53"/>
      <c r="B50" s="53"/>
      <c r="C50" s="53"/>
      <c r="F50" s="53"/>
    </row>
  </sheetData>
  <customSheetViews>
    <customSheetView guid="{E75C0D7B-3E4A-434B-96FE-CEE92272A77B}" showPageBreaks="1" showGridLines="0" fitToPage="1" printArea="1" hiddenRows="1" hiddenColumns="1" view="pageBreakPreview" topLeftCell="A7">
      <pane xSplit="1" ySplit="4" topLeftCell="E11" activePane="bottomRight" state="frozen"/>
      <selection pane="bottomRight" activeCell="T31" sqref="T31"/>
      <pageMargins left="0.45" right="0.45" top="0.25" bottom="0.5" header="0.3" footer="0.3"/>
      <pageSetup scale="62" orientation="landscape" r:id="rId1"/>
      <headerFooter>
        <oddHeader>&amp;CPart 4
Attachment A</oddHeader>
        <oddFooter>&amp;L&amp;"-,Bold"&amp;D, Page &amp;P&amp;C&amp;"-,Bold"Green Mountain Care Board&amp;R&amp;"-,Bold"&amp;F, &amp;A</oddFooter>
      </headerFooter>
    </customSheetView>
    <customSheetView guid="{31BC5335-8096-4287-8627-CB109A38F245}" showPageBreaks="1" showGridLines="0" fitToPage="1" printArea="1" hiddenRows="1" hiddenColumns="1" view="pageBreakPreview" topLeftCell="A7">
      <pane xSplit="1" ySplit="4" topLeftCell="E11" activePane="bottomRight" state="frozen"/>
      <selection pane="bottomRight" activeCell="J13" sqref="J13"/>
      <pageMargins left="0.45" right="0.45" top="0.25" bottom="0.5" header="0.3" footer="0.3"/>
      <pageSetup scale="84" orientation="landscape" r:id="rId2"/>
      <headerFooter>
        <oddHeader>&amp;CPart 4
Attachment A</oddHeader>
        <oddFooter>&amp;L&amp;"-,Bold"&amp;D, Page &amp;P&amp;C&amp;"-,Bold"Green Mountain Care Board&amp;R&amp;"-,Bold"&amp;F, &amp;A</oddFooter>
      </headerFooter>
    </customSheetView>
    <customSheetView guid="{63CFD90D-C273-4B87-85C4-D09C971CBCD1}" showPageBreaks="1" showGridLines="0" fitToPage="1" printArea="1" hiddenRows="1" hiddenColumns="1" view="pageBreakPreview" topLeftCell="A7">
      <pane xSplit="1" ySplit="4" topLeftCell="B11" activePane="bottomRight" state="frozen"/>
      <selection pane="bottomRight" activeCell="O36" sqref="O35:O36"/>
      <pageMargins left="0.45" right="0.45" top="0.25" bottom="0.5" header="0.3" footer="0.3"/>
      <pageSetup scale="75" orientation="landscape" r:id="rId3"/>
      <headerFooter>
        <oddHeader>&amp;CPart 4
Attachment A</oddHeader>
        <oddFooter>&amp;L&amp;"-,Bold"&amp;D, Page &amp;P&amp;C&amp;"-,Bold"Green Mountain Care Board&amp;R&amp;"-,Bold"&amp;F, &amp;A</oddFooter>
      </headerFooter>
    </customSheetView>
    <customSheetView guid="{9C753457-4C33-4A47-A17C-F2A57D66DFE8}" showPageBreaks="1" showGridLines="0" fitToPage="1" printArea="1" hiddenRows="1" hiddenColumns="1" view="pageBreakPreview" topLeftCell="A7">
      <pane xSplit="1" ySplit="4" topLeftCell="B11" activePane="bottomRight" state="frozen"/>
      <selection pane="bottomRight" activeCell="O36" sqref="O35:O36"/>
      <pageMargins left="0.45" right="0.45" top="0.25" bottom="0.5" header="0.3" footer="0.3"/>
      <pageSetup scale="75" orientation="landscape" r:id="rId4"/>
      <headerFooter>
        <oddHeader>&amp;CPart 4
Attachment A</oddHeader>
        <oddFooter>&amp;L&amp;"-,Bold"&amp;D, Page &amp;P&amp;C&amp;"-,Bold"Green Mountain Care Board&amp;R&amp;"-,Bold"&amp;F, &amp;A</oddFooter>
      </headerFooter>
    </customSheetView>
    <customSheetView guid="{B002AD18-C1CC-4CF6-9584-A45B0F58781D}" showPageBreaks="1" showGridLines="0" fitToPage="1" printArea="1" hiddenRows="1" hiddenColumns="1" view="pageBreakPreview" topLeftCell="A7">
      <pane xSplit="1" ySplit="4" topLeftCell="E11" activePane="bottomRight" state="frozen"/>
      <selection pane="bottomRight" activeCell="T31" sqref="T31"/>
      <pageMargins left="0.45" right="0.45" top="0.25" bottom="0.5" header="0.3" footer="0.3"/>
      <pageSetup scale="68" orientation="landscape" r:id="rId5"/>
      <headerFooter>
        <oddHeader>&amp;CPart 4
Attachment A</oddHeader>
        <oddFooter>&amp;L&amp;"-,Bold"&amp;D, Page &amp;P&amp;C&amp;"-,Bold"Green Mountain Care Board&amp;R&amp;"-,Bold"&amp;F, &amp;A</oddFooter>
      </headerFooter>
    </customSheetView>
  </customSheetViews>
  <mergeCells count="1">
    <mergeCell ref="A45:I46"/>
  </mergeCells>
  <pageMargins left="0.5" right="0.5" top="0.5" bottom="0.5" header="0.3" footer="0.3"/>
  <pageSetup scale="67" orientation="landscape" r:id="rId6"/>
  <headerFooter>
    <oddHeader>&amp;C&amp;"-,Bold"&amp;12Part 4
Attachment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T120"/>
  <sheetViews>
    <sheetView zoomScaleNormal="100" zoomScaleSheetLayoutView="70" workbookViewId="0">
      <selection activeCell="O29" sqref="O29"/>
    </sheetView>
  </sheetViews>
  <sheetFormatPr defaultRowHeight="15" x14ac:dyDescent="0.25"/>
  <cols>
    <col min="1" max="1" width="52" customWidth="1"/>
    <col min="2" max="2" width="18.28515625" style="3" bestFit="1" customWidth="1"/>
    <col min="3" max="3" width="16.28515625" style="3" customWidth="1"/>
    <col min="4" max="4" width="0.42578125" style="50" customWidth="1"/>
    <col min="5" max="5" width="17.85546875" style="3" bestFit="1" customWidth="1"/>
    <col min="6" max="6" width="18.28515625" style="3" bestFit="1" customWidth="1"/>
    <col min="7" max="7" width="0.42578125" style="50" customWidth="1"/>
    <col min="8" max="8" width="17.85546875" style="3" bestFit="1" customWidth="1"/>
    <col min="9" max="9" width="18.28515625" style="3" bestFit="1" customWidth="1"/>
    <col min="10" max="10" width="0.42578125" style="50" customWidth="1"/>
    <col min="11" max="13" width="16.28515625" style="3" customWidth="1"/>
    <col min="14" max="15" width="17.42578125" style="3" bestFit="1" customWidth="1"/>
    <col min="16" max="16" width="17.42578125" style="304" bestFit="1" customWidth="1"/>
    <col min="17" max="17" width="17.42578125" style="3" bestFit="1" customWidth="1"/>
    <col min="18" max="18" width="17.42578125" style="304" bestFit="1" customWidth="1"/>
    <col min="19" max="19" width="17.42578125" style="3" bestFit="1" customWidth="1"/>
    <col min="20" max="20" width="17.42578125" style="304" bestFit="1" customWidth="1"/>
  </cols>
  <sheetData>
    <row r="1" spans="1:20" s="2" customFormat="1" x14ac:dyDescent="0.25">
      <c r="B1" s="14"/>
      <c r="C1" s="14"/>
      <c r="D1" s="47"/>
      <c r="E1" s="14"/>
      <c r="F1" s="14"/>
      <c r="G1" s="14"/>
      <c r="H1" s="14"/>
      <c r="I1" s="14"/>
      <c r="J1" s="14"/>
      <c r="K1" s="14"/>
      <c r="L1" s="14"/>
      <c r="M1" s="14"/>
      <c r="N1" s="14"/>
      <c r="O1" s="14"/>
      <c r="P1" s="291"/>
      <c r="Q1" s="14"/>
      <c r="R1" s="291"/>
      <c r="S1" s="14"/>
      <c r="T1" s="291"/>
    </row>
    <row r="2" spans="1:20" s="362" customFormat="1" x14ac:dyDescent="0.25">
      <c r="A2" s="280" t="s">
        <v>208</v>
      </c>
      <c r="B2" s="86"/>
      <c r="C2" s="86"/>
      <c r="D2" s="357"/>
      <c r="E2" s="86"/>
      <c r="F2" s="86"/>
      <c r="G2" s="357"/>
      <c r="H2" s="86"/>
      <c r="I2" s="86"/>
      <c r="J2" s="357"/>
      <c r="K2" s="86"/>
      <c r="L2" s="86"/>
      <c r="M2" s="358"/>
      <c r="N2" s="359" t="s">
        <v>228</v>
      </c>
      <c r="O2" s="360"/>
      <c r="P2" s="361"/>
      <c r="Q2" s="360"/>
      <c r="R2" s="361"/>
      <c r="S2" s="360"/>
      <c r="T2" s="361"/>
    </row>
    <row r="3" spans="1:20" s="362" customFormat="1" x14ac:dyDescent="0.25">
      <c r="A3" s="364"/>
      <c r="B3" s="365"/>
      <c r="C3" s="365"/>
      <c r="D3" s="365"/>
      <c r="E3" s="365"/>
      <c r="F3" s="365"/>
      <c r="G3" s="365"/>
      <c r="H3" s="365"/>
      <c r="I3" s="365"/>
      <c r="J3" s="365"/>
      <c r="K3" s="365"/>
      <c r="L3" s="365"/>
      <c r="M3" s="366"/>
      <c r="N3" s="367"/>
      <c r="O3" s="368"/>
      <c r="P3" s="369"/>
      <c r="Q3" s="368"/>
      <c r="R3" s="369"/>
      <c r="S3" s="368"/>
      <c r="T3" s="369"/>
    </row>
    <row r="4" spans="1:20" s="489" customFormat="1" x14ac:dyDescent="0.25">
      <c r="A4" s="370" t="s">
        <v>1</v>
      </c>
      <c r="B4" s="572">
        <v>2016</v>
      </c>
      <c r="C4" s="573"/>
      <c r="D4" s="48"/>
      <c r="E4" s="572">
        <v>2017</v>
      </c>
      <c r="F4" s="573"/>
      <c r="G4" s="48"/>
      <c r="H4" s="572">
        <v>2018</v>
      </c>
      <c r="I4" s="573"/>
      <c r="J4" s="48"/>
      <c r="K4" s="572">
        <v>2019</v>
      </c>
      <c r="L4" s="574"/>
      <c r="M4" s="573"/>
      <c r="N4" s="363">
        <v>2020</v>
      </c>
      <c r="O4" s="562" t="s">
        <v>322</v>
      </c>
      <c r="P4" s="564" t="s">
        <v>323</v>
      </c>
      <c r="Q4" s="562" t="s">
        <v>324</v>
      </c>
      <c r="R4" s="564" t="s">
        <v>325</v>
      </c>
      <c r="S4" s="562" t="s">
        <v>326</v>
      </c>
      <c r="T4" s="564" t="s">
        <v>327</v>
      </c>
    </row>
    <row r="5" spans="1:20" s="490" customFormat="1" ht="30" x14ac:dyDescent="0.25">
      <c r="A5" s="26"/>
      <c r="B5" s="23" t="s">
        <v>22</v>
      </c>
      <c r="C5" s="24" t="s">
        <v>28</v>
      </c>
      <c r="D5" s="48"/>
      <c r="E5" s="23" t="s">
        <v>22</v>
      </c>
      <c r="F5" s="24" t="s">
        <v>28</v>
      </c>
      <c r="G5" s="52"/>
      <c r="H5" s="23" t="s">
        <v>22</v>
      </c>
      <c r="I5" s="24" t="s">
        <v>28</v>
      </c>
      <c r="J5" s="52"/>
      <c r="K5" s="30" t="s">
        <v>33</v>
      </c>
      <c r="L5" s="31" t="s">
        <v>34</v>
      </c>
      <c r="M5" s="32" t="s">
        <v>197</v>
      </c>
      <c r="N5" s="288" t="s">
        <v>33</v>
      </c>
      <c r="O5" s="575"/>
      <c r="P5" s="565"/>
      <c r="Q5" s="563"/>
      <c r="R5" s="565"/>
      <c r="S5" s="563"/>
      <c r="T5" s="565"/>
    </row>
    <row r="6" spans="1:20" s="2" customFormat="1" x14ac:dyDescent="0.25">
      <c r="A6" s="113" t="s">
        <v>2</v>
      </c>
      <c r="B6" s="107"/>
      <c r="C6" s="108"/>
      <c r="D6" s="483"/>
      <c r="E6" s="107"/>
      <c r="F6" s="108"/>
      <c r="G6" s="109"/>
      <c r="H6" s="107"/>
      <c r="I6" s="108"/>
      <c r="J6" s="109"/>
      <c r="K6" s="110"/>
      <c r="L6" s="111"/>
      <c r="M6" s="112"/>
      <c r="N6" s="289"/>
      <c r="O6" s="111"/>
      <c r="P6" s="292"/>
      <c r="Q6" s="111"/>
      <c r="R6" s="292"/>
      <c r="S6" s="111"/>
      <c r="T6" s="292"/>
    </row>
    <row r="7" spans="1:20" x14ac:dyDescent="0.25">
      <c r="A7" s="263" t="s">
        <v>229</v>
      </c>
      <c r="B7" s="38"/>
      <c r="C7" s="428"/>
      <c r="D7" s="484"/>
      <c r="E7" s="97"/>
      <c r="F7" s="428"/>
      <c r="G7" s="430"/>
      <c r="H7" s="425"/>
      <c r="I7" s="428"/>
      <c r="J7" s="429"/>
      <c r="K7" s="97"/>
      <c r="L7" s="40"/>
      <c r="M7" s="39"/>
      <c r="N7" s="290"/>
      <c r="O7" s="40"/>
      <c r="P7" s="293"/>
      <c r="Q7" s="40"/>
      <c r="R7" s="293"/>
      <c r="S7" s="40"/>
      <c r="T7" s="293"/>
    </row>
    <row r="8" spans="1:20" x14ac:dyDescent="0.25">
      <c r="A8" s="264" t="s">
        <v>328</v>
      </c>
      <c r="B8" s="425">
        <v>0</v>
      </c>
      <c r="C8" s="425">
        <v>0</v>
      </c>
      <c r="D8" s="501"/>
      <c r="E8" s="425">
        <v>0</v>
      </c>
      <c r="F8" s="425">
        <v>0</v>
      </c>
      <c r="G8" s="502"/>
      <c r="H8" s="425">
        <v>347240276</v>
      </c>
      <c r="I8" s="482">
        <v>377155427.34249997</v>
      </c>
      <c r="J8" s="503"/>
      <c r="K8" s="38">
        <v>460866439</v>
      </c>
      <c r="L8" s="40">
        <v>460866439</v>
      </c>
      <c r="M8" s="482">
        <v>522370668.36000001</v>
      </c>
      <c r="N8" s="482">
        <v>537956205.97000003</v>
      </c>
      <c r="O8" s="38">
        <f>M8-L8</f>
        <v>61504229.360000014</v>
      </c>
      <c r="P8" s="294">
        <f>M8/L8-1</f>
        <v>0.13345347839485444</v>
      </c>
      <c r="Q8" s="38">
        <f>N8-L8</f>
        <v>77089766.970000029</v>
      </c>
      <c r="R8" s="294">
        <f>N8/L8-1</f>
        <v>0.1672713837381421</v>
      </c>
      <c r="S8" s="38">
        <f>N8-M8</f>
        <v>15585537.610000014</v>
      </c>
      <c r="T8" s="294">
        <f>N8/M8-1</f>
        <v>2.9836165301798667E-2</v>
      </c>
    </row>
    <row r="9" spans="1:20" x14ac:dyDescent="0.25">
      <c r="A9" s="264" t="s">
        <v>358</v>
      </c>
      <c r="B9" s="46">
        <v>0</v>
      </c>
      <c r="C9" s="479">
        <v>0</v>
      </c>
      <c r="D9" s="494"/>
      <c r="E9" s="46">
        <v>0</v>
      </c>
      <c r="F9" s="479">
        <v>0</v>
      </c>
      <c r="G9" s="495"/>
      <c r="H9" s="37">
        <v>7762500</v>
      </c>
      <c r="I9" s="96">
        <v>7776759.790000001</v>
      </c>
      <c r="J9" s="36"/>
      <c r="K9" s="34">
        <v>6445980</v>
      </c>
      <c r="L9" s="37">
        <v>6445980</v>
      </c>
      <c r="M9" s="96">
        <v>6445980</v>
      </c>
      <c r="N9" s="96">
        <v>8242374</v>
      </c>
      <c r="O9" s="34">
        <f>M9-L9</f>
        <v>0</v>
      </c>
      <c r="P9" s="294">
        <f t="shared" ref="P9:P12" si="0">M9/L9-1</f>
        <v>0</v>
      </c>
      <c r="Q9" s="34">
        <f t="shared" ref="Q9:Q69" si="1">N9-L9</f>
        <v>1796394</v>
      </c>
      <c r="R9" s="294">
        <f t="shared" ref="R9:R12" si="2">N9/L9-1</f>
        <v>0.27868438934033302</v>
      </c>
      <c r="S9" s="34">
        <f t="shared" ref="S9:S12" si="3">N9-M9</f>
        <v>1796394</v>
      </c>
      <c r="T9" s="294">
        <f t="shared" ref="T9:T12" si="4">N9/M9-1</f>
        <v>0.27868438934033302</v>
      </c>
    </row>
    <row r="10" spans="1:20" x14ac:dyDescent="0.25">
      <c r="A10" s="264" t="s">
        <v>98</v>
      </c>
      <c r="B10" s="46">
        <v>0</v>
      </c>
      <c r="C10" s="479">
        <v>0</v>
      </c>
      <c r="D10" s="494"/>
      <c r="E10" s="46">
        <v>0</v>
      </c>
      <c r="F10" s="479">
        <v>0</v>
      </c>
      <c r="G10" s="495"/>
      <c r="H10" s="37">
        <v>118833295</v>
      </c>
      <c r="I10" s="96">
        <v>117249628.75999999</v>
      </c>
      <c r="J10" s="36"/>
      <c r="K10" s="34">
        <v>193327431.81227869</v>
      </c>
      <c r="L10" s="37">
        <v>193327431.81227869</v>
      </c>
      <c r="M10" s="96">
        <v>201150937.25999999</v>
      </c>
      <c r="N10" s="96">
        <v>282844678</v>
      </c>
      <c r="O10" s="34">
        <f t="shared" ref="O10:O12" si="5">M10-L10</f>
        <v>7823505.4477213025</v>
      </c>
      <c r="P10" s="294">
        <f t="shared" si="0"/>
        <v>4.0467642767416212E-2</v>
      </c>
      <c r="Q10" s="34">
        <f t="shared" si="1"/>
        <v>89517246.187721312</v>
      </c>
      <c r="R10" s="294">
        <f t="shared" si="2"/>
        <v>0.46303437307667084</v>
      </c>
      <c r="S10" s="34">
        <f t="shared" si="3"/>
        <v>81693740.74000001</v>
      </c>
      <c r="T10" s="294">
        <f t="shared" si="4"/>
        <v>0.40613154406735785</v>
      </c>
    </row>
    <row r="11" spans="1:20" x14ac:dyDescent="0.25">
      <c r="A11" s="264" t="s">
        <v>319</v>
      </c>
      <c r="B11" s="46">
        <v>0</v>
      </c>
      <c r="C11" s="479">
        <v>0</v>
      </c>
      <c r="D11" s="494"/>
      <c r="E11" s="46">
        <v>0</v>
      </c>
      <c r="F11" s="479">
        <v>0</v>
      </c>
      <c r="G11" s="495"/>
      <c r="H11" s="37">
        <v>133395719</v>
      </c>
      <c r="I11" s="96">
        <v>103251399.363675</v>
      </c>
      <c r="J11" s="36"/>
      <c r="K11" s="34">
        <v>124784778.86427215</v>
      </c>
      <c r="L11" s="37">
        <v>124784778.86427215</v>
      </c>
      <c r="M11" s="96">
        <v>105322820.01000001</v>
      </c>
      <c r="N11" s="96">
        <v>167697435</v>
      </c>
      <c r="O11" s="34">
        <f t="shared" si="5"/>
        <v>-19461958.854272142</v>
      </c>
      <c r="P11" s="294">
        <f t="shared" si="0"/>
        <v>-0.15596420518115295</v>
      </c>
      <c r="Q11" s="34">
        <f t="shared" si="1"/>
        <v>42912656.135727853</v>
      </c>
      <c r="R11" s="294">
        <f t="shared" si="2"/>
        <v>0.34389335403161447</v>
      </c>
      <c r="S11" s="34">
        <f t="shared" si="3"/>
        <v>62374614.989999995</v>
      </c>
      <c r="T11" s="294">
        <f t="shared" si="4"/>
        <v>0.59222317617471476</v>
      </c>
    </row>
    <row r="12" spans="1:20" x14ac:dyDescent="0.25">
      <c r="A12" s="264" t="s">
        <v>320</v>
      </c>
      <c r="B12" s="46">
        <v>0</v>
      </c>
      <c r="C12" s="479">
        <v>0</v>
      </c>
      <c r="D12" s="494"/>
      <c r="E12" s="46">
        <v>0</v>
      </c>
      <c r="F12" s="479">
        <v>0</v>
      </c>
      <c r="G12" s="495"/>
      <c r="H12" s="37">
        <v>0</v>
      </c>
      <c r="I12" s="96">
        <v>0</v>
      </c>
      <c r="J12" s="36"/>
      <c r="K12" s="34">
        <v>65289304.475619845</v>
      </c>
      <c r="L12" s="37">
        <v>65289304.475619845</v>
      </c>
      <c r="M12" s="491" t="s">
        <v>321</v>
      </c>
      <c r="N12" s="96">
        <v>373742964</v>
      </c>
      <c r="O12" s="34" t="e">
        <f t="shared" si="5"/>
        <v>#VALUE!</v>
      </c>
      <c r="P12" s="294" t="e">
        <f t="shared" si="0"/>
        <v>#VALUE!</v>
      </c>
      <c r="Q12" s="34">
        <f t="shared" si="1"/>
        <v>308453659.52438015</v>
      </c>
      <c r="R12" s="294">
        <f t="shared" si="2"/>
        <v>4.7244133170320737</v>
      </c>
      <c r="S12" s="34" t="e">
        <f t="shared" si="3"/>
        <v>#VALUE!</v>
      </c>
      <c r="T12" s="294" t="e">
        <f t="shared" si="4"/>
        <v>#VALUE!</v>
      </c>
    </row>
    <row r="13" spans="1:20" x14ac:dyDescent="0.25">
      <c r="A13" s="264" t="s">
        <v>230</v>
      </c>
      <c r="B13" s="46">
        <v>0</v>
      </c>
      <c r="C13" s="479">
        <v>0</v>
      </c>
      <c r="D13" s="494"/>
      <c r="E13" s="46">
        <v>0</v>
      </c>
      <c r="F13" s="479">
        <v>0</v>
      </c>
      <c r="G13" s="495"/>
      <c r="H13" s="37">
        <v>0</v>
      </c>
      <c r="I13" s="96">
        <v>0</v>
      </c>
      <c r="J13" s="36"/>
      <c r="K13" s="34"/>
      <c r="L13" s="37"/>
      <c r="M13" s="96">
        <v>0</v>
      </c>
      <c r="N13" s="96">
        <v>0</v>
      </c>
      <c r="O13" s="34"/>
      <c r="P13" s="294"/>
      <c r="Q13" s="34"/>
      <c r="R13" s="294"/>
      <c r="S13" s="34"/>
      <c r="T13" s="294"/>
    </row>
    <row r="14" spans="1:20" x14ac:dyDescent="0.25">
      <c r="A14" s="263" t="s">
        <v>184</v>
      </c>
      <c r="B14" s="100">
        <f>SUM(B8:B13)</f>
        <v>0</v>
      </c>
      <c r="C14" s="100">
        <f>SUM(C8:C13)</f>
        <v>0</v>
      </c>
      <c r="D14" s="496"/>
      <c r="E14" s="100">
        <f>SUM(E8:E13)</f>
        <v>0</v>
      </c>
      <c r="F14" s="100">
        <f>SUM(F8:F13)</f>
        <v>0</v>
      </c>
      <c r="G14" s="497"/>
      <c r="H14" s="100">
        <v>607231790</v>
      </c>
      <c r="I14" s="101">
        <v>605433215.25617504</v>
      </c>
      <c r="J14" s="498"/>
      <c r="K14" s="99">
        <v>850713934.15217066</v>
      </c>
      <c r="L14" s="100">
        <v>850713934.15217066</v>
      </c>
      <c r="M14" s="101">
        <f>SUM(M8:M13)</f>
        <v>835290405.63</v>
      </c>
      <c r="N14" s="101">
        <f>SUM(N8:N13)</f>
        <v>1370483656.97</v>
      </c>
      <c r="O14" s="99">
        <f>M14-L14</f>
        <v>-15423528.522170663</v>
      </c>
      <c r="P14" s="295">
        <f>M14/L14-1</f>
        <v>-1.81300997938183E-2</v>
      </c>
      <c r="Q14" s="99">
        <f t="shared" si="1"/>
        <v>519769722.81782937</v>
      </c>
      <c r="R14" s="295">
        <f>N14/L14-1</f>
        <v>0.61098061516511626</v>
      </c>
      <c r="S14" s="99">
        <f>N14-M14</f>
        <v>535193251.34000003</v>
      </c>
      <c r="T14" s="295">
        <f>N14/M14-1</f>
        <v>0.64072716235300464</v>
      </c>
    </row>
    <row r="15" spans="1:20" ht="5.0999999999999996" customHeight="1" x14ac:dyDescent="0.25">
      <c r="A15" s="27" t="s">
        <v>231</v>
      </c>
      <c r="B15" s="36"/>
      <c r="C15" s="42"/>
      <c r="D15" s="494"/>
      <c r="E15" s="36"/>
      <c r="F15" s="42"/>
      <c r="G15" s="495"/>
      <c r="H15" s="36"/>
      <c r="I15" s="42"/>
      <c r="J15" s="36"/>
      <c r="K15" s="41"/>
      <c r="L15" s="36"/>
      <c r="M15" s="42"/>
      <c r="N15" s="42"/>
      <c r="O15" s="41"/>
      <c r="P15" s="296"/>
      <c r="Q15" s="41"/>
      <c r="R15" s="296"/>
      <c r="S15" s="41"/>
      <c r="T15" s="296"/>
    </row>
    <row r="16" spans="1:20" x14ac:dyDescent="0.25">
      <c r="A16" s="263" t="s">
        <v>232</v>
      </c>
      <c r="B16" s="37"/>
      <c r="C16" s="35"/>
      <c r="D16" s="494"/>
      <c r="E16" s="37"/>
      <c r="F16" s="35"/>
      <c r="G16" s="495"/>
      <c r="H16" s="37"/>
      <c r="I16" s="35"/>
      <c r="J16" s="36"/>
      <c r="K16" s="34"/>
      <c r="L16" s="37"/>
      <c r="M16" s="35"/>
      <c r="N16" s="35"/>
      <c r="O16" s="34"/>
      <c r="P16" s="294"/>
      <c r="Q16" s="34"/>
      <c r="R16" s="294"/>
      <c r="S16" s="34"/>
      <c r="T16" s="294"/>
    </row>
    <row r="17" spans="1:20" x14ac:dyDescent="0.25">
      <c r="A17" s="264" t="s">
        <v>233</v>
      </c>
      <c r="B17" s="46">
        <v>0</v>
      </c>
      <c r="C17" s="479">
        <v>2091144</v>
      </c>
      <c r="D17" s="494"/>
      <c r="E17" s="46">
        <v>1200000</v>
      </c>
      <c r="F17" s="479">
        <v>1500000</v>
      </c>
      <c r="G17" s="495"/>
      <c r="H17" s="37">
        <v>0</v>
      </c>
      <c r="I17" s="96">
        <v>0</v>
      </c>
      <c r="J17" s="36">
        <v>0</v>
      </c>
      <c r="K17" s="34">
        <v>0</v>
      </c>
      <c r="L17" s="37">
        <v>0</v>
      </c>
      <c r="M17" s="96">
        <v>0</v>
      </c>
      <c r="N17" s="96">
        <v>0</v>
      </c>
      <c r="O17" s="34">
        <f>M17-L17</f>
        <v>0</v>
      </c>
      <c r="P17" s="294" t="e">
        <f t="shared" ref="P17:P79" si="6">M17/L17-1</f>
        <v>#DIV/0!</v>
      </c>
      <c r="Q17" s="34">
        <f t="shared" si="1"/>
        <v>0</v>
      </c>
      <c r="R17" s="294" t="e">
        <f t="shared" ref="R17:R26" si="7">N17/L17-1</f>
        <v>#DIV/0!</v>
      </c>
      <c r="S17" s="34">
        <f t="shared" ref="S17:S26" si="8">N17-M17</f>
        <v>0</v>
      </c>
      <c r="T17" s="294" t="e">
        <f t="shared" ref="T17:T26" si="9">N17/M17-1</f>
        <v>#DIV/0!</v>
      </c>
    </row>
    <row r="18" spans="1:20" x14ac:dyDescent="0.25">
      <c r="A18" s="264" t="s">
        <v>234</v>
      </c>
      <c r="B18" s="46">
        <v>0</v>
      </c>
      <c r="C18" s="479">
        <v>0</v>
      </c>
      <c r="D18" s="494"/>
      <c r="E18" s="46">
        <v>2184000</v>
      </c>
      <c r="F18" s="479">
        <v>2077783</v>
      </c>
      <c r="G18" s="495"/>
      <c r="H18" s="37">
        <v>3134352</v>
      </c>
      <c r="I18" s="96">
        <v>3084620.5</v>
      </c>
      <c r="J18" s="36"/>
      <c r="K18" s="34">
        <v>5045916.7199999988</v>
      </c>
      <c r="L18" s="37">
        <v>5045916.7199999988</v>
      </c>
      <c r="M18" s="96">
        <v>5432492</v>
      </c>
      <c r="N18" s="96">
        <v>6864188.29</v>
      </c>
      <c r="O18" s="34">
        <f t="shared" ref="O18:O26" si="10">M18-L18</f>
        <v>386575.28000000119</v>
      </c>
      <c r="P18" s="294">
        <f t="shared" si="6"/>
        <v>7.6611506184351308E-2</v>
      </c>
      <c r="Q18" s="34">
        <f t="shared" si="1"/>
        <v>1818271.5700000012</v>
      </c>
      <c r="R18" s="294">
        <f t="shared" si="7"/>
        <v>0.36034514061500444</v>
      </c>
      <c r="S18" s="34">
        <f t="shared" si="8"/>
        <v>1431696.29</v>
      </c>
      <c r="T18" s="294">
        <f t="shared" si="9"/>
        <v>0.2635431934368242</v>
      </c>
    </row>
    <row r="19" spans="1:20" x14ac:dyDescent="0.25">
      <c r="A19" s="264" t="s">
        <v>235</v>
      </c>
      <c r="B19" s="46">
        <v>0</v>
      </c>
      <c r="C19" s="479">
        <v>0</v>
      </c>
      <c r="D19" s="494"/>
      <c r="E19" s="46">
        <v>1300000</v>
      </c>
      <c r="F19" s="479">
        <v>1307983</v>
      </c>
      <c r="G19" s="495"/>
      <c r="H19" s="37">
        <v>2980045</v>
      </c>
      <c r="I19" s="96">
        <v>2901189.8</v>
      </c>
      <c r="J19" s="36"/>
      <c r="K19" s="34">
        <v>5579346.9699999997</v>
      </c>
      <c r="L19" s="37">
        <v>5579346.9699999997</v>
      </c>
      <c r="M19" s="96">
        <v>5500000</v>
      </c>
      <c r="N19" s="96">
        <v>0</v>
      </c>
      <c r="O19" s="34">
        <f t="shared" si="10"/>
        <v>-79346.969999999739</v>
      </c>
      <c r="P19" s="294">
        <f t="shared" si="6"/>
        <v>-1.4221551451567005E-2</v>
      </c>
      <c r="Q19" s="34">
        <f t="shared" si="1"/>
        <v>-5579346.9699999997</v>
      </c>
      <c r="R19" s="294">
        <f t="shared" si="7"/>
        <v>-1</v>
      </c>
      <c r="S19" s="34">
        <f t="shared" si="8"/>
        <v>-5500000</v>
      </c>
      <c r="T19" s="294">
        <f t="shared" si="9"/>
        <v>-1</v>
      </c>
    </row>
    <row r="20" spans="1:20" x14ac:dyDescent="0.25">
      <c r="A20" s="264" t="s">
        <v>351</v>
      </c>
      <c r="B20" s="46">
        <v>0</v>
      </c>
      <c r="C20" s="479">
        <v>0</v>
      </c>
      <c r="D20" s="494"/>
      <c r="E20" s="46">
        <v>0</v>
      </c>
      <c r="F20" s="479">
        <v>0</v>
      </c>
      <c r="G20" s="495"/>
      <c r="H20" s="37">
        <v>1000000</v>
      </c>
      <c r="I20" s="96">
        <v>743600.16249999998</v>
      </c>
      <c r="J20" s="36"/>
      <c r="K20" s="34">
        <v>851212.83</v>
      </c>
      <c r="L20" s="37">
        <v>851212.83</v>
      </c>
      <c r="M20" s="96">
        <v>739131.25</v>
      </c>
      <c r="N20" s="96">
        <v>1377624.28</v>
      </c>
      <c r="O20" s="34">
        <f t="shared" si="10"/>
        <v>-112081.57999999996</v>
      </c>
      <c r="P20" s="294">
        <f t="shared" si="6"/>
        <v>-0.1316728038509476</v>
      </c>
      <c r="Q20" s="34">
        <f t="shared" si="1"/>
        <v>526411.45000000007</v>
      </c>
      <c r="R20" s="294">
        <f t="shared" si="7"/>
        <v>0.61842518280651393</v>
      </c>
      <c r="S20" s="34">
        <f t="shared" si="8"/>
        <v>638493.03</v>
      </c>
      <c r="T20" s="294">
        <f t="shared" si="9"/>
        <v>0.86384255840894286</v>
      </c>
    </row>
    <row r="21" spans="1:20" x14ac:dyDescent="0.25">
      <c r="A21" s="264" t="s">
        <v>352</v>
      </c>
      <c r="B21" s="46">
        <v>0</v>
      </c>
      <c r="C21" s="479">
        <v>0</v>
      </c>
      <c r="D21" s="494"/>
      <c r="E21" s="46">
        <v>0</v>
      </c>
      <c r="F21" s="479">
        <v>0</v>
      </c>
      <c r="G21" s="495"/>
      <c r="H21" s="37">
        <v>0</v>
      </c>
      <c r="I21" s="96">
        <v>750971.7</v>
      </c>
      <c r="J21" s="36"/>
      <c r="K21" s="34">
        <v>1361274.6400000001</v>
      </c>
      <c r="L21" s="37">
        <v>1361274.6400000001</v>
      </c>
      <c r="M21" s="96">
        <v>361980.83999999997</v>
      </c>
      <c r="N21" s="96">
        <v>2515563</v>
      </c>
      <c r="O21" s="34">
        <f t="shared" si="10"/>
        <v>-999293.80000000016</v>
      </c>
      <c r="P21" s="294">
        <f t="shared" si="6"/>
        <v>-0.73408684084498921</v>
      </c>
      <c r="Q21" s="34">
        <f t="shared" si="1"/>
        <v>1154288.3599999999</v>
      </c>
      <c r="R21" s="294">
        <f t="shared" si="7"/>
        <v>0.847946715587091</v>
      </c>
      <c r="S21" s="34">
        <f t="shared" si="8"/>
        <v>2153582.16</v>
      </c>
      <c r="T21" s="294">
        <f t="shared" si="9"/>
        <v>5.9494368817973911</v>
      </c>
    </row>
    <row r="22" spans="1:20" x14ac:dyDescent="0.25">
      <c r="A22" s="265" t="s">
        <v>255</v>
      </c>
      <c r="B22" s="46">
        <v>0</v>
      </c>
      <c r="C22" s="479">
        <v>0</v>
      </c>
      <c r="D22" s="494"/>
      <c r="E22" s="46">
        <v>0</v>
      </c>
      <c r="F22" s="479">
        <v>0</v>
      </c>
      <c r="G22" s="495"/>
      <c r="H22" s="37">
        <v>1500000</v>
      </c>
      <c r="I22" s="96">
        <v>0</v>
      </c>
      <c r="J22" s="36"/>
      <c r="K22" s="34">
        <v>1000000</v>
      </c>
      <c r="L22" s="37">
        <v>1000000</v>
      </c>
      <c r="M22" s="96">
        <v>1100000</v>
      </c>
      <c r="N22" s="96">
        <v>0</v>
      </c>
      <c r="O22" s="34">
        <f t="shared" si="10"/>
        <v>100000</v>
      </c>
      <c r="P22" s="294">
        <f t="shared" si="6"/>
        <v>0.10000000000000009</v>
      </c>
      <c r="Q22" s="34">
        <f t="shared" si="1"/>
        <v>-1000000</v>
      </c>
      <c r="R22" s="294">
        <f t="shared" si="7"/>
        <v>-1</v>
      </c>
      <c r="S22" s="34">
        <f t="shared" si="8"/>
        <v>-1100000</v>
      </c>
      <c r="T22" s="294">
        <f t="shared" si="9"/>
        <v>-1</v>
      </c>
    </row>
    <row r="23" spans="1:20" x14ac:dyDescent="0.25">
      <c r="A23" s="264" t="s">
        <v>256</v>
      </c>
      <c r="B23" s="46">
        <v>0</v>
      </c>
      <c r="C23" s="479">
        <v>0</v>
      </c>
      <c r="D23" s="494"/>
      <c r="E23" s="46">
        <v>0</v>
      </c>
      <c r="F23" s="479">
        <v>0</v>
      </c>
      <c r="G23" s="495"/>
      <c r="H23" s="37">
        <v>0</v>
      </c>
      <c r="I23" s="96">
        <v>0</v>
      </c>
      <c r="J23" s="36"/>
      <c r="K23" s="34">
        <v>1200000</v>
      </c>
      <c r="L23" s="37">
        <v>1200000</v>
      </c>
      <c r="M23" s="96">
        <v>0</v>
      </c>
      <c r="N23" s="96">
        <v>0</v>
      </c>
      <c r="O23" s="34">
        <f t="shared" si="10"/>
        <v>-1200000</v>
      </c>
      <c r="P23" s="294">
        <f t="shared" si="6"/>
        <v>-1</v>
      </c>
      <c r="Q23" s="34">
        <f t="shared" si="1"/>
        <v>-1200000</v>
      </c>
      <c r="R23" s="294">
        <f t="shared" si="7"/>
        <v>-1</v>
      </c>
      <c r="S23" s="34">
        <f t="shared" si="8"/>
        <v>0</v>
      </c>
      <c r="T23" s="294" t="e">
        <f t="shared" si="9"/>
        <v>#DIV/0!</v>
      </c>
    </row>
    <row r="24" spans="1:20" x14ac:dyDescent="0.25">
      <c r="A24" s="264" t="s">
        <v>257</v>
      </c>
      <c r="B24" s="46">
        <v>0</v>
      </c>
      <c r="C24" s="479">
        <v>0</v>
      </c>
      <c r="D24" s="494"/>
      <c r="E24" s="46">
        <v>0</v>
      </c>
      <c r="F24" s="479">
        <v>0</v>
      </c>
      <c r="G24" s="495"/>
      <c r="H24" s="37">
        <v>1075896</v>
      </c>
      <c r="I24" s="96">
        <v>0</v>
      </c>
      <c r="J24" s="36"/>
      <c r="K24" s="34">
        <v>0</v>
      </c>
      <c r="L24" s="37">
        <v>0</v>
      </c>
      <c r="M24" s="96">
        <v>0</v>
      </c>
      <c r="N24" s="96">
        <v>0</v>
      </c>
      <c r="O24" s="34">
        <f t="shared" si="10"/>
        <v>0</v>
      </c>
      <c r="P24" s="294" t="e">
        <f t="shared" si="6"/>
        <v>#DIV/0!</v>
      </c>
      <c r="Q24" s="34">
        <f t="shared" si="1"/>
        <v>0</v>
      </c>
      <c r="R24" s="294" t="e">
        <f t="shared" si="7"/>
        <v>#DIV/0!</v>
      </c>
      <c r="S24" s="34">
        <f t="shared" si="8"/>
        <v>0</v>
      </c>
      <c r="T24" s="294" t="e">
        <f t="shared" si="9"/>
        <v>#DIV/0!</v>
      </c>
    </row>
    <row r="25" spans="1:20" x14ac:dyDescent="0.25">
      <c r="A25" s="264" t="s">
        <v>236</v>
      </c>
      <c r="B25" s="46">
        <v>0</v>
      </c>
      <c r="C25" s="479">
        <v>0</v>
      </c>
      <c r="D25" s="494"/>
      <c r="E25" s="46">
        <v>2000000</v>
      </c>
      <c r="F25" s="479">
        <v>1999548</v>
      </c>
      <c r="G25" s="495"/>
      <c r="H25" s="37">
        <v>0</v>
      </c>
      <c r="I25" s="96">
        <v>0</v>
      </c>
      <c r="J25" s="36"/>
      <c r="K25" s="34">
        <v>0</v>
      </c>
      <c r="L25" s="37">
        <v>0</v>
      </c>
      <c r="M25" s="96">
        <v>0</v>
      </c>
      <c r="N25" s="96">
        <v>0</v>
      </c>
      <c r="O25" s="34">
        <f t="shared" si="10"/>
        <v>0</v>
      </c>
      <c r="P25" s="294" t="e">
        <f t="shared" si="6"/>
        <v>#DIV/0!</v>
      </c>
      <c r="Q25" s="34">
        <f t="shared" si="1"/>
        <v>0</v>
      </c>
      <c r="R25" s="294" t="e">
        <f t="shared" si="7"/>
        <v>#DIV/0!</v>
      </c>
      <c r="S25" s="34">
        <f t="shared" si="8"/>
        <v>0</v>
      </c>
      <c r="T25" s="294" t="e">
        <f t="shared" si="9"/>
        <v>#DIV/0!</v>
      </c>
    </row>
    <row r="26" spans="1:20" x14ac:dyDescent="0.25">
      <c r="A26" s="264" t="s">
        <v>237</v>
      </c>
      <c r="B26" s="46">
        <v>0</v>
      </c>
      <c r="C26" s="479">
        <v>0</v>
      </c>
      <c r="D26" s="494"/>
      <c r="E26" s="46">
        <v>0</v>
      </c>
      <c r="F26" s="479">
        <v>412070</v>
      </c>
      <c r="G26" s="495"/>
      <c r="H26" s="46">
        <v>0</v>
      </c>
      <c r="I26" s="96">
        <v>0</v>
      </c>
      <c r="J26" s="36"/>
      <c r="K26" s="34">
        <v>0</v>
      </c>
      <c r="L26" s="46">
        <v>0</v>
      </c>
      <c r="M26" s="96">
        <v>0</v>
      </c>
      <c r="N26" s="96">
        <v>0</v>
      </c>
      <c r="O26" s="34">
        <f t="shared" si="10"/>
        <v>0</v>
      </c>
      <c r="P26" s="297" t="e">
        <f t="shared" si="6"/>
        <v>#DIV/0!</v>
      </c>
      <c r="Q26" s="34">
        <f t="shared" si="1"/>
        <v>0</v>
      </c>
      <c r="R26" s="297" t="e">
        <f t="shared" si="7"/>
        <v>#DIV/0!</v>
      </c>
      <c r="S26" s="34">
        <f t="shared" si="8"/>
        <v>0</v>
      </c>
      <c r="T26" s="297" t="e">
        <f t="shared" si="9"/>
        <v>#DIV/0!</v>
      </c>
    </row>
    <row r="27" spans="1:20" x14ac:dyDescent="0.25">
      <c r="A27" s="264" t="s">
        <v>353</v>
      </c>
      <c r="B27" s="46">
        <v>0</v>
      </c>
      <c r="C27" s="479">
        <v>0</v>
      </c>
      <c r="D27" s="494"/>
      <c r="E27" s="46">
        <v>0</v>
      </c>
      <c r="F27" s="479">
        <v>0</v>
      </c>
      <c r="G27" s="495"/>
      <c r="H27" s="37">
        <v>0</v>
      </c>
      <c r="I27" s="96">
        <v>0</v>
      </c>
      <c r="J27" s="36"/>
      <c r="K27" s="34">
        <v>0</v>
      </c>
      <c r="L27" s="37">
        <v>0</v>
      </c>
      <c r="M27" s="96">
        <v>1421875</v>
      </c>
      <c r="N27" s="96">
        <v>0</v>
      </c>
      <c r="O27" s="34"/>
      <c r="P27" s="294"/>
      <c r="Q27" s="34"/>
      <c r="R27" s="294"/>
      <c r="S27" s="34"/>
      <c r="T27" s="294"/>
    </row>
    <row r="28" spans="1:20" x14ac:dyDescent="0.25">
      <c r="A28" s="264" t="s">
        <v>230</v>
      </c>
      <c r="B28" s="46">
        <v>0</v>
      </c>
      <c r="C28" s="479">
        <v>0</v>
      </c>
      <c r="D28" s="494"/>
      <c r="E28" s="46">
        <v>0</v>
      </c>
      <c r="F28" s="479">
        <v>0</v>
      </c>
      <c r="G28" s="495"/>
      <c r="H28" s="37">
        <v>0</v>
      </c>
      <c r="I28" s="96">
        <v>0</v>
      </c>
      <c r="J28" s="36"/>
      <c r="K28" s="34">
        <v>0</v>
      </c>
      <c r="L28" s="37">
        <v>0</v>
      </c>
      <c r="M28" s="96">
        <v>0</v>
      </c>
      <c r="N28" s="96">
        <v>0</v>
      </c>
      <c r="O28" s="34"/>
      <c r="P28" s="294"/>
      <c r="Q28" s="34"/>
      <c r="R28" s="294"/>
      <c r="S28" s="34"/>
      <c r="T28" s="294"/>
    </row>
    <row r="29" spans="1:20" x14ac:dyDescent="0.25">
      <c r="A29" s="263" t="s">
        <v>184</v>
      </c>
      <c r="B29" s="100">
        <f>SUM(B17:B28)</f>
        <v>0</v>
      </c>
      <c r="C29" s="100">
        <f>SUM(C17:C28)</f>
        <v>2091144</v>
      </c>
      <c r="D29" s="496"/>
      <c r="E29" s="100">
        <f>SUM(E17:E28)</f>
        <v>6684000</v>
      </c>
      <c r="F29" s="100">
        <f>SUM(F17:F28)</f>
        <v>7297384</v>
      </c>
      <c r="G29" s="497"/>
      <c r="H29" s="100">
        <v>9690293</v>
      </c>
      <c r="I29" s="101">
        <v>7480382.1624999996</v>
      </c>
      <c r="J29" s="498"/>
      <c r="K29" s="99">
        <v>15037751.159999998</v>
      </c>
      <c r="L29" s="100">
        <v>15037751.159999998</v>
      </c>
      <c r="M29" s="101">
        <f>SUM(M17:M28)</f>
        <v>14555479.09</v>
      </c>
      <c r="N29" s="101">
        <f>SUM(N17:N28)</f>
        <v>10757375.57</v>
      </c>
      <c r="O29" s="99">
        <f>M29-L29</f>
        <v>-482272.06999999844</v>
      </c>
      <c r="P29" s="295">
        <f t="shared" si="6"/>
        <v>-3.2070757446953202E-2</v>
      </c>
      <c r="Q29" s="99">
        <f t="shared" si="1"/>
        <v>-4280375.589999998</v>
      </c>
      <c r="R29" s="295">
        <f>N29/L29-1</f>
        <v>-0.28464200161694908</v>
      </c>
      <c r="S29" s="99">
        <f>N29-M29</f>
        <v>-3798103.5199999996</v>
      </c>
      <c r="T29" s="295">
        <f>N29/M29-1</f>
        <v>-0.26093978058127931</v>
      </c>
    </row>
    <row r="30" spans="1:20" ht="5.0999999999999996" customHeight="1" x14ac:dyDescent="0.25">
      <c r="A30" s="27" t="s">
        <v>231</v>
      </c>
      <c r="B30" s="36"/>
      <c r="C30" s="42"/>
      <c r="D30" s="494"/>
      <c r="E30" s="36"/>
      <c r="F30" s="42"/>
      <c r="G30" s="495"/>
      <c r="H30" s="36"/>
      <c r="I30" s="42"/>
      <c r="J30" s="36"/>
      <c r="K30" s="41"/>
      <c r="L30" s="36"/>
      <c r="M30" s="42"/>
      <c r="N30" s="42"/>
      <c r="O30" s="41"/>
      <c r="P30" s="296"/>
      <c r="Q30" s="41">
        <f t="shared" si="1"/>
        <v>0</v>
      </c>
      <c r="R30" s="296"/>
      <c r="S30" s="41"/>
      <c r="T30" s="296"/>
    </row>
    <row r="31" spans="1:20" x14ac:dyDescent="0.25">
      <c r="A31" s="263" t="s">
        <v>334</v>
      </c>
      <c r="B31" s="37"/>
      <c r="C31" s="35"/>
      <c r="D31" s="494"/>
      <c r="E31" s="37"/>
      <c r="F31" s="35"/>
      <c r="G31" s="495"/>
      <c r="H31" s="37"/>
      <c r="I31" s="35"/>
      <c r="J31" s="36"/>
      <c r="K31" s="34"/>
      <c r="L31" s="37"/>
      <c r="M31" s="35"/>
      <c r="N31" s="35"/>
      <c r="O31" s="34"/>
      <c r="P31" s="294"/>
      <c r="Q31" s="34"/>
      <c r="R31" s="294"/>
      <c r="S31" s="34"/>
      <c r="T31" s="294"/>
    </row>
    <row r="32" spans="1:20" x14ac:dyDescent="0.25">
      <c r="A32" s="264" t="s">
        <v>238</v>
      </c>
      <c r="B32" s="46">
        <v>0</v>
      </c>
      <c r="C32" s="479">
        <v>0</v>
      </c>
      <c r="D32" s="494"/>
      <c r="E32" s="46">
        <v>1500000</v>
      </c>
      <c r="F32" s="479">
        <v>1500000</v>
      </c>
      <c r="G32" s="495"/>
      <c r="H32" s="37">
        <v>3500000</v>
      </c>
      <c r="I32" s="96">
        <v>3500000</v>
      </c>
      <c r="J32" s="36"/>
      <c r="K32" s="34">
        <v>4250000</v>
      </c>
      <c r="L32" s="37">
        <v>4250000</v>
      </c>
      <c r="M32" s="96">
        <v>4250000.3499999996</v>
      </c>
      <c r="N32" s="96">
        <v>3500000</v>
      </c>
      <c r="O32" s="34">
        <f>M32-L32</f>
        <v>0.34999999962747097</v>
      </c>
      <c r="P32" s="294">
        <f t="shared" si="6"/>
        <v>8.2352941133123636E-8</v>
      </c>
      <c r="Q32" s="34">
        <f t="shared" si="1"/>
        <v>-750000</v>
      </c>
      <c r="R32" s="294">
        <f>N32/L32-1</f>
        <v>-0.17647058823529416</v>
      </c>
      <c r="S32" s="34">
        <f>N32-M32</f>
        <v>-750000.34999999963</v>
      </c>
      <c r="T32" s="294">
        <f>N32/M32-1</f>
        <v>-0.17647065605535761</v>
      </c>
    </row>
    <row r="33" spans="1:20" x14ac:dyDescent="0.25">
      <c r="A33" s="264" t="s">
        <v>354</v>
      </c>
      <c r="B33" s="46">
        <v>0</v>
      </c>
      <c r="C33" s="479">
        <v>0</v>
      </c>
      <c r="D33" s="494"/>
      <c r="E33" s="46">
        <v>0</v>
      </c>
      <c r="F33" s="479">
        <v>0</v>
      </c>
      <c r="G33" s="495"/>
      <c r="H33" s="37">
        <v>0</v>
      </c>
      <c r="I33" s="96"/>
      <c r="J33" s="36"/>
      <c r="K33" s="34">
        <v>0</v>
      </c>
      <c r="L33" s="37">
        <v>0</v>
      </c>
      <c r="M33" s="96">
        <v>0</v>
      </c>
      <c r="N33" s="96">
        <v>13100000</v>
      </c>
      <c r="O33" s="34">
        <f t="shared" ref="O33:O34" si="11">M33-L33</f>
        <v>0</v>
      </c>
      <c r="P33" s="294"/>
      <c r="Q33" s="34"/>
      <c r="R33" s="294"/>
      <c r="S33" s="34"/>
      <c r="T33" s="294"/>
    </row>
    <row r="34" spans="1:20" x14ac:dyDescent="0.25">
      <c r="A34" s="264" t="s">
        <v>230</v>
      </c>
      <c r="B34" s="46">
        <v>0</v>
      </c>
      <c r="C34" s="479">
        <v>0</v>
      </c>
      <c r="D34" s="494"/>
      <c r="E34" s="46">
        <v>0</v>
      </c>
      <c r="F34" s="479">
        <v>0</v>
      </c>
      <c r="G34" s="495"/>
      <c r="H34" s="37">
        <v>0</v>
      </c>
      <c r="I34" s="96"/>
      <c r="J34" s="36"/>
      <c r="K34" s="34">
        <v>0</v>
      </c>
      <c r="L34" s="37">
        <v>0</v>
      </c>
      <c r="M34" s="96">
        <v>0</v>
      </c>
      <c r="N34" s="96">
        <v>0</v>
      </c>
      <c r="O34" s="34">
        <f t="shared" si="11"/>
        <v>0</v>
      </c>
      <c r="P34" s="294"/>
      <c r="Q34" s="34"/>
      <c r="R34" s="294"/>
      <c r="S34" s="34"/>
      <c r="T34" s="294"/>
    </row>
    <row r="35" spans="1:20" x14ac:dyDescent="0.25">
      <c r="A35" s="263" t="s">
        <v>184</v>
      </c>
      <c r="B35" s="100">
        <f>SUM(B32:B34)</f>
        <v>0</v>
      </c>
      <c r="C35" s="100">
        <f>SUM(C32:C34)</f>
        <v>0</v>
      </c>
      <c r="D35" s="496"/>
      <c r="E35" s="100">
        <f>SUM(E32:E34)</f>
        <v>1500000</v>
      </c>
      <c r="F35" s="100">
        <f>SUM(F32:F34)</f>
        <v>1500000</v>
      </c>
      <c r="G35" s="497"/>
      <c r="H35" s="100">
        <v>3500000</v>
      </c>
      <c r="I35" s="101">
        <v>3500000</v>
      </c>
      <c r="J35" s="498"/>
      <c r="K35" s="99">
        <v>4250000</v>
      </c>
      <c r="L35" s="100">
        <v>4250000</v>
      </c>
      <c r="M35" s="101">
        <f>SUM(M32:M34)</f>
        <v>4250000.3499999996</v>
      </c>
      <c r="N35" s="101">
        <f>SUM(N32:N34)</f>
        <v>16600000</v>
      </c>
      <c r="O35" s="99">
        <f>M35-L35</f>
        <v>0.34999999962747097</v>
      </c>
      <c r="P35" s="295">
        <f t="shared" si="6"/>
        <v>8.2352941133123636E-8</v>
      </c>
      <c r="Q35" s="99">
        <f t="shared" si="1"/>
        <v>12350000</v>
      </c>
      <c r="R35" s="295">
        <f>N35/L35-1</f>
        <v>2.9058823529411764</v>
      </c>
      <c r="S35" s="99">
        <f>N35-M35</f>
        <v>12349999.65</v>
      </c>
      <c r="T35" s="295">
        <f>N35/M35-1</f>
        <v>2.9058820312803038</v>
      </c>
    </row>
    <row r="36" spans="1:20" ht="5.0999999999999996" customHeight="1" x14ac:dyDescent="0.25">
      <c r="A36" s="27" t="s">
        <v>231</v>
      </c>
      <c r="B36" s="36"/>
      <c r="C36" s="42"/>
      <c r="D36" s="494"/>
      <c r="E36" s="36"/>
      <c r="F36" s="42"/>
      <c r="G36" s="495"/>
      <c r="H36" s="36"/>
      <c r="I36" s="42"/>
      <c r="J36" s="36"/>
      <c r="K36" s="41"/>
      <c r="L36" s="36"/>
      <c r="M36" s="42"/>
      <c r="N36" s="42"/>
      <c r="O36" s="41"/>
      <c r="P36" s="296"/>
      <c r="Q36" s="41">
        <f t="shared" si="1"/>
        <v>0</v>
      </c>
      <c r="R36" s="296"/>
      <c r="S36" s="41"/>
      <c r="T36" s="296"/>
    </row>
    <row r="37" spans="1:20" x14ac:dyDescent="0.25">
      <c r="A37" s="263" t="s">
        <v>239</v>
      </c>
      <c r="B37" s="37"/>
      <c r="C37" s="35"/>
      <c r="D37" s="494"/>
      <c r="E37" s="37"/>
      <c r="F37" s="35"/>
      <c r="G37" s="495"/>
      <c r="H37" s="37"/>
      <c r="I37" s="35"/>
      <c r="J37" s="36"/>
      <c r="K37" s="34"/>
      <c r="L37" s="37"/>
      <c r="M37" s="35"/>
      <c r="N37" s="35"/>
      <c r="O37" s="34"/>
      <c r="P37" s="294"/>
      <c r="Q37" s="34"/>
      <c r="R37" s="294"/>
      <c r="S37" s="34"/>
      <c r="T37" s="294"/>
    </row>
    <row r="38" spans="1:20" x14ac:dyDescent="0.25">
      <c r="A38" s="264" t="s">
        <v>279</v>
      </c>
      <c r="B38" s="46">
        <v>0</v>
      </c>
      <c r="C38" s="479">
        <v>0</v>
      </c>
      <c r="D38" s="494"/>
      <c r="E38" s="46">
        <v>124443</v>
      </c>
      <c r="F38" s="479">
        <v>0</v>
      </c>
      <c r="G38" s="495"/>
      <c r="H38" s="37">
        <v>51851</v>
      </c>
      <c r="I38" s="96">
        <v>0</v>
      </c>
      <c r="J38" s="36"/>
      <c r="K38" s="34">
        <v>0</v>
      </c>
      <c r="L38" s="37">
        <v>0</v>
      </c>
      <c r="M38" s="96">
        <v>0</v>
      </c>
      <c r="N38" s="96">
        <v>0</v>
      </c>
      <c r="O38" s="34">
        <f>M38-L38</f>
        <v>0</v>
      </c>
      <c r="P38" s="294" t="e">
        <f t="shared" si="6"/>
        <v>#DIV/0!</v>
      </c>
      <c r="Q38" s="34">
        <f t="shared" si="1"/>
        <v>0</v>
      </c>
      <c r="R38" s="294" t="e">
        <f>N38/L38-1</f>
        <v>#DIV/0!</v>
      </c>
      <c r="S38" s="34">
        <f>N38-M38</f>
        <v>0</v>
      </c>
      <c r="T38" s="294" t="e">
        <f>N38/M38-1</f>
        <v>#DIV/0!</v>
      </c>
    </row>
    <row r="39" spans="1:20" x14ac:dyDescent="0.25">
      <c r="A39" s="264" t="s">
        <v>230</v>
      </c>
      <c r="B39" s="46">
        <v>0</v>
      </c>
      <c r="C39" s="479">
        <v>0</v>
      </c>
      <c r="D39" s="494"/>
      <c r="E39" s="46">
        <v>0</v>
      </c>
      <c r="F39" s="479">
        <v>0</v>
      </c>
      <c r="G39" s="495"/>
      <c r="H39" s="37">
        <v>0</v>
      </c>
      <c r="I39" s="96">
        <v>0</v>
      </c>
      <c r="J39" s="36"/>
      <c r="K39" s="34">
        <v>0</v>
      </c>
      <c r="L39" s="37">
        <v>0</v>
      </c>
      <c r="M39" s="96">
        <v>0</v>
      </c>
      <c r="N39" s="96">
        <v>0</v>
      </c>
      <c r="O39" s="34"/>
      <c r="P39" s="294"/>
      <c r="Q39" s="34"/>
      <c r="R39" s="294"/>
      <c r="S39" s="34"/>
      <c r="T39" s="294"/>
    </row>
    <row r="40" spans="1:20" x14ac:dyDescent="0.25">
      <c r="A40" s="264" t="s">
        <v>230</v>
      </c>
      <c r="B40" s="46">
        <v>0</v>
      </c>
      <c r="C40" s="479">
        <v>0</v>
      </c>
      <c r="D40" s="494"/>
      <c r="E40" s="46">
        <v>0</v>
      </c>
      <c r="F40" s="479">
        <v>0</v>
      </c>
      <c r="G40" s="495"/>
      <c r="H40" s="37">
        <v>0</v>
      </c>
      <c r="I40" s="96">
        <v>0</v>
      </c>
      <c r="J40" s="36"/>
      <c r="K40" s="34">
        <v>0</v>
      </c>
      <c r="L40" s="37">
        <v>0</v>
      </c>
      <c r="M40" s="96">
        <v>0</v>
      </c>
      <c r="N40" s="96">
        <v>0</v>
      </c>
      <c r="O40" s="34"/>
      <c r="P40" s="294"/>
      <c r="Q40" s="34"/>
      <c r="R40" s="294"/>
      <c r="S40" s="34"/>
      <c r="T40" s="294"/>
    </row>
    <row r="41" spans="1:20" x14ac:dyDescent="0.25">
      <c r="A41" s="263" t="s">
        <v>184</v>
      </c>
      <c r="B41" s="100">
        <f>SUM(B38:B40)</f>
        <v>0</v>
      </c>
      <c r="C41" s="100">
        <f>SUM(C38:C40)</f>
        <v>0</v>
      </c>
      <c r="D41" s="496"/>
      <c r="E41" s="100">
        <f>SUM(E38:E40)</f>
        <v>124443</v>
      </c>
      <c r="F41" s="100">
        <f>SUM(F38:F40)</f>
        <v>0</v>
      </c>
      <c r="G41" s="497"/>
      <c r="H41" s="100">
        <v>51851</v>
      </c>
      <c r="I41" s="101">
        <v>0</v>
      </c>
      <c r="J41" s="498"/>
      <c r="K41" s="99">
        <v>0</v>
      </c>
      <c r="L41" s="100">
        <v>0</v>
      </c>
      <c r="M41" s="101">
        <f>SUM(M38:M40)</f>
        <v>0</v>
      </c>
      <c r="N41" s="101">
        <f>SUM(N38:N40)</f>
        <v>0</v>
      </c>
      <c r="O41" s="99">
        <f>M41-L41</f>
        <v>0</v>
      </c>
      <c r="P41" s="295" t="e">
        <f t="shared" si="6"/>
        <v>#DIV/0!</v>
      </c>
      <c r="Q41" s="99">
        <f t="shared" si="1"/>
        <v>0</v>
      </c>
      <c r="R41" s="295" t="e">
        <f>N41/L41-1</f>
        <v>#DIV/0!</v>
      </c>
      <c r="S41" s="99">
        <f>N41-M41</f>
        <v>0</v>
      </c>
      <c r="T41" s="295" t="e">
        <f>N41/M41-1</f>
        <v>#DIV/0!</v>
      </c>
    </row>
    <row r="42" spans="1:20" ht="5.0999999999999996" customHeight="1" x14ac:dyDescent="0.25">
      <c r="A42" s="27" t="s">
        <v>231</v>
      </c>
      <c r="B42" s="36"/>
      <c r="C42" s="42"/>
      <c r="D42" s="494"/>
      <c r="E42" s="36"/>
      <c r="F42" s="42"/>
      <c r="G42" s="495"/>
      <c r="H42" s="36"/>
      <c r="I42" s="42"/>
      <c r="J42" s="36"/>
      <c r="K42" s="41"/>
      <c r="L42" s="36"/>
      <c r="M42" s="42"/>
      <c r="N42" s="42"/>
      <c r="O42" s="41"/>
      <c r="P42" s="296"/>
      <c r="Q42" s="41"/>
      <c r="R42" s="296"/>
      <c r="S42" s="41"/>
      <c r="T42" s="296"/>
    </row>
    <row r="43" spans="1:20" x14ac:dyDescent="0.25">
      <c r="A43" s="263" t="s">
        <v>240</v>
      </c>
      <c r="B43" s="37"/>
      <c r="C43" s="35"/>
      <c r="D43" s="494"/>
      <c r="E43" s="37"/>
      <c r="F43" s="35"/>
      <c r="G43" s="495"/>
      <c r="H43" s="37"/>
      <c r="I43" s="35"/>
      <c r="J43" s="36"/>
      <c r="K43" s="34"/>
      <c r="L43" s="37"/>
      <c r="M43" s="35"/>
      <c r="N43" s="35"/>
      <c r="O43" s="34"/>
      <c r="P43" s="294"/>
      <c r="Q43" s="34"/>
      <c r="R43" s="294"/>
      <c r="S43" s="34"/>
      <c r="T43" s="294"/>
    </row>
    <row r="44" spans="1:20" x14ac:dyDescent="0.25">
      <c r="A44" s="264" t="s">
        <v>241</v>
      </c>
      <c r="B44" s="46">
        <v>0</v>
      </c>
      <c r="C44" s="479">
        <v>0</v>
      </c>
      <c r="D44" s="494"/>
      <c r="E44" s="46">
        <v>216000</v>
      </c>
      <c r="F44" s="479">
        <v>216000</v>
      </c>
      <c r="G44" s="495"/>
      <c r="H44" s="37">
        <v>216000</v>
      </c>
      <c r="I44" s="96">
        <v>216000</v>
      </c>
      <c r="J44" s="36"/>
      <c r="K44" s="34">
        <v>0</v>
      </c>
      <c r="L44" s="37">
        <v>0</v>
      </c>
      <c r="M44" s="96">
        <v>0</v>
      </c>
      <c r="N44" s="96">
        <v>0</v>
      </c>
      <c r="O44" s="34">
        <f>M44-L44</f>
        <v>0</v>
      </c>
      <c r="P44" s="294" t="e">
        <f t="shared" si="6"/>
        <v>#DIV/0!</v>
      </c>
      <c r="Q44" s="34">
        <f t="shared" si="1"/>
        <v>0</v>
      </c>
      <c r="R44" s="294" t="e">
        <f>N44/L44-1</f>
        <v>#DIV/0!</v>
      </c>
      <c r="S44" s="34">
        <f t="shared" ref="S44:S45" si="12">N44-M44</f>
        <v>0</v>
      </c>
      <c r="T44" s="294" t="e">
        <f>N44/M44-1</f>
        <v>#DIV/0!</v>
      </c>
    </row>
    <row r="45" spans="1:20" x14ac:dyDescent="0.25">
      <c r="A45" s="264" t="s">
        <v>329</v>
      </c>
      <c r="B45" s="46">
        <v>0</v>
      </c>
      <c r="C45" s="479">
        <v>0</v>
      </c>
      <c r="D45" s="494"/>
      <c r="E45" s="46">
        <v>104000</v>
      </c>
      <c r="F45" s="479">
        <v>0</v>
      </c>
      <c r="G45" s="495"/>
      <c r="H45" s="37">
        <v>104000</v>
      </c>
      <c r="I45" s="96">
        <v>0</v>
      </c>
      <c r="J45" s="36"/>
      <c r="K45" s="34">
        <v>0</v>
      </c>
      <c r="L45" s="37">
        <v>0</v>
      </c>
      <c r="M45" s="96">
        <v>0</v>
      </c>
      <c r="N45" s="96">
        <v>146252.99</v>
      </c>
      <c r="O45" s="34">
        <f t="shared" ref="O45" si="13">M45-L45</f>
        <v>0</v>
      </c>
      <c r="P45" s="294" t="e">
        <f t="shared" si="6"/>
        <v>#DIV/0!</v>
      </c>
      <c r="Q45" s="34">
        <f t="shared" si="1"/>
        <v>146252.99</v>
      </c>
      <c r="R45" s="294" t="e">
        <f>N45/L45-1</f>
        <v>#DIV/0!</v>
      </c>
      <c r="S45" s="34">
        <f t="shared" si="12"/>
        <v>146252.99</v>
      </c>
      <c r="T45" s="294" t="e">
        <f>N45/M45-1</f>
        <v>#DIV/0!</v>
      </c>
    </row>
    <row r="46" spans="1:20" x14ac:dyDescent="0.25">
      <c r="A46" s="264" t="s">
        <v>230</v>
      </c>
      <c r="B46" s="46">
        <v>0</v>
      </c>
      <c r="C46" s="479">
        <v>0</v>
      </c>
      <c r="D46" s="494"/>
      <c r="E46" s="46">
        <v>0</v>
      </c>
      <c r="F46" s="479">
        <v>0</v>
      </c>
      <c r="G46" s="495"/>
      <c r="H46" s="37">
        <v>0</v>
      </c>
      <c r="I46" s="96">
        <v>0</v>
      </c>
      <c r="J46" s="36"/>
      <c r="K46" s="34">
        <v>0</v>
      </c>
      <c r="L46" s="37">
        <v>0</v>
      </c>
      <c r="M46" s="96">
        <v>0</v>
      </c>
      <c r="N46" s="96">
        <v>0</v>
      </c>
      <c r="O46" s="34"/>
      <c r="P46" s="294"/>
      <c r="Q46" s="34"/>
      <c r="R46" s="294"/>
      <c r="S46" s="34"/>
      <c r="T46" s="294"/>
    </row>
    <row r="47" spans="1:20" x14ac:dyDescent="0.25">
      <c r="A47" s="264" t="s">
        <v>230</v>
      </c>
      <c r="B47" s="46">
        <v>0</v>
      </c>
      <c r="C47" s="479">
        <v>0</v>
      </c>
      <c r="D47" s="494"/>
      <c r="E47" s="46">
        <v>0</v>
      </c>
      <c r="F47" s="479">
        <v>0</v>
      </c>
      <c r="G47" s="495"/>
      <c r="H47" s="37">
        <v>0</v>
      </c>
      <c r="I47" s="96">
        <v>0</v>
      </c>
      <c r="J47" s="36"/>
      <c r="K47" s="34">
        <v>0</v>
      </c>
      <c r="L47" s="37">
        <v>0</v>
      </c>
      <c r="M47" s="96">
        <v>0</v>
      </c>
      <c r="N47" s="96">
        <v>0</v>
      </c>
      <c r="O47" s="34"/>
      <c r="P47" s="294"/>
      <c r="Q47" s="34"/>
      <c r="R47" s="294"/>
      <c r="S47" s="34"/>
      <c r="T47" s="294"/>
    </row>
    <row r="48" spans="1:20" x14ac:dyDescent="0.25">
      <c r="A48" s="263" t="s">
        <v>184</v>
      </c>
      <c r="B48" s="100">
        <f>SUM(B44:B47)</f>
        <v>0</v>
      </c>
      <c r="C48" s="100">
        <f>SUM(C44:C47)</f>
        <v>0</v>
      </c>
      <c r="D48" s="496"/>
      <c r="E48" s="100">
        <f>SUM(E44:E47)</f>
        <v>320000</v>
      </c>
      <c r="F48" s="100">
        <f>SUM(F44:F47)</f>
        <v>216000</v>
      </c>
      <c r="G48" s="497"/>
      <c r="H48" s="100">
        <v>320000</v>
      </c>
      <c r="I48" s="101">
        <v>216000</v>
      </c>
      <c r="J48" s="498"/>
      <c r="K48" s="99">
        <v>0</v>
      </c>
      <c r="L48" s="100">
        <v>0</v>
      </c>
      <c r="M48" s="101">
        <f>SUM(M44:M47)</f>
        <v>0</v>
      </c>
      <c r="N48" s="101">
        <f>SUM(N44:N47)</f>
        <v>146252.99</v>
      </c>
      <c r="O48" s="99">
        <f>M48-L48</f>
        <v>0</v>
      </c>
      <c r="P48" s="295" t="e">
        <f t="shared" si="6"/>
        <v>#DIV/0!</v>
      </c>
      <c r="Q48" s="99">
        <f t="shared" si="1"/>
        <v>146252.99</v>
      </c>
      <c r="R48" s="295" t="e">
        <f>N48/L48-1</f>
        <v>#DIV/0!</v>
      </c>
      <c r="S48" s="99">
        <f>N48-M48</f>
        <v>146252.99</v>
      </c>
      <c r="T48" s="295" t="e">
        <f>N48/M48-1</f>
        <v>#DIV/0!</v>
      </c>
    </row>
    <row r="49" spans="1:20" ht="5.0999999999999996" customHeight="1" x14ac:dyDescent="0.25">
      <c r="A49" s="27" t="s">
        <v>231</v>
      </c>
      <c r="B49" s="36"/>
      <c r="C49" s="42"/>
      <c r="D49" s="494"/>
      <c r="E49" s="36"/>
      <c r="F49" s="42"/>
      <c r="G49" s="495"/>
      <c r="H49" s="36"/>
      <c r="I49" s="42"/>
      <c r="J49" s="36"/>
      <c r="K49" s="41"/>
      <c r="L49" s="36"/>
      <c r="M49" s="42"/>
      <c r="N49" s="42"/>
      <c r="O49" s="41"/>
      <c r="P49" s="296"/>
      <c r="Q49" s="41">
        <f t="shared" si="1"/>
        <v>0</v>
      </c>
      <c r="R49" s="296"/>
      <c r="S49" s="41"/>
      <c r="T49" s="296"/>
    </row>
    <row r="50" spans="1:20" x14ac:dyDescent="0.25">
      <c r="A50" s="263" t="s">
        <v>242</v>
      </c>
      <c r="B50" s="37"/>
      <c r="C50" s="35"/>
      <c r="D50" s="494"/>
      <c r="E50" s="37"/>
      <c r="F50" s="35"/>
      <c r="G50" s="495"/>
      <c r="H50" s="37"/>
      <c r="I50" s="35"/>
      <c r="J50" s="36"/>
      <c r="K50" s="34"/>
      <c r="L50" s="37"/>
      <c r="M50" s="35"/>
      <c r="N50" s="35"/>
      <c r="O50" s="34"/>
      <c r="P50" s="294"/>
      <c r="Q50" s="34"/>
      <c r="R50" s="294"/>
      <c r="S50" s="34"/>
      <c r="T50" s="294"/>
    </row>
    <row r="51" spans="1:20" x14ac:dyDescent="0.25">
      <c r="A51" s="264" t="s">
        <v>243</v>
      </c>
      <c r="B51" s="46">
        <f>5840000-(9930000-9923357)</f>
        <v>5833357</v>
      </c>
      <c r="C51" s="479">
        <f>5192955+1</f>
        <v>5192956</v>
      </c>
      <c r="D51" s="494"/>
      <c r="E51" s="46">
        <v>0</v>
      </c>
      <c r="F51" s="479">
        <v>0</v>
      </c>
      <c r="G51" s="495"/>
      <c r="H51" s="37">
        <v>0</v>
      </c>
      <c r="I51" s="96">
        <v>0</v>
      </c>
      <c r="J51" s="36"/>
      <c r="K51" s="34">
        <v>0</v>
      </c>
      <c r="L51" s="37">
        <v>0</v>
      </c>
      <c r="M51" s="96">
        <v>0</v>
      </c>
      <c r="N51" s="96">
        <v>0</v>
      </c>
      <c r="O51" s="34">
        <f>M51-L51</f>
        <v>0</v>
      </c>
      <c r="P51" s="294" t="e">
        <f t="shared" si="6"/>
        <v>#DIV/0!</v>
      </c>
      <c r="Q51" s="34">
        <f t="shared" si="1"/>
        <v>0</v>
      </c>
      <c r="R51" s="294" t="e">
        <f>N51/L51-1</f>
        <v>#DIV/0!</v>
      </c>
      <c r="S51" s="34">
        <f t="shared" ref="S51:S57" si="14">N51-M51</f>
        <v>0</v>
      </c>
      <c r="T51" s="294" t="e">
        <f t="shared" ref="T51:T57" si="15">N51/M51-1</f>
        <v>#DIV/0!</v>
      </c>
    </row>
    <row r="52" spans="1:20" x14ac:dyDescent="0.25">
      <c r="A52" s="264" t="s">
        <v>244</v>
      </c>
      <c r="B52" s="46">
        <v>2000000</v>
      </c>
      <c r="C52" s="479">
        <v>2000000</v>
      </c>
      <c r="D52" s="494"/>
      <c r="E52" s="46">
        <v>4318597</v>
      </c>
      <c r="F52" s="479">
        <v>2459389</v>
      </c>
      <c r="G52" s="495"/>
      <c r="H52" s="46">
        <v>18459071</v>
      </c>
      <c r="I52" s="96">
        <v>17399336.390581384</v>
      </c>
      <c r="J52" s="36"/>
      <c r="K52" s="34">
        <v>28617281.396147605</v>
      </c>
      <c r="L52" s="46">
        <v>28617281.396147605</v>
      </c>
      <c r="M52" s="96">
        <v>27745386</v>
      </c>
      <c r="N52" s="96">
        <v>24467227.469999999</v>
      </c>
      <c r="O52" s="34">
        <f t="shared" ref="O52:O57" si="16">M52-L52</f>
        <v>-871895.39614760503</v>
      </c>
      <c r="P52" s="297">
        <f t="shared" si="6"/>
        <v>-3.0467443223484492E-2</v>
      </c>
      <c r="Q52" s="34">
        <f t="shared" si="1"/>
        <v>-4150053.9261476062</v>
      </c>
      <c r="R52" s="297">
        <f>N52/L52-1</f>
        <v>-0.14501915359109818</v>
      </c>
      <c r="S52" s="34">
        <f t="shared" si="14"/>
        <v>-3278158.5300000012</v>
      </c>
      <c r="T52" s="297">
        <f t="shared" si="15"/>
        <v>-0.11815148399809616</v>
      </c>
    </row>
    <row r="53" spans="1:20" x14ac:dyDescent="0.25">
      <c r="A53" s="264" t="s">
        <v>361</v>
      </c>
      <c r="B53" s="46">
        <v>0</v>
      </c>
      <c r="C53" s="479">
        <v>0</v>
      </c>
      <c r="D53" s="494"/>
      <c r="E53" s="46">
        <v>0</v>
      </c>
      <c r="F53" s="479">
        <v>0</v>
      </c>
      <c r="G53" s="495"/>
      <c r="H53" s="37">
        <v>0</v>
      </c>
      <c r="I53" s="96">
        <v>0</v>
      </c>
      <c r="J53" s="36"/>
      <c r="K53" s="34">
        <v>0</v>
      </c>
      <c r="L53" s="37">
        <v>0</v>
      </c>
      <c r="M53" s="96">
        <v>99985.235000000001</v>
      </c>
      <c r="N53" s="96">
        <v>0</v>
      </c>
      <c r="O53" s="34">
        <f t="shared" si="16"/>
        <v>99985.235000000001</v>
      </c>
      <c r="P53" s="294" t="e">
        <f t="shared" si="6"/>
        <v>#DIV/0!</v>
      </c>
      <c r="Q53" s="34">
        <f t="shared" si="1"/>
        <v>0</v>
      </c>
      <c r="R53" s="294" t="e">
        <f t="shared" ref="R53:R57" si="17">N53/L53-1</f>
        <v>#DIV/0!</v>
      </c>
      <c r="S53" s="34">
        <f t="shared" si="14"/>
        <v>-99985.235000000001</v>
      </c>
      <c r="T53" s="294">
        <f t="shared" si="15"/>
        <v>-1</v>
      </c>
    </row>
    <row r="54" spans="1:20" x14ac:dyDescent="0.25">
      <c r="A54" s="264" t="s">
        <v>336</v>
      </c>
      <c r="B54" s="46">
        <v>0</v>
      </c>
      <c r="C54" s="479">
        <v>0</v>
      </c>
      <c r="D54" s="494"/>
      <c r="E54" s="46">
        <v>0</v>
      </c>
      <c r="F54" s="479">
        <v>1397134</v>
      </c>
      <c r="G54" s="495"/>
      <c r="H54" s="37">
        <v>0</v>
      </c>
      <c r="I54" s="96">
        <v>0</v>
      </c>
      <c r="J54" s="36"/>
      <c r="K54" s="34">
        <v>0</v>
      </c>
      <c r="L54" s="37">
        <v>0</v>
      </c>
      <c r="M54" s="96">
        <v>0</v>
      </c>
      <c r="N54" s="96">
        <v>2012079.8</v>
      </c>
      <c r="O54" s="34">
        <f t="shared" si="16"/>
        <v>0</v>
      </c>
      <c r="P54" s="294" t="e">
        <f t="shared" si="6"/>
        <v>#DIV/0!</v>
      </c>
      <c r="Q54" s="34">
        <f t="shared" si="1"/>
        <v>2012079.8</v>
      </c>
      <c r="R54" s="294" t="e">
        <f t="shared" si="17"/>
        <v>#DIV/0!</v>
      </c>
      <c r="S54" s="34">
        <f t="shared" si="14"/>
        <v>2012079.8</v>
      </c>
      <c r="T54" s="294" t="e">
        <f t="shared" si="15"/>
        <v>#DIV/0!</v>
      </c>
    </row>
    <row r="55" spans="1:20" x14ac:dyDescent="0.25">
      <c r="A55" s="264" t="s">
        <v>335</v>
      </c>
      <c r="B55" s="46">
        <v>0</v>
      </c>
      <c r="C55" s="479">
        <v>0</v>
      </c>
      <c r="D55" s="494"/>
      <c r="E55" s="46">
        <v>0</v>
      </c>
      <c r="F55" s="479">
        <v>600</v>
      </c>
      <c r="G55" s="495"/>
      <c r="H55" s="37">
        <v>0</v>
      </c>
      <c r="I55" s="96">
        <v>282516.35799841123</v>
      </c>
      <c r="J55" s="36"/>
      <c r="K55" s="34">
        <v>0</v>
      </c>
      <c r="L55" s="37">
        <v>0</v>
      </c>
      <c r="M55" s="96">
        <v>0</v>
      </c>
      <c r="N55" s="96">
        <v>167505.22999999998</v>
      </c>
      <c r="O55" s="34">
        <f t="shared" si="16"/>
        <v>0</v>
      </c>
      <c r="P55" s="294" t="e">
        <f t="shared" si="6"/>
        <v>#DIV/0!</v>
      </c>
      <c r="Q55" s="34">
        <f t="shared" si="1"/>
        <v>167505.22999999998</v>
      </c>
      <c r="R55" s="294" t="e">
        <f t="shared" si="17"/>
        <v>#DIV/0!</v>
      </c>
      <c r="S55" s="34">
        <f t="shared" si="14"/>
        <v>167505.22999999998</v>
      </c>
      <c r="T55" s="294" t="e">
        <f t="shared" si="15"/>
        <v>#DIV/0!</v>
      </c>
    </row>
    <row r="56" spans="1:20" x14ac:dyDescent="0.25">
      <c r="A56" s="264" t="s">
        <v>245</v>
      </c>
      <c r="B56" s="46">
        <v>0</v>
      </c>
      <c r="C56" s="479">
        <v>0</v>
      </c>
      <c r="D56" s="494"/>
      <c r="E56" s="46">
        <v>0</v>
      </c>
      <c r="F56" s="479">
        <v>0</v>
      </c>
      <c r="G56" s="495"/>
      <c r="H56" s="37">
        <v>0</v>
      </c>
      <c r="I56" s="96">
        <v>0</v>
      </c>
      <c r="J56" s="36"/>
      <c r="K56" s="34">
        <v>0</v>
      </c>
      <c r="L56" s="37">
        <v>0</v>
      </c>
      <c r="M56" s="96">
        <v>0</v>
      </c>
      <c r="N56" s="96">
        <v>0</v>
      </c>
      <c r="O56" s="34">
        <f t="shared" si="16"/>
        <v>0</v>
      </c>
      <c r="P56" s="294" t="e">
        <f t="shared" si="6"/>
        <v>#DIV/0!</v>
      </c>
      <c r="Q56" s="34">
        <f t="shared" si="1"/>
        <v>0</v>
      </c>
      <c r="R56" s="294" t="e">
        <f t="shared" si="17"/>
        <v>#DIV/0!</v>
      </c>
      <c r="S56" s="34">
        <f t="shared" si="14"/>
        <v>0</v>
      </c>
      <c r="T56" s="294" t="e">
        <f t="shared" si="15"/>
        <v>#DIV/0!</v>
      </c>
    </row>
    <row r="57" spans="1:20" x14ac:dyDescent="0.25">
      <c r="A57" s="264" t="s">
        <v>246</v>
      </c>
      <c r="B57" s="46">
        <v>0</v>
      </c>
      <c r="C57" s="479">
        <v>0</v>
      </c>
      <c r="D57" s="494"/>
      <c r="E57" s="46">
        <v>0</v>
      </c>
      <c r="F57" s="479">
        <v>0</v>
      </c>
      <c r="G57" s="495"/>
      <c r="H57" s="37">
        <v>0</v>
      </c>
      <c r="I57" s="96">
        <v>0</v>
      </c>
      <c r="J57" s="36"/>
      <c r="K57" s="34">
        <v>0</v>
      </c>
      <c r="L57" s="37">
        <v>0</v>
      </c>
      <c r="M57" s="96">
        <v>0</v>
      </c>
      <c r="N57" s="96">
        <v>0</v>
      </c>
      <c r="O57" s="34">
        <f t="shared" si="16"/>
        <v>0</v>
      </c>
      <c r="P57" s="294" t="e">
        <f t="shared" si="6"/>
        <v>#DIV/0!</v>
      </c>
      <c r="Q57" s="34">
        <f t="shared" si="1"/>
        <v>0</v>
      </c>
      <c r="R57" s="294" t="e">
        <f t="shared" si="17"/>
        <v>#DIV/0!</v>
      </c>
      <c r="S57" s="34">
        <f t="shared" si="14"/>
        <v>0</v>
      </c>
      <c r="T57" s="294" t="e">
        <f t="shared" si="15"/>
        <v>#DIV/0!</v>
      </c>
    </row>
    <row r="58" spans="1:20" x14ac:dyDescent="0.25">
      <c r="A58" s="264" t="s">
        <v>239</v>
      </c>
      <c r="B58" s="46">
        <v>2090000</v>
      </c>
      <c r="C58" s="479">
        <v>0</v>
      </c>
      <c r="D58" s="494"/>
      <c r="E58" s="46">
        <v>0</v>
      </c>
      <c r="F58" s="479">
        <v>0</v>
      </c>
      <c r="G58" s="495"/>
      <c r="H58" s="37">
        <v>0</v>
      </c>
      <c r="I58" s="96">
        <v>0</v>
      </c>
      <c r="J58" s="36"/>
      <c r="K58" s="34">
        <v>0</v>
      </c>
      <c r="L58" s="37">
        <v>0</v>
      </c>
      <c r="M58" s="96">
        <v>0</v>
      </c>
      <c r="N58" s="96">
        <v>0</v>
      </c>
      <c r="O58" s="34"/>
      <c r="P58" s="294"/>
      <c r="Q58" s="34"/>
      <c r="R58" s="294"/>
      <c r="S58" s="34"/>
      <c r="T58" s="294"/>
    </row>
    <row r="59" spans="1:20" x14ac:dyDescent="0.25">
      <c r="A59" s="264" t="s">
        <v>230</v>
      </c>
      <c r="B59" s="46">
        <v>0</v>
      </c>
      <c r="C59" s="479">
        <v>0</v>
      </c>
      <c r="D59" s="494"/>
      <c r="E59" s="46">
        <v>0</v>
      </c>
      <c r="F59" s="479">
        <v>0</v>
      </c>
      <c r="G59" s="495"/>
      <c r="H59" s="37">
        <v>0</v>
      </c>
      <c r="I59" s="96">
        <v>0</v>
      </c>
      <c r="J59" s="36"/>
      <c r="K59" s="34">
        <v>0</v>
      </c>
      <c r="L59" s="37">
        <v>0</v>
      </c>
      <c r="M59" s="96">
        <v>0</v>
      </c>
      <c r="N59" s="96">
        <v>0</v>
      </c>
      <c r="O59" s="34"/>
      <c r="P59" s="294"/>
      <c r="Q59" s="34"/>
      <c r="R59" s="294"/>
      <c r="S59" s="34"/>
      <c r="T59" s="294"/>
    </row>
    <row r="60" spans="1:20" x14ac:dyDescent="0.25">
      <c r="A60" s="263" t="s">
        <v>184</v>
      </c>
      <c r="B60" s="100">
        <f>SUM(B51:B59)</f>
        <v>9923357</v>
      </c>
      <c r="C60" s="100">
        <f>SUM(C51:C59)</f>
        <v>7192956</v>
      </c>
      <c r="D60" s="496"/>
      <c r="E60" s="100">
        <f>SUM(E51:E59)</f>
        <v>4318597</v>
      </c>
      <c r="F60" s="100">
        <f>SUM(F51:F59)</f>
        <v>3857123</v>
      </c>
      <c r="G60" s="497"/>
      <c r="H60" s="100">
        <v>18459071</v>
      </c>
      <c r="I60" s="101">
        <v>17681852.748579796</v>
      </c>
      <c r="J60" s="498"/>
      <c r="K60" s="99">
        <v>28617281.396147605</v>
      </c>
      <c r="L60" s="100">
        <v>28617281.396147605</v>
      </c>
      <c r="M60" s="101">
        <f>SUM(M51:M59)</f>
        <v>27845371.234999999</v>
      </c>
      <c r="N60" s="101">
        <f>SUM(N51:N59)</f>
        <v>26646812.5</v>
      </c>
      <c r="O60" s="99">
        <f>M60-L60</f>
        <v>-771910.16114760563</v>
      </c>
      <c r="P60" s="295">
        <f t="shared" si="6"/>
        <v>-2.6973567141549637E-2</v>
      </c>
      <c r="Q60" s="99">
        <f t="shared" si="1"/>
        <v>-1970468.896147605</v>
      </c>
      <c r="R60" s="295">
        <f>N60/L60-1</f>
        <v>-6.8855908039289315E-2</v>
      </c>
      <c r="S60" s="99">
        <f>N60-M60</f>
        <v>-1198558.7349999994</v>
      </c>
      <c r="T60" s="295">
        <f>N60/M60-1</f>
        <v>-4.3043374242878851E-2</v>
      </c>
    </row>
    <row r="61" spans="1:20" ht="5.0999999999999996" customHeight="1" x14ac:dyDescent="0.25">
      <c r="A61" s="27" t="s">
        <v>231</v>
      </c>
      <c r="B61" s="36"/>
      <c r="C61" s="36"/>
      <c r="D61" s="494"/>
      <c r="E61" s="36"/>
      <c r="F61" s="36"/>
      <c r="G61" s="495"/>
      <c r="H61" s="36"/>
      <c r="I61" s="42"/>
      <c r="J61" s="36"/>
      <c r="K61" s="41"/>
      <c r="L61" s="36"/>
      <c r="M61" s="42"/>
      <c r="N61" s="42"/>
      <c r="O61" s="41"/>
      <c r="P61" s="296"/>
      <c r="Q61" s="41"/>
      <c r="R61" s="296"/>
      <c r="S61" s="41"/>
      <c r="T61" s="296"/>
    </row>
    <row r="62" spans="1:20" s="7" customFormat="1" x14ac:dyDescent="0.25">
      <c r="A62" s="28" t="s">
        <v>29</v>
      </c>
      <c r="B62" s="45">
        <f>B14+B29+B35+B41+B48+B60</f>
        <v>9923357</v>
      </c>
      <c r="C62" s="45">
        <f>C14+C29+C35+C41+C48+C60</f>
        <v>9284100</v>
      </c>
      <c r="D62" s="494"/>
      <c r="E62" s="45">
        <f>E14+E29+E35+E41+E48+E60</f>
        <v>12947040</v>
      </c>
      <c r="F62" s="45">
        <f>F14+F29+F35+F41+F48+F60</f>
        <v>12870507</v>
      </c>
      <c r="G62" s="495"/>
      <c r="H62" s="45">
        <v>639253005</v>
      </c>
      <c r="I62" s="44">
        <v>634311450.16725481</v>
      </c>
      <c r="J62" s="36"/>
      <c r="K62" s="43">
        <v>898618966.70831823</v>
      </c>
      <c r="L62" s="45">
        <v>898618966.70831823</v>
      </c>
      <c r="M62" s="44">
        <f>M60+M48+M41+M35+M29+M14</f>
        <v>881941256.30499995</v>
      </c>
      <c r="N62" s="44">
        <f>N60+N48+N41+N35+N29+N14</f>
        <v>1424634098.03</v>
      </c>
      <c r="O62" s="43">
        <f>M62-L62</f>
        <v>-16677710.403318286</v>
      </c>
      <c r="P62" s="298">
        <f t="shared" si="6"/>
        <v>-1.8559268189508038E-2</v>
      </c>
      <c r="Q62" s="43">
        <f t="shared" si="1"/>
        <v>526015131.32168174</v>
      </c>
      <c r="R62" s="298">
        <f>N62/L62-1</f>
        <v>0.58535948027949924</v>
      </c>
      <c r="S62" s="43">
        <f>N62-M62</f>
        <v>542692841.72500002</v>
      </c>
      <c r="T62" s="298">
        <f>N62/M62-1</f>
        <v>0.6153389898083208</v>
      </c>
    </row>
    <row r="63" spans="1:20" x14ac:dyDescent="0.25">
      <c r="A63" s="27" t="s">
        <v>231</v>
      </c>
      <c r="B63" s="36"/>
      <c r="C63" s="42"/>
      <c r="D63" s="494"/>
      <c r="E63" s="36"/>
      <c r="F63" s="42"/>
      <c r="G63" s="495"/>
      <c r="H63" s="36"/>
      <c r="I63" s="42"/>
      <c r="J63" s="36"/>
      <c r="K63" s="41"/>
      <c r="L63" s="36"/>
      <c r="M63" s="42"/>
      <c r="N63" s="42"/>
      <c r="O63" s="41"/>
      <c r="P63" s="296"/>
      <c r="Q63" s="41"/>
      <c r="R63" s="296"/>
      <c r="S63" s="41"/>
      <c r="T63" s="296"/>
    </row>
    <row r="64" spans="1:20" x14ac:dyDescent="0.25">
      <c r="A64" s="263" t="s">
        <v>3</v>
      </c>
      <c r="B64" s="37"/>
      <c r="C64" s="35"/>
      <c r="D64" s="494"/>
      <c r="E64" s="37"/>
      <c r="F64" s="35"/>
      <c r="G64" s="495"/>
      <c r="H64" s="37"/>
      <c r="I64" s="35"/>
      <c r="J64" s="36"/>
      <c r="K64" s="34"/>
      <c r="L64" s="37"/>
      <c r="M64" s="35"/>
      <c r="N64" s="35"/>
      <c r="O64" s="34"/>
      <c r="P64" s="294"/>
      <c r="Q64" s="34"/>
      <c r="R64" s="294"/>
      <c r="S64" s="34"/>
      <c r="T64" s="294"/>
    </row>
    <row r="65" spans="1:20" x14ac:dyDescent="0.25">
      <c r="A65" s="264" t="s">
        <v>247</v>
      </c>
      <c r="B65" s="46">
        <v>0</v>
      </c>
      <c r="C65" s="479">
        <v>0</v>
      </c>
      <c r="D65" s="494"/>
      <c r="E65" s="46">
        <v>0</v>
      </c>
      <c r="F65" s="479">
        <v>0</v>
      </c>
      <c r="G65" s="495"/>
      <c r="H65" s="37">
        <v>228417540</v>
      </c>
      <c r="I65" s="96">
        <v>360265989.5819751</v>
      </c>
      <c r="J65" s="36"/>
      <c r="K65" s="34">
        <v>517906947.87217069</v>
      </c>
      <c r="L65" s="37">
        <v>517906947.87217069</v>
      </c>
      <c r="M65" s="96">
        <v>475369300.98000002</v>
      </c>
      <c r="N65" s="96">
        <v>890593229.52999997</v>
      </c>
      <c r="O65" s="34">
        <f>M65-L65</f>
        <v>-42537646.892170668</v>
      </c>
      <c r="P65" s="294">
        <f t="shared" si="6"/>
        <v>-8.213376373292014E-2</v>
      </c>
      <c r="Q65" s="34">
        <f t="shared" si="1"/>
        <v>372686281.65782928</v>
      </c>
      <c r="R65" s="294">
        <f>N65/L65-1</f>
        <v>0.7196008533753353</v>
      </c>
      <c r="S65" s="34">
        <f>N65-M65</f>
        <v>415223928.54999995</v>
      </c>
      <c r="T65" s="294">
        <f t="shared" ref="T65:T67" si="18">N65/M65-1</f>
        <v>0.87347653223292476</v>
      </c>
    </row>
    <row r="66" spans="1:20" x14ac:dyDescent="0.25">
      <c r="A66" s="264" t="s">
        <v>330</v>
      </c>
      <c r="B66" s="46">
        <v>0</v>
      </c>
      <c r="C66" s="479">
        <v>0</v>
      </c>
      <c r="D66" s="494"/>
      <c r="E66" s="46">
        <v>0</v>
      </c>
      <c r="F66" s="479">
        <v>0</v>
      </c>
      <c r="G66" s="495"/>
      <c r="H66" s="37">
        <v>371051749</v>
      </c>
      <c r="I66" s="96">
        <v>237390465.88419983</v>
      </c>
      <c r="J66" s="36"/>
      <c r="K66" s="34">
        <v>313676394</v>
      </c>
      <c r="L66" s="37">
        <v>313676394</v>
      </c>
      <c r="M66" s="96">
        <v>351903852.64999998</v>
      </c>
      <c r="N66" s="96">
        <v>471648053</v>
      </c>
      <c r="O66" s="34">
        <f t="shared" ref="O66:O67" si="19">M66-L66</f>
        <v>38227458.649999976</v>
      </c>
      <c r="P66" s="294">
        <f t="shared" si="6"/>
        <v>0.12186909624445619</v>
      </c>
      <c r="Q66" s="34">
        <f t="shared" si="1"/>
        <v>157971659</v>
      </c>
      <c r="R66" s="294">
        <f>N66/L66-1</f>
        <v>0.5036134756127042</v>
      </c>
      <c r="S66" s="34">
        <f>N66-M66</f>
        <v>119744200.35000002</v>
      </c>
      <c r="T66" s="294">
        <f t="shared" si="18"/>
        <v>0.34027533216323258</v>
      </c>
    </row>
    <row r="67" spans="1:20" x14ac:dyDescent="0.25">
      <c r="A67" s="264" t="s">
        <v>273</v>
      </c>
      <c r="B67" s="46">
        <v>0</v>
      </c>
      <c r="C67" s="479">
        <v>0</v>
      </c>
      <c r="D67" s="494"/>
      <c r="E67" s="46">
        <v>0</v>
      </c>
      <c r="F67" s="479">
        <v>0</v>
      </c>
      <c r="G67" s="495"/>
      <c r="H67" s="37">
        <v>0</v>
      </c>
      <c r="I67" s="96">
        <v>0</v>
      </c>
      <c r="J67" s="36"/>
      <c r="K67" s="34">
        <v>11073117.149999972</v>
      </c>
      <c r="L67" s="37">
        <v>11073117.149999972</v>
      </c>
      <c r="M67" s="96">
        <v>0</v>
      </c>
      <c r="N67" s="96">
        <v>0</v>
      </c>
      <c r="O67" s="34">
        <f t="shared" si="19"/>
        <v>-11073117.149999972</v>
      </c>
      <c r="P67" s="294">
        <f t="shared" si="6"/>
        <v>-1</v>
      </c>
      <c r="Q67" s="34">
        <f t="shared" si="1"/>
        <v>-11073117.149999972</v>
      </c>
      <c r="R67" s="294">
        <f>N67/L67-1</f>
        <v>-1</v>
      </c>
      <c r="S67" s="34">
        <f>N67-M67</f>
        <v>0</v>
      </c>
      <c r="T67" s="294" t="e">
        <f t="shared" si="18"/>
        <v>#DIV/0!</v>
      </c>
    </row>
    <row r="68" spans="1:20" x14ac:dyDescent="0.25">
      <c r="A68" s="264" t="s">
        <v>230</v>
      </c>
      <c r="B68" s="46">
        <v>0</v>
      </c>
      <c r="C68" s="479">
        <v>0</v>
      </c>
      <c r="D68" s="494"/>
      <c r="E68" s="46">
        <v>0</v>
      </c>
      <c r="F68" s="479">
        <v>0</v>
      </c>
      <c r="G68" s="495"/>
      <c r="H68" s="37">
        <v>0</v>
      </c>
      <c r="I68" s="96">
        <v>0</v>
      </c>
      <c r="J68" s="36"/>
      <c r="K68" s="34">
        <v>0</v>
      </c>
      <c r="L68" s="37">
        <v>0</v>
      </c>
      <c r="M68" s="96">
        <v>0</v>
      </c>
      <c r="N68" s="96">
        <v>0</v>
      </c>
      <c r="O68" s="34"/>
      <c r="P68" s="294"/>
      <c r="Q68" s="34"/>
      <c r="R68" s="294"/>
      <c r="S68" s="34"/>
      <c r="T68" s="294"/>
    </row>
    <row r="69" spans="1:20" x14ac:dyDescent="0.25">
      <c r="A69" s="263" t="s">
        <v>184</v>
      </c>
      <c r="B69" s="100">
        <f>SUM(B65:B68)</f>
        <v>0</v>
      </c>
      <c r="C69" s="100">
        <f>SUM(C65:C68)</f>
        <v>0</v>
      </c>
      <c r="D69" s="496"/>
      <c r="E69" s="100">
        <f>SUM(E65:E68)</f>
        <v>0</v>
      </c>
      <c r="F69" s="100">
        <f>SUM(F65:F68)</f>
        <v>0</v>
      </c>
      <c r="G69" s="497"/>
      <c r="H69" s="100">
        <v>599469289</v>
      </c>
      <c r="I69" s="101">
        <v>597656455.46617496</v>
      </c>
      <c r="J69" s="498"/>
      <c r="K69" s="99">
        <v>842656459.02217066</v>
      </c>
      <c r="L69" s="100">
        <v>842656459.02217066</v>
      </c>
      <c r="M69" s="101">
        <f>SUM(M65:M68)</f>
        <v>827273153.63</v>
      </c>
      <c r="N69" s="101">
        <f>SUM(N65:N68)</f>
        <v>1362241282.53</v>
      </c>
      <c r="O69" s="99">
        <f>M69-L69</f>
        <v>-15383305.392170668</v>
      </c>
      <c r="P69" s="295">
        <f t="shared" si="6"/>
        <v>-1.8255725957434299E-2</v>
      </c>
      <c r="Q69" s="99">
        <f t="shared" si="1"/>
        <v>519584823.50782931</v>
      </c>
      <c r="R69" s="295">
        <f>N69/L69-1</f>
        <v>0.61660338319931962</v>
      </c>
      <c r="S69" s="99">
        <f>N69-M69</f>
        <v>534968128.89999998</v>
      </c>
      <c r="T69" s="295">
        <f>N69/M69-1</f>
        <v>0.646664437921874</v>
      </c>
    </row>
    <row r="70" spans="1:20" ht="17.100000000000001" customHeight="1" x14ac:dyDescent="0.25">
      <c r="A70" s="27" t="s">
        <v>231</v>
      </c>
      <c r="B70" s="36"/>
      <c r="C70" s="42"/>
      <c r="D70" s="494"/>
      <c r="E70" s="36"/>
      <c r="F70" s="42"/>
      <c r="G70" s="495"/>
      <c r="H70" s="36"/>
      <c r="I70" s="42"/>
      <c r="J70" s="36"/>
      <c r="K70" s="41"/>
      <c r="L70" s="36"/>
      <c r="M70" s="42"/>
      <c r="N70" s="42"/>
      <c r="O70" s="41"/>
      <c r="P70" s="296"/>
      <c r="Q70" s="41"/>
      <c r="R70" s="296"/>
      <c r="S70" s="41"/>
      <c r="T70" s="296"/>
    </row>
    <row r="71" spans="1:20" x14ac:dyDescent="0.25">
      <c r="A71" s="263" t="s">
        <v>248</v>
      </c>
      <c r="B71" s="37"/>
      <c r="C71" s="35"/>
      <c r="D71" s="494"/>
      <c r="E71" s="37"/>
      <c r="F71" s="35"/>
      <c r="G71" s="495"/>
      <c r="H71" s="37"/>
      <c r="I71" s="35"/>
      <c r="J71" s="36"/>
      <c r="K71" s="34"/>
      <c r="L71" s="37"/>
      <c r="M71" s="35"/>
      <c r="N71" s="35"/>
      <c r="O71" s="34"/>
      <c r="P71" s="294"/>
      <c r="Q71" s="34"/>
      <c r="R71" s="294"/>
      <c r="S71" s="34"/>
      <c r="T71" s="294"/>
    </row>
    <row r="72" spans="1:20" x14ac:dyDescent="0.25">
      <c r="A72" s="264" t="s">
        <v>249</v>
      </c>
      <c r="B72" s="46">
        <v>6051827</v>
      </c>
      <c r="C72" s="479">
        <v>5299659</v>
      </c>
      <c r="D72" s="494"/>
      <c r="E72" s="46">
        <v>5839224</v>
      </c>
      <c r="F72" s="479">
        <v>4922769</v>
      </c>
      <c r="G72" s="495"/>
      <c r="H72" s="37">
        <v>6583992</v>
      </c>
      <c r="I72" s="96">
        <v>6600698.4913333338</v>
      </c>
      <c r="J72" s="36"/>
      <c r="K72" s="98">
        <v>8868076.1479601283</v>
      </c>
      <c r="L72" s="37">
        <v>8868076.1479601283</v>
      </c>
      <c r="M72" s="96">
        <v>7448284</v>
      </c>
      <c r="N72" s="96">
        <v>11776601.57</v>
      </c>
      <c r="O72" s="98">
        <f>M72-L72</f>
        <v>-1419792.1479601283</v>
      </c>
      <c r="P72" s="294">
        <f t="shared" si="6"/>
        <v>-0.16010148359931653</v>
      </c>
      <c r="Q72" s="98">
        <f t="shared" ref="Q72:Q107" si="20">N72-L72</f>
        <v>2908525.422039872</v>
      </c>
      <c r="R72" s="294">
        <f t="shared" ref="R72:R82" si="21">N72/L72-1</f>
        <v>0.32797704637537461</v>
      </c>
      <c r="S72" s="98">
        <f t="shared" ref="S72:S83" si="22">N72-M72</f>
        <v>4328317.57</v>
      </c>
      <c r="T72" s="294">
        <f t="shared" ref="T72:T82" si="23">N72/M72-1</f>
        <v>0.58111607586391711</v>
      </c>
    </row>
    <row r="73" spans="1:20" x14ac:dyDescent="0.25">
      <c r="A73" s="264" t="s">
        <v>250</v>
      </c>
      <c r="B73" s="46">
        <v>845002</v>
      </c>
      <c r="C73" s="479">
        <v>722060</v>
      </c>
      <c r="D73" s="494"/>
      <c r="E73" s="46">
        <v>2953115</v>
      </c>
      <c r="F73" s="479">
        <v>2568450</v>
      </c>
      <c r="G73" s="495"/>
      <c r="H73" s="37">
        <v>817507</v>
      </c>
      <c r="I73" s="96">
        <v>1304898.6066666667</v>
      </c>
      <c r="J73" s="36"/>
      <c r="K73" s="98">
        <v>2163124</v>
      </c>
      <c r="L73" s="37">
        <v>2163124</v>
      </c>
      <c r="M73" s="96">
        <v>1213421</v>
      </c>
      <c r="N73" s="96">
        <v>1173970</v>
      </c>
      <c r="O73" s="98">
        <f t="shared" ref="O73:O82" si="24">M73-L73</f>
        <v>-949703</v>
      </c>
      <c r="P73" s="294">
        <f t="shared" si="6"/>
        <v>-0.43904232951971311</v>
      </c>
      <c r="Q73" s="98">
        <f t="shared" si="20"/>
        <v>-989154</v>
      </c>
      <c r="R73" s="294">
        <f t="shared" si="21"/>
        <v>-0.45728030385682927</v>
      </c>
      <c r="S73" s="98">
        <f t="shared" si="22"/>
        <v>-39451</v>
      </c>
      <c r="T73" s="294">
        <f t="shared" si="23"/>
        <v>-3.2512211342971664E-2</v>
      </c>
    </row>
    <row r="74" spans="1:20" x14ac:dyDescent="0.25">
      <c r="A74" s="264" t="s">
        <v>258</v>
      </c>
      <c r="B74" s="46">
        <v>0</v>
      </c>
      <c r="C74" s="479">
        <v>0</v>
      </c>
      <c r="D74" s="494"/>
      <c r="E74" s="46">
        <v>0</v>
      </c>
      <c r="F74" s="479">
        <v>0</v>
      </c>
      <c r="G74" s="495"/>
      <c r="H74" s="37">
        <v>0</v>
      </c>
      <c r="I74" s="96">
        <v>0</v>
      </c>
      <c r="J74" s="36"/>
      <c r="K74" s="34">
        <v>3163190.16</v>
      </c>
      <c r="L74" s="37">
        <v>3163190.16</v>
      </c>
      <c r="M74" s="96">
        <v>3709501</v>
      </c>
      <c r="N74" s="96">
        <v>3726889</v>
      </c>
      <c r="O74" s="98">
        <f t="shared" si="24"/>
        <v>546310.83999999985</v>
      </c>
      <c r="P74" s="294">
        <f t="shared" si="6"/>
        <v>0.17270882000973331</v>
      </c>
      <c r="Q74" s="34">
        <f t="shared" si="20"/>
        <v>563698.83999999985</v>
      </c>
      <c r="R74" s="294">
        <f t="shared" si="21"/>
        <v>0.17820580220823645</v>
      </c>
      <c r="S74" s="34">
        <f t="shared" si="22"/>
        <v>17388</v>
      </c>
      <c r="T74" s="294">
        <f t="shared" si="23"/>
        <v>4.687422917529771E-3</v>
      </c>
    </row>
    <row r="75" spans="1:20" x14ac:dyDescent="0.25">
      <c r="A75" s="437" t="s">
        <v>333</v>
      </c>
      <c r="B75" s="46">
        <v>0</v>
      </c>
      <c r="C75" s="479">
        <v>0</v>
      </c>
      <c r="D75" s="494"/>
      <c r="E75" s="46">
        <v>0</v>
      </c>
      <c r="F75" s="479">
        <v>0</v>
      </c>
      <c r="G75" s="495"/>
      <c r="H75" s="37">
        <v>1500000</v>
      </c>
      <c r="I75" s="96">
        <v>785018</v>
      </c>
      <c r="J75" s="36"/>
      <c r="K75" s="34">
        <v>84530.62</v>
      </c>
      <c r="L75" s="37">
        <v>84530.62</v>
      </c>
      <c r="M75" s="96">
        <v>84531</v>
      </c>
      <c r="N75" s="96">
        <v>150000</v>
      </c>
      <c r="O75" s="98">
        <f t="shared" si="24"/>
        <v>0.38000000000465661</v>
      </c>
      <c r="P75" s="294">
        <f t="shared" si="6"/>
        <v>4.4954124316376465E-6</v>
      </c>
      <c r="Q75" s="34">
        <f t="shared" si="20"/>
        <v>65469.380000000005</v>
      </c>
      <c r="R75" s="294">
        <f t="shared" si="21"/>
        <v>0.77450490721587051</v>
      </c>
      <c r="S75" s="34">
        <f t="shared" si="22"/>
        <v>65469</v>
      </c>
      <c r="T75" s="294">
        <f t="shared" si="23"/>
        <v>0.77449693012031084</v>
      </c>
    </row>
    <row r="76" spans="1:20" x14ac:dyDescent="0.25">
      <c r="A76" s="264" t="s">
        <v>259</v>
      </c>
      <c r="B76" s="46">
        <v>0</v>
      </c>
      <c r="C76" s="479">
        <v>0</v>
      </c>
      <c r="D76" s="494"/>
      <c r="E76" s="46">
        <v>0</v>
      </c>
      <c r="F76" s="479">
        <v>0</v>
      </c>
      <c r="G76" s="495"/>
      <c r="H76" s="37">
        <v>0</v>
      </c>
      <c r="I76" s="96">
        <v>0</v>
      </c>
      <c r="J76" s="36"/>
      <c r="K76" s="34">
        <v>152414</v>
      </c>
      <c r="L76" s="37">
        <v>152414</v>
      </c>
      <c r="M76" s="96">
        <v>416013</v>
      </c>
      <c r="N76" s="96">
        <v>188830</v>
      </c>
      <c r="O76" s="98">
        <f t="shared" si="24"/>
        <v>263599</v>
      </c>
      <c r="P76" s="294">
        <f t="shared" si="6"/>
        <v>1.7294933536289316</v>
      </c>
      <c r="Q76" s="34">
        <f t="shared" si="20"/>
        <v>36416</v>
      </c>
      <c r="R76" s="294">
        <f t="shared" si="21"/>
        <v>0.23892818245043101</v>
      </c>
      <c r="S76" s="34">
        <f t="shared" si="22"/>
        <v>-227183</v>
      </c>
      <c r="T76" s="294">
        <f t="shared" si="23"/>
        <v>-0.54609591527187851</v>
      </c>
    </row>
    <row r="77" spans="1:20" x14ac:dyDescent="0.25">
      <c r="A77" s="264" t="s">
        <v>260</v>
      </c>
      <c r="B77" s="46">
        <v>0</v>
      </c>
      <c r="C77" s="479">
        <v>0</v>
      </c>
      <c r="D77" s="494"/>
      <c r="E77" s="46">
        <v>0</v>
      </c>
      <c r="F77" s="479">
        <v>0</v>
      </c>
      <c r="G77" s="495"/>
      <c r="H77" s="37">
        <v>0</v>
      </c>
      <c r="I77" s="96">
        <v>0</v>
      </c>
      <c r="J77" s="36"/>
      <c r="K77" s="34">
        <v>138245</v>
      </c>
      <c r="L77" s="37">
        <v>138245</v>
      </c>
      <c r="M77" s="96">
        <v>125832</v>
      </c>
      <c r="N77" s="96">
        <v>103250</v>
      </c>
      <c r="O77" s="98">
        <f t="shared" si="24"/>
        <v>-12413</v>
      </c>
      <c r="P77" s="294">
        <f t="shared" si="6"/>
        <v>-8.9789865817931913E-2</v>
      </c>
      <c r="Q77" s="34">
        <f t="shared" si="20"/>
        <v>-34995</v>
      </c>
      <c r="R77" s="294">
        <f t="shared" si="21"/>
        <v>-0.25313754566168756</v>
      </c>
      <c r="S77" s="34">
        <f t="shared" si="22"/>
        <v>-22582</v>
      </c>
      <c r="T77" s="294">
        <f t="shared" si="23"/>
        <v>-0.17946150422785934</v>
      </c>
    </row>
    <row r="78" spans="1:20" x14ac:dyDescent="0.25">
      <c r="A78" s="264" t="s">
        <v>261</v>
      </c>
      <c r="B78" s="46">
        <v>0</v>
      </c>
      <c r="C78" s="479">
        <v>0</v>
      </c>
      <c r="D78" s="494"/>
      <c r="E78" s="46">
        <v>0</v>
      </c>
      <c r="F78" s="479">
        <v>0</v>
      </c>
      <c r="G78" s="495"/>
      <c r="H78" s="37">
        <v>0</v>
      </c>
      <c r="I78" s="96">
        <v>0</v>
      </c>
      <c r="J78" s="36"/>
      <c r="K78" s="34">
        <v>393438.53</v>
      </c>
      <c r="L78" s="37">
        <v>393438.53</v>
      </c>
      <c r="M78" s="96">
        <v>356144.15</v>
      </c>
      <c r="N78" s="96">
        <v>456859.12</v>
      </c>
      <c r="O78" s="98">
        <f t="shared" si="24"/>
        <v>-37294.380000000005</v>
      </c>
      <c r="P78" s="294">
        <f t="shared" si="6"/>
        <v>-9.4790868601506872E-2</v>
      </c>
      <c r="Q78" s="34">
        <f t="shared" si="20"/>
        <v>63420.589999999967</v>
      </c>
      <c r="R78" s="294">
        <f t="shared" si="21"/>
        <v>0.16119567648852273</v>
      </c>
      <c r="S78" s="34">
        <f t="shared" si="22"/>
        <v>100714.96999999997</v>
      </c>
      <c r="T78" s="294">
        <f t="shared" si="23"/>
        <v>0.28279271188365707</v>
      </c>
    </row>
    <row r="79" spans="1:20" x14ac:dyDescent="0.25">
      <c r="A79" s="264" t="s">
        <v>209</v>
      </c>
      <c r="B79" s="46">
        <v>0</v>
      </c>
      <c r="C79" s="479">
        <v>0</v>
      </c>
      <c r="D79" s="494"/>
      <c r="E79" s="46">
        <v>0</v>
      </c>
      <c r="F79" s="479">
        <v>0</v>
      </c>
      <c r="G79" s="495"/>
      <c r="H79" s="37">
        <v>0</v>
      </c>
      <c r="I79" s="96">
        <v>0</v>
      </c>
      <c r="J79" s="36"/>
      <c r="K79" s="34">
        <v>184337.47532844319</v>
      </c>
      <c r="L79" s="37">
        <v>184337.47532844319</v>
      </c>
      <c r="M79" s="96">
        <v>832026</v>
      </c>
      <c r="N79" s="96">
        <v>485500</v>
      </c>
      <c r="O79" s="98">
        <f t="shared" si="24"/>
        <v>647688.52467155678</v>
      </c>
      <c r="P79" s="294">
        <f t="shared" si="6"/>
        <v>3.5136020145525926</v>
      </c>
      <c r="Q79" s="34">
        <f t="shared" si="20"/>
        <v>301162.52467155678</v>
      </c>
      <c r="R79" s="294">
        <f t="shared" si="21"/>
        <v>1.6337563706726517</v>
      </c>
      <c r="S79" s="34">
        <f t="shared" si="22"/>
        <v>-346526</v>
      </c>
      <c r="T79" s="294">
        <f t="shared" si="23"/>
        <v>-0.41648458101068953</v>
      </c>
    </row>
    <row r="80" spans="1:20" x14ac:dyDescent="0.25">
      <c r="A80" s="264" t="s">
        <v>339</v>
      </c>
      <c r="B80" s="46">
        <v>0</v>
      </c>
      <c r="C80" s="479">
        <v>0</v>
      </c>
      <c r="D80" s="494"/>
      <c r="E80" s="46">
        <v>978250</v>
      </c>
      <c r="F80" s="479">
        <v>847440</v>
      </c>
      <c r="G80" s="495"/>
      <c r="H80" s="37">
        <v>0</v>
      </c>
      <c r="I80" s="96">
        <v>0</v>
      </c>
      <c r="J80" s="36"/>
      <c r="K80" s="98">
        <v>0</v>
      </c>
      <c r="L80" s="37">
        <v>0</v>
      </c>
      <c r="M80" s="96">
        <v>0</v>
      </c>
      <c r="N80" s="96">
        <v>35700</v>
      </c>
      <c r="O80" s="98">
        <f t="shared" si="24"/>
        <v>0</v>
      </c>
      <c r="P80" s="294" t="e">
        <f t="shared" ref="P80:P107" si="25">M80/L80-1</f>
        <v>#DIV/0!</v>
      </c>
      <c r="Q80" s="98">
        <f t="shared" si="20"/>
        <v>35700</v>
      </c>
      <c r="R80" s="294" t="e">
        <f t="shared" si="21"/>
        <v>#DIV/0!</v>
      </c>
      <c r="S80" s="98">
        <f t="shared" si="22"/>
        <v>35700</v>
      </c>
      <c r="T80" s="294" t="e">
        <f t="shared" si="23"/>
        <v>#DIV/0!</v>
      </c>
    </row>
    <row r="81" spans="1:20" x14ac:dyDescent="0.25">
      <c r="A81" s="264" t="s">
        <v>340</v>
      </c>
      <c r="B81" s="46">
        <v>2726528</v>
      </c>
      <c r="C81" s="479">
        <v>3262381</v>
      </c>
      <c r="D81" s="494"/>
      <c r="E81" s="46">
        <v>784451</v>
      </c>
      <c r="F81" s="479">
        <v>692279</v>
      </c>
      <c r="G81" s="495"/>
      <c r="H81" s="37">
        <v>3591161</v>
      </c>
      <c r="I81" s="96">
        <v>2976509.8</v>
      </c>
      <c r="J81" s="36"/>
      <c r="K81" s="98">
        <v>0</v>
      </c>
      <c r="L81" s="37">
        <v>0</v>
      </c>
      <c r="M81" s="505">
        <v>0</v>
      </c>
      <c r="N81" s="96">
        <v>103237.5</v>
      </c>
      <c r="O81" s="98">
        <f t="shared" si="24"/>
        <v>0</v>
      </c>
      <c r="P81" s="294" t="e">
        <f t="shared" si="25"/>
        <v>#DIV/0!</v>
      </c>
      <c r="Q81" s="98">
        <f t="shared" si="20"/>
        <v>103237.5</v>
      </c>
      <c r="R81" s="294" t="e">
        <f t="shared" si="21"/>
        <v>#DIV/0!</v>
      </c>
      <c r="S81" s="98">
        <f t="shared" si="22"/>
        <v>103237.5</v>
      </c>
      <c r="T81" s="294" t="e">
        <f t="shared" si="23"/>
        <v>#DIV/0!</v>
      </c>
    </row>
    <row r="82" spans="1:20" x14ac:dyDescent="0.25">
      <c r="A82" s="264" t="s">
        <v>270</v>
      </c>
      <c r="B82" s="46">
        <v>0</v>
      </c>
      <c r="C82" s="479">
        <v>0</v>
      </c>
      <c r="D82" s="494"/>
      <c r="E82" s="46">
        <v>0</v>
      </c>
      <c r="F82" s="479">
        <v>0</v>
      </c>
      <c r="G82" s="495"/>
      <c r="H82" s="46">
        <v>0</v>
      </c>
      <c r="I82" s="96">
        <v>0</v>
      </c>
      <c r="J82" s="36"/>
      <c r="K82" s="98">
        <v>767833</v>
      </c>
      <c r="L82" s="46">
        <v>767833</v>
      </c>
      <c r="M82" s="96">
        <v>1015100</v>
      </c>
      <c r="N82" s="96">
        <v>1075912</v>
      </c>
      <c r="O82" s="98">
        <f t="shared" si="24"/>
        <v>247267</v>
      </c>
      <c r="P82" s="297">
        <f t="shared" si="25"/>
        <v>0.32203226482841973</v>
      </c>
      <c r="Q82" s="98">
        <f t="shared" si="20"/>
        <v>308079</v>
      </c>
      <c r="R82" s="297">
        <f t="shared" si="21"/>
        <v>0.40123177826428402</v>
      </c>
      <c r="S82" s="98">
        <f t="shared" si="22"/>
        <v>60812</v>
      </c>
      <c r="T82" s="297">
        <f t="shared" si="23"/>
        <v>5.9907398285883096E-2</v>
      </c>
    </row>
    <row r="83" spans="1:20" x14ac:dyDescent="0.25">
      <c r="A83" s="263" t="s">
        <v>184</v>
      </c>
      <c r="B83" s="100">
        <f>SUM(B72:B82)</f>
        <v>9623357</v>
      </c>
      <c r="C83" s="100">
        <f>SUM(C72:C82)</f>
        <v>9284100</v>
      </c>
      <c r="D83" s="496"/>
      <c r="E83" s="100">
        <f>SUM(E72:E82)</f>
        <v>10555040</v>
      </c>
      <c r="F83" s="100">
        <f>SUM(F72:F82)</f>
        <v>9030938</v>
      </c>
      <c r="G83" s="497"/>
      <c r="H83" s="100">
        <v>12492660</v>
      </c>
      <c r="I83" s="101">
        <v>11667124.898000002</v>
      </c>
      <c r="J83" s="498"/>
      <c r="K83" s="99">
        <v>15915188.93328857</v>
      </c>
      <c r="L83" s="100">
        <v>15915188.93328857</v>
      </c>
      <c r="M83" s="101">
        <f>SUM(M72:M82)</f>
        <v>15200852.15</v>
      </c>
      <c r="N83" s="101">
        <f>SUM(N72:N82)</f>
        <v>19276749.190000001</v>
      </c>
      <c r="O83" s="99">
        <f>M83-L83</f>
        <v>-714336.78328857012</v>
      </c>
      <c r="P83" s="295">
        <f t="shared" si="25"/>
        <v>-4.488396501498304E-2</v>
      </c>
      <c r="Q83" s="99">
        <f t="shared" si="20"/>
        <v>3361560.2567114308</v>
      </c>
      <c r="R83" s="295">
        <f>N83/L83-1</f>
        <v>0.21121711283491673</v>
      </c>
      <c r="S83" s="99">
        <f t="shared" si="22"/>
        <v>4075897.040000001</v>
      </c>
      <c r="T83" s="295">
        <f>N83/M83-1</f>
        <v>0.2681360886731603</v>
      </c>
    </row>
    <row r="84" spans="1:20" ht="11.1" customHeight="1" x14ac:dyDescent="0.25">
      <c r="A84" s="27" t="s">
        <v>231</v>
      </c>
      <c r="B84" s="36"/>
      <c r="C84" s="42"/>
      <c r="D84" s="494"/>
      <c r="E84" s="36"/>
      <c r="F84" s="42"/>
      <c r="G84" s="495"/>
      <c r="H84" s="36"/>
      <c r="I84" s="42"/>
      <c r="J84" s="36"/>
      <c r="K84" s="41"/>
      <c r="L84" s="36"/>
      <c r="M84" s="42"/>
      <c r="N84" s="42"/>
      <c r="O84" s="41"/>
      <c r="P84" s="296"/>
      <c r="Q84" s="41"/>
      <c r="R84" s="296"/>
      <c r="S84" s="41"/>
      <c r="T84" s="296"/>
    </row>
    <row r="85" spans="1:20" x14ac:dyDescent="0.25">
      <c r="A85" s="263" t="s">
        <v>251</v>
      </c>
      <c r="B85" s="37"/>
      <c r="C85" s="35"/>
      <c r="D85" s="494"/>
      <c r="E85" s="37"/>
      <c r="F85" s="35"/>
      <c r="G85" s="495"/>
      <c r="H85" s="37"/>
      <c r="I85" s="35"/>
      <c r="J85" s="36"/>
      <c r="K85" s="34"/>
      <c r="L85" s="37"/>
      <c r="M85" s="35"/>
      <c r="N85" s="35"/>
      <c r="O85" s="34"/>
      <c r="P85" s="294"/>
      <c r="Q85" s="34"/>
      <c r="R85" s="294"/>
      <c r="S85" s="34"/>
      <c r="T85" s="294"/>
    </row>
    <row r="86" spans="1:20" x14ac:dyDescent="0.25">
      <c r="A86" s="264" t="s">
        <v>253</v>
      </c>
      <c r="B86" s="46">
        <v>0</v>
      </c>
      <c r="C86" s="479">
        <v>0</v>
      </c>
      <c r="D86" s="494"/>
      <c r="E86" s="46">
        <v>1092000</v>
      </c>
      <c r="F86" s="479">
        <v>1038892</v>
      </c>
      <c r="G86" s="495"/>
      <c r="H86" s="37">
        <v>4781010</v>
      </c>
      <c r="I86" s="96">
        <v>4040439</v>
      </c>
      <c r="J86" s="36"/>
      <c r="K86" s="34">
        <v>5935530.1200000001</v>
      </c>
      <c r="L86" s="37">
        <v>5935530.1200000001</v>
      </c>
      <c r="M86" s="96">
        <v>6586951.9499999993</v>
      </c>
      <c r="N86" s="96">
        <v>8569919.9399999995</v>
      </c>
      <c r="O86" s="34">
        <f>M86-L86</f>
        <v>651421.82999999914</v>
      </c>
      <c r="P86" s="294">
        <f t="shared" si="25"/>
        <v>0.1097495618470552</v>
      </c>
      <c r="Q86" s="34">
        <f t="shared" si="20"/>
        <v>2634389.8199999994</v>
      </c>
      <c r="R86" s="294">
        <f t="shared" ref="R86:R97" si="26">N86/L86-1</f>
        <v>0.4438339569911911</v>
      </c>
      <c r="S86" s="34">
        <f t="shared" ref="S86:S93" si="27">N86-M86</f>
        <v>1982967.9900000002</v>
      </c>
      <c r="T86" s="294">
        <f t="shared" ref="T86:T97" si="28">N86/M86-1</f>
        <v>0.30104485428954741</v>
      </c>
    </row>
    <row r="87" spans="1:20" x14ac:dyDescent="0.25">
      <c r="A87" s="264" t="s">
        <v>254</v>
      </c>
      <c r="B87" s="46">
        <v>0</v>
      </c>
      <c r="C87" s="479">
        <v>0</v>
      </c>
      <c r="D87" s="494"/>
      <c r="E87" s="46">
        <v>1300000</v>
      </c>
      <c r="F87" s="479">
        <v>977616</v>
      </c>
      <c r="G87" s="495"/>
      <c r="H87" s="37">
        <v>7064722</v>
      </c>
      <c r="I87" s="96">
        <v>5618419.8700000001</v>
      </c>
      <c r="J87" s="36"/>
      <c r="K87" s="34">
        <v>9181362.1393500008</v>
      </c>
      <c r="L87" s="37">
        <v>9181362.1393500008</v>
      </c>
      <c r="M87" s="96">
        <v>9106206.7100000009</v>
      </c>
      <c r="N87" s="96">
        <v>10223589.68</v>
      </c>
      <c r="O87" s="34">
        <f t="shared" ref="O87:O97" si="29">M87-L87</f>
        <v>-75155.429349999875</v>
      </c>
      <c r="P87" s="294">
        <f t="shared" si="25"/>
        <v>-8.1856513455551561E-3</v>
      </c>
      <c r="Q87" s="34">
        <f t="shared" si="20"/>
        <v>1042227.5406499989</v>
      </c>
      <c r="R87" s="294">
        <f t="shared" si="26"/>
        <v>0.11351556826009079</v>
      </c>
      <c r="S87" s="34">
        <f t="shared" si="27"/>
        <v>1117382.9699999988</v>
      </c>
      <c r="T87" s="294">
        <f t="shared" si="28"/>
        <v>0.12270564523567673</v>
      </c>
    </row>
    <row r="88" spans="1:20" x14ac:dyDescent="0.25">
      <c r="A88" s="264" t="s">
        <v>337</v>
      </c>
      <c r="B88" s="46">
        <v>0</v>
      </c>
      <c r="C88" s="479">
        <v>0</v>
      </c>
      <c r="D88" s="494"/>
      <c r="E88" s="46">
        <v>0</v>
      </c>
      <c r="F88" s="479">
        <v>412070</v>
      </c>
      <c r="G88" s="495"/>
      <c r="H88" s="46">
        <v>4305223</v>
      </c>
      <c r="I88" s="96">
        <v>4243972.865280875</v>
      </c>
      <c r="J88" s="36"/>
      <c r="K88" s="34">
        <v>7537231.395701861</v>
      </c>
      <c r="L88" s="46">
        <v>7537231.395701861</v>
      </c>
      <c r="M88" s="96">
        <v>7009529.4199999999</v>
      </c>
      <c r="N88" s="96">
        <v>8387232</v>
      </c>
      <c r="O88" s="34">
        <f t="shared" si="29"/>
        <v>-527701.97570186108</v>
      </c>
      <c r="P88" s="297">
        <f t="shared" si="25"/>
        <v>-7.001270731886855E-2</v>
      </c>
      <c r="Q88" s="34">
        <f t="shared" si="20"/>
        <v>850000.60429813899</v>
      </c>
      <c r="R88" s="297">
        <f t="shared" si="26"/>
        <v>0.11277358484480859</v>
      </c>
      <c r="S88" s="34">
        <f t="shared" si="27"/>
        <v>1377702.58</v>
      </c>
      <c r="T88" s="297">
        <f t="shared" si="28"/>
        <v>0.19654708575286928</v>
      </c>
    </row>
    <row r="89" spans="1:20" x14ac:dyDescent="0.25">
      <c r="A89" s="264" t="s">
        <v>268</v>
      </c>
      <c r="B89" s="46">
        <v>0</v>
      </c>
      <c r="C89" s="479">
        <v>0</v>
      </c>
      <c r="D89" s="494"/>
      <c r="E89" s="46">
        <v>0</v>
      </c>
      <c r="F89" s="479">
        <v>0</v>
      </c>
      <c r="G89" s="495"/>
      <c r="H89" s="37">
        <v>1800000</v>
      </c>
      <c r="I89" s="96">
        <v>715806.11999999988</v>
      </c>
      <c r="J89" s="36"/>
      <c r="K89" s="34">
        <v>2250000</v>
      </c>
      <c r="L89" s="37">
        <v>2250000</v>
      </c>
      <c r="M89" s="96">
        <v>1381673.83</v>
      </c>
      <c r="N89" s="96">
        <v>1606613.22</v>
      </c>
      <c r="O89" s="34">
        <f t="shared" si="29"/>
        <v>-868326.16999999993</v>
      </c>
      <c r="P89" s="294">
        <f t="shared" si="25"/>
        <v>-0.38592274222222223</v>
      </c>
      <c r="Q89" s="34">
        <f t="shared" si="20"/>
        <v>-643386.78</v>
      </c>
      <c r="R89" s="294">
        <f t="shared" si="26"/>
        <v>-0.28594967999999998</v>
      </c>
      <c r="S89" s="34">
        <f t="shared" si="27"/>
        <v>224939.3899999999</v>
      </c>
      <c r="T89" s="294">
        <f t="shared" si="28"/>
        <v>0.16280209201038409</v>
      </c>
    </row>
    <row r="90" spans="1:20" x14ac:dyDescent="0.25">
      <c r="A90" s="264" t="s">
        <v>269</v>
      </c>
      <c r="B90" s="46">
        <v>300000</v>
      </c>
      <c r="C90" s="479">
        <v>0</v>
      </c>
      <c r="D90" s="494"/>
      <c r="E90" s="46">
        <v>0</v>
      </c>
      <c r="F90" s="479">
        <v>0</v>
      </c>
      <c r="G90" s="495"/>
      <c r="H90" s="37">
        <v>1577600</v>
      </c>
      <c r="I90" s="96">
        <v>620380.95238095243</v>
      </c>
      <c r="J90" s="36"/>
      <c r="K90" s="34">
        <v>910720</v>
      </c>
      <c r="L90" s="37">
        <v>910720</v>
      </c>
      <c r="M90" s="96">
        <v>707029.13</v>
      </c>
      <c r="N90" s="96">
        <v>1031752</v>
      </c>
      <c r="O90" s="34">
        <f t="shared" si="29"/>
        <v>-203690.87</v>
      </c>
      <c r="P90" s="294">
        <f t="shared" si="25"/>
        <v>-0.22365915978566409</v>
      </c>
      <c r="Q90" s="34">
        <f t="shared" si="20"/>
        <v>121032</v>
      </c>
      <c r="R90" s="294">
        <f t="shared" si="26"/>
        <v>0.13289704848910744</v>
      </c>
      <c r="S90" s="34">
        <f t="shared" si="27"/>
        <v>324722.87</v>
      </c>
      <c r="T90" s="294">
        <f t="shared" si="28"/>
        <v>0.4592779225376471</v>
      </c>
    </row>
    <row r="91" spans="1:20" x14ac:dyDescent="0.25">
      <c r="A91" s="264" t="s">
        <v>360</v>
      </c>
      <c r="B91" s="46">
        <v>0</v>
      </c>
      <c r="C91" s="479">
        <v>0</v>
      </c>
      <c r="D91" s="494"/>
      <c r="E91" s="46">
        <v>0</v>
      </c>
      <c r="F91" s="479">
        <v>0</v>
      </c>
      <c r="G91" s="495"/>
      <c r="H91" s="37">
        <v>0</v>
      </c>
      <c r="I91" s="96">
        <v>0</v>
      </c>
      <c r="J91" s="36"/>
      <c r="K91" s="34">
        <v>2000000</v>
      </c>
      <c r="L91" s="37">
        <v>2000000</v>
      </c>
      <c r="M91" s="96">
        <v>605500</v>
      </c>
      <c r="N91" s="96">
        <f>3144500.23</f>
        <v>3144500.23</v>
      </c>
      <c r="O91" s="34">
        <f t="shared" si="29"/>
        <v>-1394500</v>
      </c>
      <c r="P91" s="294">
        <f t="shared" si="25"/>
        <v>-0.69724999999999993</v>
      </c>
      <c r="Q91" s="34">
        <f t="shared" si="20"/>
        <v>1144500.23</v>
      </c>
      <c r="R91" s="294">
        <f t="shared" si="26"/>
        <v>0.57225011499999989</v>
      </c>
      <c r="S91" s="34">
        <f t="shared" si="27"/>
        <v>2539000.23</v>
      </c>
      <c r="T91" s="294">
        <f t="shared" si="28"/>
        <v>4.1932291164327005</v>
      </c>
    </row>
    <row r="92" spans="1:20" x14ac:dyDescent="0.25">
      <c r="A92" s="264" t="s">
        <v>263</v>
      </c>
      <c r="B92" s="46">
        <v>0</v>
      </c>
      <c r="C92" s="479">
        <v>0</v>
      </c>
      <c r="D92" s="494"/>
      <c r="E92" s="46">
        <v>0</v>
      </c>
      <c r="F92" s="479">
        <v>0</v>
      </c>
      <c r="G92" s="495"/>
      <c r="H92" s="37">
        <v>0</v>
      </c>
      <c r="I92" s="96">
        <v>0</v>
      </c>
      <c r="J92" s="36"/>
      <c r="K92" s="34">
        <v>1000000</v>
      </c>
      <c r="L92" s="37">
        <v>1000000</v>
      </c>
      <c r="M92" s="96">
        <v>382420</v>
      </c>
      <c r="N92" s="96">
        <v>1367579.8</v>
      </c>
      <c r="O92" s="34">
        <f t="shared" si="29"/>
        <v>-617580</v>
      </c>
      <c r="P92" s="294">
        <f t="shared" si="25"/>
        <v>-0.61758000000000002</v>
      </c>
      <c r="Q92" s="34">
        <f t="shared" si="20"/>
        <v>367579.80000000005</v>
      </c>
      <c r="R92" s="294">
        <f t="shared" si="26"/>
        <v>0.36757980000000012</v>
      </c>
      <c r="S92" s="34">
        <f>N92-M92</f>
        <v>985159.8</v>
      </c>
      <c r="T92" s="294">
        <f t="shared" si="28"/>
        <v>2.5761199728047699</v>
      </c>
    </row>
    <row r="93" spans="1:20" x14ac:dyDescent="0.25">
      <c r="A93" s="264" t="s">
        <v>264</v>
      </c>
      <c r="B93" s="46">
        <v>0</v>
      </c>
      <c r="C93" s="479">
        <v>0</v>
      </c>
      <c r="D93" s="494"/>
      <c r="E93" s="46">
        <v>0</v>
      </c>
      <c r="F93" s="479">
        <v>0</v>
      </c>
      <c r="G93" s="495"/>
      <c r="H93" s="37">
        <v>0</v>
      </c>
      <c r="I93" s="96">
        <v>0</v>
      </c>
      <c r="J93" s="36"/>
      <c r="K93" s="34">
        <v>375000</v>
      </c>
      <c r="L93" s="37">
        <v>375000</v>
      </c>
      <c r="M93" s="96">
        <v>350000</v>
      </c>
      <c r="N93" s="96">
        <v>0</v>
      </c>
      <c r="O93" s="34">
        <f t="shared" si="29"/>
        <v>-25000</v>
      </c>
      <c r="P93" s="294">
        <f t="shared" si="25"/>
        <v>-6.6666666666666652E-2</v>
      </c>
      <c r="Q93" s="34">
        <f t="shared" si="20"/>
        <v>-375000</v>
      </c>
      <c r="R93" s="294">
        <f t="shared" si="26"/>
        <v>-1</v>
      </c>
      <c r="S93" s="34">
        <f t="shared" si="27"/>
        <v>-350000</v>
      </c>
      <c r="T93" s="294">
        <f t="shared" si="28"/>
        <v>-1</v>
      </c>
    </row>
    <row r="94" spans="1:20" x14ac:dyDescent="0.25">
      <c r="A94" s="264" t="s">
        <v>359</v>
      </c>
      <c r="B94" s="46">
        <v>0</v>
      </c>
      <c r="C94" s="479">
        <v>0</v>
      </c>
      <c r="D94" s="494"/>
      <c r="E94" s="46">
        <v>0</v>
      </c>
      <c r="F94" s="479">
        <v>0</v>
      </c>
      <c r="G94" s="495"/>
      <c r="H94" s="37">
        <v>0</v>
      </c>
      <c r="I94" s="96">
        <v>0</v>
      </c>
      <c r="J94" s="36"/>
      <c r="K94" s="34">
        <v>0</v>
      </c>
      <c r="L94" s="37">
        <v>0</v>
      </c>
      <c r="M94" s="96">
        <v>0</v>
      </c>
      <c r="N94" s="96">
        <v>167505</v>
      </c>
      <c r="O94" s="34">
        <f t="shared" ref="O94" si="30">M94-L94</f>
        <v>0</v>
      </c>
      <c r="P94" s="294" t="e">
        <f t="shared" ref="P94" si="31">M94/L94-1</f>
        <v>#DIV/0!</v>
      </c>
      <c r="Q94" s="34">
        <f t="shared" ref="Q94" si="32">N94-L94</f>
        <v>167505</v>
      </c>
      <c r="R94" s="294" t="e">
        <f t="shared" ref="R94" si="33">N94/L94-1</f>
        <v>#DIV/0!</v>
      </c>
      <c r="S94" s="34">
        <f t="shared" ref="S94" si="34">N94-M94</f>
        <v>167505</v>
      </c>
      <c r="T94" s="294" t="e">
        <f t="shared" ref="T94" si="35">N94/M94-1</f>
        <v>#DIV/0!</v>
      </c>
    </row>
    <row r="95" spans="1:20" x14ac:dyDescent="0.25">
      <c r="A95" s="264" t="s">
        <v>331</v>
      </c>
      <c r="B95" s="46">
        <v>0</v>
      </c>
      <c r="C95" s="479">
        <v>0</v>
      </c>
      <c r="D95" s="494"/>
      <c r="E95" s="46">
        <v>0</v>
      </c>
      <c r="F95" s="479">
        <v>0</v>
      </c>
      <c r="G95" s="495"/>
      <c r="H95" s="37">
        <v>1973649</v>
      </c>
      <c r="I95" s="96">
        <v>1830264</v>
      </c>
      <c r="J95" s="36"/>
      <c r="K95" s="34">
        <v>1830264</v>
      </c>
      <c r="L95" s="37">
        <v>1830264</v>
      </c>
      <c r="M95" s="96">
        <v>1831528</v>
      </c>
      <c r="N95" s="96">
        <v>1894417.2999999998</v>
      </c>
      <c r="O95" s="34">
        <f t="shared" si="29"/>
        <v>1264</v>
      </c>
      <c r="P95" s="294">
        <f t="shared" si="25"/>
        <v>6.9061075342147227E-4</v>
      </c>
      <c r="Q95" s="34">
        <f t="shared" si="20"/>
        <v>64153.299999999814</v>
      </c>
      <c r="R95" s="294">
        <f t="shared" si="26"/>
        <v>3.5051391493248873E-2</v>
      </c>
      <c r="S95" s="34">
        <f>N95-M95</f>
        <v>62889.299999999814</v>
      </c>
      <c r="T95" s="294">
        <f t="shared" si="28"/>
        <v>3.4337067191983817E-2</v>
      </c>
    </row>
    <row r="96" spans="1:20" x14ac:dyDescent="0.25">
      <c r="A96" s="264" t="s">
        <v>332</v>
      </c>
      <c r="B96" s="46">
        <v>0</v>
      </c>
      <c r="C96" s="479">
        <v>0</v>
      </c>
      <c r="D96" s="494"/>
      <c r="E96" s="46">
        <v>0</v>
      </c>
      <c r="F96" s="479">
        <v>0</v>
      </c>
      <c r="G96" s="495"/>
      <c r="H96" s="37">
        <v>2518898</v>
      </c>
      <c r="I96" s="96">
        <v>2245852</v>
      </c>
      <c r="J96" s="36"/>
      <c r="K96" s="34">
        <v>2411679.13</v>
      </c>
      <c r="L96" s="37">
        <v>2411679.13</v>
      </c>
      <c r="M96" s="96">
        <v>2321670</v>
      </c>
      <c r="N96" s="96">
        <v>2379711.25</v>
      </c>
      <c r="O96" s="34">
        <f t="shared" si="29"/>
        <v>-90009.129999999888</v>
      </c>
      <c r="P96" s="294">
        <f t="shared" si="25"/>
        <v>-3.7322183071675785E-2</v>
      </c>
      <c r="Q96" s="34">
        <f t="shared" si="20"/>
        <v>-31967.879999999888</v>
      </c>
      <c r="R96" s="294">
        <f t="shared" si="26"/>
        <v>-1.3255444972897323E-2</v>
      </c>
      <c r="S96" s="34">
        <f>N96-M96</f>
        <v>58041.25</v>
      </c>
      <c r="T96" s="294">
        <f t="shared" si="28"/>
        <v>2.4999784637782296E-2</v>
      </c>
    </row>
    <row r="97" spans="1:20" x14ac:dyDescent="0.25">
      <c r="A97" s="264" t="s">
        <v>267</v>
      </c>
      <c r="B97" s="46">
        <v>0</v>
      </c>
      <c r="C97" s="479">
        <v>0</v>
      </c>
      <c r="D97" s="494"/>
      <c r="E97" s="46">
        <v>0</v>
      </c>
      <c r="F97" s="479">
        <v>13857</v>
      </c>
      <c r="G97" s="495"/>
      <c r="H97" s="37">
        <v>3269954</v>
      </c>
      <c r="I97" s="96">
        <v>3704400</v>
      </c>
      <c r="J97" s="36"/>
      <c r="K97" s="34">
        <v>3815532</v>
      </c>
      <c r="L97" s="37">
        <v>3815532</v>
      </c>
      <c r="M97" s="96">
        <v>3864054</v>
      </c>
      <c r="N97" s="96">
        <v>3968245.8899999997</v>
      </c>
      <c r="O97" s="34">
        <f t="shared" si="29"/>
        <v>48522</v>
      </c>
      <c r="P97" s="294">
        <f t="shared" si="25"/>
        <v>1.2716968433235554E-2</v>
      </c>
      <c r="Q97" s="34">
        <f t="shared" si="20"/>
        <v>152713.88999999966</v>
      </c>
      <c r="R97" s="294">
        <f t="shared" si="26"/>
        <v>4.0024271844660175E-2</v>
      </c>
      <c r="S97" s="34">
        <f>N97-M97</f>
        <v>104191.88999999966</v>
      </c>
      <c r="T97" s="294">
        <f t="shared" si="28"/>
        <v>2.6964398013071156E-2</v>
      </c>
    </row>
    <row r="98" spans="1:20" x14ac:dyDescent="0.25">
      <c r="A98" s="264" t="s">
        <v>338</v>
      </c>
      <c r="B98" s="46">
        <v>0</v>
      </c>
      <c r="C98" s="479">
        <v>0</v>
      </c>
      <c r="D98" s="494"/>
      <c r="E98" s="46">
        <v>0</v>
      </c>
      <c r="F98" s="479">
        <v>0</v>
      </c>
      <c r="G98" s="495"/>
      <c r="H98" s="37">
        <v>0</v>
      </c>
      <c r="I98" s="96">
        <v>0</v>
      </c>
      <c r="J98" s="36"/>
      <c r="K98" s="34">
        <v>0</v>
      </c>
      <c r="L98" s="37">
        <v>0</v>
      </c>
      <c r="M98" s="96">
        <v>1421875</v>
      </c>
      <c r="N98" s="96">
        <v>375000</v>
      </c>
      <c r="O98" s="34"/>
      <c r="P98" s="294"/>
      <c r="Q98" s="34"/>
      <c r="R98" s="294"/>
      <c r="S98" s="34"/>
      <c r="T98" s="294"/>
    </row>
    <row r="99" spans="1:20" x14ac:dyDescent="0.25">
      <c r="A99" s="264" t="s">
        <v>230</v>
      </c>
      <c r="B99" s="480">
        <v>0</v>
      </c>
      <c r="C99" s="481">
        <v>0</v>
      </c>
      <c r="D99" s="494"/>
      <c r="E99" s="480">
        <v>0</v>
      </c>
      <c r="F99" s="481">
        <v>0</v>
      </c>
      <c r="G99" s="499"/>
      <c r="H99" s="103">
        <v>0</v>
      </c>
      <c r="I99" s="96">
        <v>0</v>
      </c>
      <c r="J99" s="36"/>
      <c r="K99" s="102">
        <v>0</v>
      </c>
      <c r="L99" s="103">
        <v>0</v>
      </c>
      <c r="M99" s="104">
        <v>0</v>
      </c>
      <c r="N99" s="104">
        <v>0</v>
      </c>
      <c r="O99" s="34"/>
      <c r="P99" s="299"/>
      <c r="Q99" s="102"/>
      <c r="R99" s="299"/>
      <c r="S99" s="102"/>
      <c r="T99" s="299"/>
    </row>
    <row r="100" spans="1:20" x14ac:dyDescent="0.25">
      <c r="A100" s="263" t="s">
        <v>184</v>
      </c>
      <c r="B100" s="100">
        <f>SUM(B86:B99)</f>
        <v>300000</v>
      </c>
      <c r="C100" s="100">
        <f>SUM(C86:C99)</f>
        <v>0</v>
      </c>
      <c r="D100" s="496"/>
      <c r="E100" s="100">
        <f>SUM(E86:E99)</f>
        <v>2392000</v>
      </c>
      <c r="F100" s="100">
        <f>SUM(F86:F99)</f>
        <v>2442435</v>
      </c>
      <c r="G100" s="497"/>
      <c r="H100" s="100">
        <v>27291056</v>
      </c>
      <c r="I100" s="101">
        <v>23019534.807661828</v>
      </c>
      <c r="J100" s="500"/>
      <c r="K100" s="100">
        <v>37247318.785051867</v>
      </c>
      <c r="L100" s="100">
        <v>37247318.785051867</v>
      </c>
      <c r="M100" s="101">
        <f>SUM(M86:M99)</f>
        <v>35568438.039999992</v>
      </c>
      <c r="N100" s="101">
        <f>SUM(N86:N99)</f>
        <v>43116066.309999995</v>
      </c>
      <c r="O100" s="100">
        <f>M100-L100</f>
        <v>-1678880.7450518757</v>
      </c>
      <c r="P100" s="295">
        <f t="shared" si="25"/>
        <v>-4.5073868396821259E-2</v>
      </c>
      <c r="Q100" s="100">
        <f t="shared" si="20"/>
        <v>5868747.5249481276</v>
      </c>
      <c r="R100" s="295">
        <f>N100/L100-1</f>
        <v>0.15756161024141635</v>
      </c>
      <c r="S100" s="100">
        <f>N100-M100</f>
        <v>7547628.2700000033</v>
      </c>
      <c r="T100" s="295">
        <f>N100/M100-1</f>
        <v>0.21220016075802928</v>
      </c>
    </row>
    <row r="101" spans="1:20" ht="11.1" customHeight="1" x14ac:dyDescent="0.25">
      <c r="A101" s="27"/>
      <c r="B101" s="36"/>
      <c r="C101" s="36"/>
      <c r="D101" s="494"/>
      <c r="E101" s="36"/>
      <c r="F101" s="36"/>
      <c r="G101" s="495"/>
      <c r="H101" s="36"/>
      <c r="I101" s="42"/>
      <c r="J101" s="495"/>
      <c r="K101" s="36"/>
      <c r="L101" s="36"/>
      <c r="M101" s="42"/>
      <c r="N101" s="42"/>
      <c r="O101" s="36"/>
      <c r="P101" s="296"/>
      <c r="Q101" s="36"/>
      <c r="R101" s="296"/>
      <c r="S101" s="36"/>
      <c r="T101" s="296"/>
    </row>
    <row r="102" spans="1:20" s="7" customFormat="1" x14ac:dyDescent="0.25">
      <c r="A102" s="28" t="s">
        <v>30</v>
      </c>
      <c r="B102" s="45">
        <f>B69+B83+B100</f>
        <v>9923357</v>
      </c>
      <c r="C102" s="45">
        <f>C69+C83+C100</f>
        <v>9284100</v>
      </c>
      <c r="D102" s="494"/>
      <c r="E102" s="45">
        <f>E69+E83+E100</f>
        <v>12947040</v>
      </c>
      <c r="F102" s="45">
        <f>F69+F83+F100</f>
        <v>11473373</v>
      </c>
      <c r="G102" s="495"/>
      <c r="H102" s="45">
        <v>639253005</v>
      </c>
      <c r="I102" s="44">
        <v>632343115.17183685</v>
      </c>
      <c r="J102" s="495"/>
      <c r="K102" s="45">
        <v>895818966.74051106</v>
      </c>
      <c r="L102" s="45">
        <v>895818966.74051106</v>
      </c>
      <c r="M102" s="44">
        <f>M100+M83+M69</f>
        <v>878042443.81999993</v>
      </c>
      <c r="N102" s="44">
        <f>N100+N83+N69</f>
        <v>1424634098.03</v>
      </c>
      <c r="O102" s="45">
        <f>M102-L102</f>
        <v>-17776522.920511127</v>
      </c>
      <c r="P102" s="298">
        <f t="shared" si="25"/>
        <v>-1.9843878708208251E-2</v>
      </c>
      <c r="Q102" s="45">
        <f t="shared" si="20"/>
        <v>528815131.28948891</v>
      </c>
      <c r="R102" s="298">
        <f>N102/L102-1</f>
        <v>0.59031472978699395</v>
      </c>
      <c r="S102" s="45">
        <f>N102-M102</f>
        <v>546591654.21000004</v>
      </c>
      <c r="T102" s="298">
        <f>N102/M102-1</f>
        <v>0.62251165425671862</v>
      </c>
    </row>
    <row r="103" spans="1:20" ht="9.9499999999999993" customHeight="1" x14ac:dyDescent="0.25">
      <c r="A103" s="29"/>
      <c r="B103" s="15"/>
      <c r="C103" s="15"/>
      <c r="D103" s="485"/>
      <c r="E103" s="15"/>
      <c r="F103" s="15"/>
      <c r="G103" s="105"/>
      <c r="H103" s="19"/>
      <c r="I103" s="25"/>
      <c r="J103" s="105"/>
      <c r="K103" s="19"/>
      <c r="L103" s="19"/>
      <c r="M103" s="25"/>
      <c r="N103" s="25"/>
      <c r="O103" s="19"/>
      <c r="P103" s="296"/>
      <c r="Q103" s="19"/>
      <c r="R103" s="296"/>
      <c r="S103" s="19"/>
      <c r="T103" s="296"/>
    </row>
    <row r="104" spans="1:20" x14ac:dyDescent="0.25">
      <c r="A104" s="426" t="s">
        <v>31</v>
      </c>
      <c r="B104" s="33">
        <f>B62-B102</f>
        <v>0</v>
      </c>
      <c r="C104" s="33">
        <f>C62-C102</f>
        <v>0</v>
      </c>
      <c r="D104" s="486"/>
      <c r="E104" s="33">
        <f>E62-E102</f>
        <v>0</v>
      </c>
      <c r="F104" s="33">
        <f>F62-F102</f>
        <v>1397134</v>
      </c>
      <c r="G104" s="106"/>
      <c r="H104" s="33">
        <v>0</v>
      </c>
      <c r="I104" s="267">
        <v>1968334.9954179525</v>
      </c>
      <c r="J104" s="106"/>
      <c r="K104" s="33">
        <v>2799999.9678071737</v>
      </c>
      <c r="L104" s="33">
        <v>2799999.9678071737</v>
      </c>
      <c r="M104" s="267">
        <f>M62-M102</f>
        <v>3898812.4850000143</v>
      </c>
      <c r="N104" s="267">
        <f>N62-N102</f>
        <v>0</v>
      </c>
      <c r="O104" s="33">
        <f>M104-L104</f>
        <v>1098812.5171928406</v>
      </c>
      <c r="P104" s="300">
        <f t="shared" si="25"/>
        <v>0.39243304636656062</v>
      </c>
      <c r="Q104" s="33">
        <f t="shared" si="20"/>
        <v>-2799999.9678071737</v>
      </c>
      <c r="R104" s="300">
        <f>N104/L104-1</f>
        <v>-1</v>
      </c>
      <c r="S104" s="33">
        <f>N104-M104</f>
        <v>-3898812.4850000143</v>
      </c>
      <c r="T104" s="300">
        <f>N104/M104-1</f>
        <v>-1</v>
      </c>
    </row>
    <row r="105" spans="1:20" ht="14.1" customHeight="1" x14ac:dyDescent="0.25">
      <c r="A105" s="5"/>
      <c r="B105" s="6"/>
      <c r="C105" s="6"/>
      <c r="D105" s="487"/>
      <c r="E105" s="6"/>
      <c r="F105" s="6"/>
      <c r="H105" s="17"/>
      <c r="I105" s="6"/>
      <c r="K105" s="17"/>
      <c r="L105" s="17"/>
      <c r="M105" s="6"/>
      <c r="N105" s="6">
        <v>0</v>
      </c>
      <c r="O105" s="17"/>
      <c r="P105" s="301"/>
      <c r="Q105" s="17"/>
      <c r="R105" s="301"/>
      <c r="S105" s="17"/>
      <c r="T105" s="301"/>
    </row>
    <row r="106" spans="1:20" x14ac:dyDescent="0.25">
      <c r="A106" s="11" t="s">
        <v>32</v>
      </c>
      <c r="B106" s="12"/>
      <c r="C106" s="12"/>
      <c r="D106" s="484"/>
      <c r="E106" s="12"/>
      <c r="F106" s="12"/>
      <c r="G106" s="49"/>
      <c r="H106" s="298">
        <v>7.4790575290295275E-3</v>
      </c>
      <c r="I106" s="13"/>
      <c r="J106" s="49"/>
      <c r="K106" s="18"/>
      <c r="L106" s="298"/>
      <c r="M106" s="13"/>
      <c r="N106" s="13"/>
      <c r="O106" s="18"/>
      <c r="P106" s="298"/>
      <c r="Q106" s="18"/>
      <c r="R106" s="298"/>
      <c r="S106" s="18"/>
      <c r="T106" s="298"/>
    </row>
    <row r="107" spans="1:20" s="4" customFormat="1" x14ac:dyDescent="0.25">
      <c r="A107" s="20" t="s">
        <v>39</v>
      </c>
      <c r="B107" s="21"/>
      <c r="C107" s="21">
        <v>40.299999999999997</v>
      </c>
      <c r="D107" s="484"/>
      <c r="E107" s="21"/>
      <c r="F107" s="21">
        <v>44</v>
      </c>
      <c r="G107" s="49"/>
      <c r="H107" s="22">
        <v>49.5</v>
      </c>
      <c r="I107" s="436">
        <v>51</v>
      </c>
      <c r="J107" s="49"/>
      <c r="K107" s="22">
        <v>62.63</v>
      </c>
      <c r="L107" s="22">
        <v>62.63</v>
      </c>
      <c r="M107" s="436">
        <f>57+1</f>
        <v>58</v>
      </c>
      <c r="N107" s="492">
        <v>77.75</v>
      </c>
      <c r="O107" s="493">
        <f>M107-L107</f>
        <v>-4.6300000000000026</v>
      </c>
      <c r="P107" s="302">
        <f t="shared" si="25"/>
        <v>-7.3926233434456368E-2</v>
      </c>
      <c r="Q107" s="493">
        <f t="shared" si="20"/>
        <v>15.119999999999997</v>
      </c>
      <c r="R107" s="302">
        <f>N107/L107-1</f>
        <v>0.24141785087018985</v>
      </c>
      <c r="S107" s="493">
        <f>N107-M107</f>
        <v>19.75</v>
      </c>
      <c r="T107" s="302">
        <f>N107/M107-1</f>
        <v>0.34051724137931028</v>
      </c>
    </row>
    <row r="108" spans="1:20" x14ac:dyDescent="0.25">
      <c r="A108" s="9"/>
      <c r="B108" s="10"/>
      <c r="C108" s="10"/>
      <c r="D108" s="488"/>
      <c r="E108" s="10"/>
      <c r="F108" s="10"/>
      <c r="G108" s="51"/>
      <c r="H108" s="10"/>
      <c r="I108" s="10"/>
      <c r="J108" s="51"/>
      <c r="K108" s="10"/>
      <c r="L108" s="10"/>
      <c r="M108" s="10"/>
      <c r="N108" s="10"/>
      <c r="O108" s="10"/>
      <c r="P108" s="303"/>
      <c r="Q108" s="10"/>
      <c r="R108" s="303"/>
      <c r="S108" s="10"/>
      <c r="T108" s="303"/>
    </row>
    <row r="109" spans="1:20" x14ac:dyDescent="0.25">
      <c r="A109" s="16" t="s">
        <v>36</v>
      </c>
    </row>
    <row r="110" spans="1:20" ht="17.25" x14ac:dyDescent="0.25">
      <c r="A110" t="s">
        <v>316</v>
      </c>
      <c r="I110" s="506">
        <f>I83/I62</f>
        <v>1.8393369526789438E-2</v>
      </c>
      <c r="K110" s="8">
        <f>K83/K62</f>
        <v>1.7710720030300078E-2</v>
      </c>
      <c r="L110" s="8">
        <f>L83/L62</f>
        <v>1.7710720030300078E-2</v>
      </c>
      <c r="M110" s="506">
        <f>M83/M62</f>
        <v>1.7235674191822953E-2</v>
      </c>
      <c r="N110" s="8">
        <f>N83/N62</f>
        <v>1.3531017695460263E-2</v>
      </c>
      <c r="O110" s="8"/>
      <c r="Q110" s="8"/>
      <c r="S110" s="8"/>
    </row>
    <row r="111" spans="1:20" x14ac:dyDescent="0.25">
      <c r="A111" t="s">
        <v>35</v>
      </c>
      <c r="I111" s="506">
        <f>(I100-SUM(I95:I97))/I62</f>
        <v>2.4024505317764032E-2</v>
      </c>
      <c r="K111" s="304">
        <f>(K100-K96-K97-K95)/K62</f>
        <v>3.2483004183603621E-2</v>
      </c>
      <c r="L111" s="304">
        <f>(L100-L96-L97-L95)/L62</f>
        <v>3.2483004183603621E-2</v>
      </c>
      <c r="M111" s="304">
        <f>(M100-M96-M97-M95)/M62</f>
        <v>3.1239253003571953E-2</v>
      </c>
      <c r="N111" s="8">
        <f>(N100)/N62</f>
        <v>3.0264659795537236E-2</v>
      </c>
      <c r="O111" s="8"/>
      <c r="Q111" s="8"/>
      <c r="S111" s="8"/>
    </row>
    <row r="112" spans="1:20" x14ac:dyDescent="0.25">
      <c r="A112" t="s">
        <v>280</v>
      </c>
      <c r="K112" s="304">
        <f>K104/K62</f>
        <v>3.1158923543130853E-3</v>
      </c>
      <c r="L112" s="304">
        <f>L104/L62</f>
        <v>3.1158923543130853E-3</v>
      </c>
      <c r="M112" s="304">
        <f>M104/M62</f>
        <v>4.4207167508350416E-3</v>
      </c>
      <c r="N112" s="304">
        <f>N104/N62</f>
        <v>0</v>
      </c>
      <c r="O112" s="304"/>
      <c r="Q112" s="8"/>
      <c r="S112" s="8"/>
    </row>
    <row r="113" spans="1:20" x14ac:dyDescent="0.25">
      <c r="A113" t="s">
        <v>281</v>
      </c>
      <c r="K113" s="304">
        <f>K104/K62</f>
        <v>3.1158923543130853E-3</v>
      </c>
      <c r="L113" s="304">
        <f>L104/L62</f>
        <v>3.1158923543130853E-3</v>
      </c>
      <c r="M113" s="304">
        <f>M104/M62</f>
        <v>4.4207167508350416E-3</v>
      </c>
      <c r="N113" s="304">
        <f>N104/N62</f>
        <v>0</v>
      </c>
      <c r="O113" s="8"/>
      <c r="Q113" s="8"/>
      <c r="S113" s="8"/>
    </row>
    <row r="114" spans="1:20" x14ac:dyDescent="0.25">
      <c r="K114" s="304"/>
      <c r="L114" s="304"/>
      <c r="M114" s="304"/>
      <c r="N114" s="304"/>
      <c r="O114" s="8"/>
      <c r="Q114" s="8"/>
      <c r="S114" s="8"/>
    </row>
    <row r="115" spans="1:20" x14ac:dyDescent="0.25">
      <c r="A115" t="s">
        <v>37</v>
      </c>
    </row>
    <row r="116" spans="1:20" x14ac:dyDescent="0.25">
      <c r="A116" t="s">
        <v>274</v>
      </c>
    </row>
    <row r="117" spans="1:20" ht="17.25" x14ac:dyDescent="0.25">
      <c r="A117" s="389" t="s">
        <v>317</v>
      </c>
    </row>
    <row r="118" spans="1:20" ht="6.75" customHeight="1" x14ac:dyDescent="0.25"/>
    <row r="119" spans="1:20" ht="55.5" customHeight="1" x14ac:dyDescent="0.25">
      <c r="A119" s="566" t="s">
        <v>315</v>
      </c>
      <c r="B119" s="567"/>
      <c r="C119" s="567"/>
      <c r="D119" s="567"/>
      <c r="E119" s="567"/>
      <c r="F119" s="567"/>
      <c r="G119" s="567"/>
      <c r="H119" s="567"/>
      <c r="I119" s="567"/>
      <c r="J119" s="567"/>
      <c r="K119" s="567"/>
      <c r="L119" s="567"/>
      <c r="M119" s="567"/>
      <c r="N119" s="567"/>
      <c r="O119" s="567"/>
      <c r="P119" s="567"/>
      <c r="Q119" s="567"/>
      <c r="R119" s="567"/>
      <c r="S119" s="567"/>
      <c r="T119" s="568"/>
    </row>
    <row r="120" spans="1:20" ht="51.75" customHeight="1" x14ac:dyDescent="0.25">
      <c r="A120" s="569"/>
      <c r="B120" s="570"/>
      <c r="C120" s="570"/>
      <c r="D120" s="570"/>
      <c r="E120" s="570"/>
      <c r="F120" s="570"/>
      <c r="G120" s="570"/>
      <c r="H120" s="570"/>
      <c r="I120" s="570"/>
      <c r="J120" s="570"/>
      <c r="K120" s="570"/>
      <c r="L120" s="570"/>
      <c r="M120" s="570"/>
      <c r="N120" s="570"/>
      <c r="O120" s="570"/>
      <c r="P120" s="570"/>
      <c r="Q120" s="570"/>
      <c r="R120" s="570"/>
      <c r="S120" s="570"/>
      <c r="T120" s="571"/>
    </row>
  </sheetData>
  <customSheetViews>
    <customSheetView guid="{E75C0D7B-3E4A-434B-96FE-CEE92272A77B}" showPageBreaks="1" fitToPage="1" printArea="1">
      <pane xSplit="1" ySplit="5" topLeftCell="J6" activePane="bottomRight" state="frozen"/>
      <selection pane="bottomRight" activeCell="O28" sqref="O25:O28"/>
      <rowBreaks count="1" manualBreakCount="1">
        <brk id="63" max="16383" man="1"/>
      </rowBreaks>
      <pageMargins left="0.5" right="0.5" top="0.5" bottom="0.5" header="0.3" footer="0.3"/>
      <pageSetup paperSize="17" scale="35" fitToHeight="0" orientation="landscape" r:id="rId1"/>
      <headerFooter>
        <oddHeader>&amp;CPart 4
Attachment B</oddHeader>
        <oddFooter>&amp;L&amp;D, Page &amp;P&amp;CGreen Mountain Care Board&amp;R&amp;F, &amp;A</oddFooter>
      </headerFooter>
    </customSheetView>
    <customSheetView guid="{31BC5335-8096-4287-8627-CB109A38F245}" showPageBreaks="1" fitToPage="1" printArea="1">
      <pane xSplit="1" ySplit="5" topLeftCell="H100" activePane="bottomRight" state="frozen"/>
      <selection pane="bottomRight" activeCell="M14" sqref="M14"/>
      <rowBreaks count="1" manualBreakCount="1">
        <brk id="63" max="16383" man="1"/>
      </rowBreaks>
      <pageMargins left="0.5" right="0.5" top="0.5" bottom="0.5" header="0.3" footer="0.3"/>
      <pageSetup paperSize="17" scale="38" fitToHeight="0" orientation="landscape" r:id="rId2"/>
      <headerFooter>
        <oddHeader>&amp;CPart 4
Attachment B</oddHeader>
        <oddFooter>&amp;L&amp;D, Page &amp;P&amp;CGreen Mountain Care Board&amp;R&amp;F, &amp;A</oddFooter>
      </headerFooter>
    </customSheetView>
    <customSheetView guid="{63CFD90D-C273-4B87-85C4-D09C971CBCD1}" showPageBreaks="1" fitToPage="1" printArea="1">
      <pane xSplit="1" ySplit="5" topLeftCell="B6" activePane="bottomRight" state="frozen"/>
      <selection pane="bottomRight" activeCell="I27" sqref="I27"/>
      <rowBreaks count="1" manualBreakCount="1">
        <brk id="63" max="16383" man="1"/>
      </rowBreaks>
      <pageMargins left="0.5" right="0.5" top="0.5" bottom="0.5" header="0.3" footer="0.3"/>
      <pageSetup paperSize="17" scale="38" fitToHeight="0" orientation="landscape" r:id="rId3"/>
      <headerFooter>
        <oddHeader>&amp;CPart 4
Attachment B</oddHeader>
        <oddFooter>&amp;L&amp;D, Page &amp;P&amp;CGreen Mountain Care Board&amp;R&amp;F, &amp;A</oddFooter>
      </headerFooter>
    </customSheetView>
    <customSheetView guid="{9C753457-4C33-4A47-A17C-F2A57D66DFE8}" showPageBreaks="1" fitToPage="1" printArea="1">
      <pane xSplit="1" ySplit="5" topLeftCell="B6" activePane="bottomRight" state="frozen"/>
      <selection pane="bottomRight" activeCell="I27" sqref="I27"/>
      <rowBreaks count="1" manualBreakCount="1">
        <brk id="63" max="16383" man="1"/>
      </rowBreaks>
      <pageMargins left="0.5" right="0.5" top="0.5" bottom="0.5" header="0.3" footer="0.3"/>
      <pageSetup paperSize="17" scale="38" fitToHeight="0" orientation="landscape" r:id="rId4"/>
      <headerFooter>
        <oddHeader>&amp;CPart 4
Attachment B</oddHeader>
        <oddFooter>&amp;L&amp;D, Page &amp;P&amp;CGreen Mountain Care Board&amp;R&amp;F, &amp;A</oddFooter>
      </headerFooter>
    </customSheetView>
    <customSheetView guid="{B002AD18-C1CC-4CF6-9584-A45B0F58781D}" fitToPage="1">
      <pane xSplit="1" ySplit="5" topLeftCell="J6" activePane="bottomRight" state="frozen"/>
      <selection pane="bottomRight" activeCell="O28" sqref="O25:O28"/>
      <rowBreaks count="1" manualBreakCount="1">
        <brk id="63" max="16383" man="1"/>
      </rowBreaks>
      <pageMargins left="0.5" right="0.5" top="0.5" bottom="0.5" header="0.3" footer="0.3"/>
      <pageSetup paperSize="17" scale="35" fitToHeight="0" orientation="landscape" r:id="rId5"/>
      <headerFooter>
        <oddHeader>&amp;CPart 4
Attachment B</oddHeader>
        <oddFooter>&amp;L&amp;D, Page &amp;P&amp;CGreen Mountain Care Board&amp;R&amp;F, &amp;A</oddFooter>
      </headerFooter>
    </customSheetView>
  </customSheetViews>
  <mergeCells count="11">
    <mergeCell ref="Q4:Q5"/>
    <mergeCell ref="R4:R5"/>
    <mergeCell ref="S4:S5"/>
    <mergeCell ref="T4:T5"/>
    <mergeCell ref="A119:T120"/>
    <mergeCell ref="B4:C4"/>
    <mergeCell ref="E4:F4"/>
    <mergeCell ref="H4:I4"/>
    <mergeCell ref="K4:M4"/>
    <mergeCell ref="O4:O5"/>
    <mergeCell ref="P4:P5"/>
  </mergeCells>
  <conditionalFormatting sqref="P14 P8:P12 P17:P26 P29 P32 P35 P38 P41 P44:P45 P48 P51:P57 P60 P62 P65:P67 P69 P72:P83 P86:P93 P100 P102 P104 P107 R107 T107 T104 R104 R102 R100 T102 T100 R86:R93 T86:T93 T72:T83 R72:R83 R69 R65:R67 T65:T67 T69 R62 R60 T60 T62 T51:T57 R51:R57 R48 R44:R45 T44:T45 T48 R41 R38 T38 T41 T35 R35 R32 T32 T29 R29 R17:R26 T17:T26 T14 R14 R8:R12 T8:T12 T95:T97 R95:R97 P95:P97">
    <cfRule type="cellIs" dxfId="6" priority="7" operator="greaterThan">
      <formula>0.05</formula>
    </cfRule>
  </conditionalFormatting>
  <conditionalFormatting sqref="P14 P8:P12 P17:P26 P29 P32 P35 P38 P41 P44:P45 P48 P51:P57 P60 P62 P65:P67 P69 P72:P83 P86:P93 P100 P102 P104 P107 R107 T107 T104 R104 R102 R100 T102 T100 R86:R93 T86:T93 T72:T83 R72:R83 R69 R65:R67 T65:T67 T69 R62 R60 T60 T62 T51:T57 R51:R57 R48 R44:R45 T44:T45 T48 R41 R38 T38 T41 T35 R35 R32 T32 T29 R29 R17:R26 T17:T26 T14 R14 R8:R12 T8:T12 T95:T97 R95:R97 P95:P97">
    <cfRule type="cellIs" dxfId="5" priority="6" operator="lessThan">
      <formula>-0.05</formula>
    </cfRule>
  </conditionalFormatting>
  <conditionalFormatting sqref="P14 P8:P12 P17:P26 P29 P32 P35 P38 P41 P44:P45 P48 P51:P57 P60 P62 P65:P67 P69 P72:P83 P86:P93 P100 P102 P104 P107 R107 T107 T104 R104 R102 R100 T102 T100 R86:R93 T86:T93 T72:T83 R72:R83 R69 R65:R67 T65:T67 T69 R62 R60 T60 T62 T51:T57 R51:R57 R48 R44:R45 T44:T45 T48 R41 R38 T38 T41 T35 R35 R32 T32 T29 R29 R17:R26 T17:T26 T14 R14 R8:R12 T8:T12 T95:T97 R95:R97 P95:P97">
    <cfRule type="cellIs" dxfId="4" priority="5" operator="between">
      <formula>-0.05</formula>
      <formula>0.05</formula>
    </cfRule>
  </conditionalFormatting>
  <conditionalFormatting sqref="M110">
    <cfRule type="cellIs" dxfId="3" priority="4" operator="between">
      <formula>$L$110-0.01</formula>
      <formula>$L$110+0.01</formula>
    </cfRule>
  </conditionalFormatting>
  <conditionalFormatting sqref="P94 R94 T94">
    <cfRule type="cellIs" dxfId="2" priority="3" operator="greaterThan">
      <formula>0.05</formula>
    </cfRule>
  </conditionalFormatting>
  <conditionalFormatting sqref="P94 R94 T94">
    <cfRule type="cellIs" dxfId="1" priority="2" operator="lessThan">
      <formula>-0.05</formula>
    </cfRule>
  </conditionalFormatting>
  <conditionalFormatting sqref="P94 R94 T94">
    <cfRule type="cellIs" dxfId="0" priority="1" operator="between">
      <formula>-0.05</formula>
      <formula>0.05</formula>
    </cfRule>
  </conditionalFormatting>
  <pageMargins left="0.5" right="0.5" top="0.5" bottom="0.5" header="0.3" footer="0.3"/>
  <pageSetup paperSize="3" scale="61" fitToHeight="0" orientation="landscape" r:id="rId6"/>
  <headerFooter>
    <oddHeader>&amp;C&amp;"-,Bold"&amp;12Part 4
Attachment B</oddHeader>
  </headerFooter>
  <rowBreaks count="1" manualBreakCount="1">
    <brk id="63"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K46"/>
  <sheetViews>
    <sheetView zoomScaleNormal="100" zoomScaleSheetLayoutView="100" workbookViewId="0">
      <pane ySplit="4" topLeftCell="A5" activePane="bottomLeft" state="frozen"/>
      <selection activeCell="O29" sqref="O29"/>
      <selection pane="bottomLeft" activeCell="O29" sqref="O29"/>
    </sheetView>
  </sheetViews>
  <sheetFormatPr defaultRowHeight="15" x14ac:dyDescent="0.25"/>
  <cols>
    <col min="1" max="1" width="48.140625" bestFit="1" customWidth="1"/>
    <col min="2" max="2" width="15.7109375" style="63" bestFit="1" customWidth="1"/>
    <col min="3" max="3" width="1.7109375" style="63" customWidth="1"/>
    <col min="4" max="4" width="17.85546875" style="63" bestFit="1" customWidth="1"/>
    <col min="5" max="5" width="15.42578125" style="63" bestFit="1" customWidth="1"/>
    <col min="6" max="6" width="1.7109375" style="63" customWidth="1"/>
    <col min="7" max="7" width="15.7109375" style="63" bestFit="1" customWidth="1"/>
  </cols>
  <sheetData>
    <row r="1" spans="1:8" s="53" customFormat="1" x14ac:dyDescent="0.25">
      <c r="E1" s="57"/>
      <c r="F1" s="58"/>
      <c r="G1" s="57"/>
    </row>
    <row r="2" spans="1:8" s="53" customFormat="1" x14ac:dyDescent="0.25">
      <c r="A2" s="280" t="s">
        <v>357</v>
      </c>
      <c r="B2" s="59"/>
      <c r="C2" s="59"/>
      <c r="D2" s="59"/>
      <c r="E2" s="59"/>
      <c r="F2" s="59"/>
      <c r="G2" s="66"/>
    </row>
    <row r="3" spans="1:8" s="55" customFormat="1" ht="16.5" customHeight="1" x14ac:dyDescent="0.25">
      <c r="A3" s="54"/>
      <c r="B3" s="60"/>
      <c r="C3" s="60"/>
      <c r="D3" s="60"/>
      <c r="E3" s="60"/>
      <c r="F3" s="60"/>
      <c r="G3" s="60"/>
    </row>
    <row r="4" spans="1:8" s="56" customFormat="1" ht="30" x14ac:dyDescent="0.25">
      <c r="A4" s="67" t="s">
        <v>54</v>
      </c>
      <c r="B4" s="61" t="s">
        <v>271</v>
      </c>
      <c r="C4" s="62"/>
      <c r="D4" s="61" t="s">
        <v>344</v>
      </c>
      <c r="E4" s="61" t="s">
        <v>345</v>
      </c>
      <c r="F4" s="62"/>
      <c r="G4" s="68" t="s">
        <v>346</v>
      </c>
    </row>
    <row r="6" spans="1:8" x14ac:dyDescent="0.25">
      <c r="A6" s="1" t="s">
        <v>55</v>
      </c>
      <c r="B6" s="64">
        <v>1450752</v>
      </c>
      <c r="C6" s="64"/>
      <c r="D6" s="64">
        <v>11381608</v>
      </c>
      <c r="E6" s="64">
        <v>21931348.662084617</v>
      </c>
      <c r="F6" s="64"/>
      <c r="G6" s="64">
        <v>30204448.480417967</v>
      </c>
    </row>
    <row r="7" spans="1:8" x14ac:dyDescent="0.25">
      <c r="A7" s="1" t="s">
        <v>56</v>
      </c>
      <c r="B7" s="65"/>
      <c r="C7" s="65"/>
      <c r="D7" s="65"/>
      <c r="E7" s="65"/>
      <c r="F7" s="65"/>
      <c r="G7" s="65"/>
      <c r="H7" s="65"/>
    </row>
    <row r="8" spans="1:8" x14ac:dyDescent="0.25">
      <c r="A8" t="s">
        <v>57</v>
      </c>
      <c r="B8" s="442">
        <v>0</v>
      </c>
      <c r="C8" s="65"/>
      <c r="D8" s="78">
        <v>1968334.9954179525</v>
      </c>
      <c r="E8" s="78">
        <v>3898812.4850000143</v>
      </c>
      <c r="F8" s="65"/>
      <c r="G8" s="78">
        <v>0</v>
      </c>
      <c r="H8" s="65"/>
    </row>
    <row r="9" spans="1:8" x14ac:dyDescent="0.25">
      <c r="A9" t="s">
        <v>38</v>
      </c>
      <c r="B9" s="442">
        <v>0</v>
      </c>
      <c r="C9" s="65"/>
      <c r="D9" s="78">
        <v>0</v>
      </c>
      <c r="E9" s="78">
        <v>0</v>
      </c>
      <c r="F9" s="65"/>
      <c r="G9" s="78">
        <v>0</v>
      </c>
      <c r="H9" s="65"/>
    </row>
    <row r="10" spans="1:8" x14ac:dyDescent="0.25">
      <c r="A10" t="s">
        <v>58</v>
      </c>
      <c r="B10" s="442">
        <v>-4086899</v>
      </c>
      <c r="C10" s="65"/>
      <c r="D10" s="78">
        <v>1501630.75</v>
      </c>
      <c r="E10" s="78">
        <v>85268.25</v>
      </c>
      <c r="F10" s="65"/>
      <c r="G10" s="78">
        <v>-1324884.7926267283</v>
      </c>
      <c r="H10" s="65"/>
    </row>
    <row r="11" spans="1:8" x14ac:dyDescent="0.25">
      <c r="A11" t="s">
        <v>59</v>
      </c>
      <c r="B11" s="442">
        <v>14017755</v>
      </c>
      <c r="C11" s="65"/>
      <c r="D11" s="78">
        <v>7079774.9166666605</v>
      </c>
      <c r="E11" s="78">
        <v>4289019.0833333395</v>
      </c>
      <c r="F11" s="65"/>
      <c r="G11" s="78">
        <v>1019667.89725003</v>
      </c>
      <c r="H11" s="65"/>
    </row>
    <row r="12" spans="1:8" x14ac:dyDescent="0.25">
      <c r="A12" s="1" t="s">
        <v>60</v>
      </c>
      <c r="B12" s="427">
        <v>9930856</v>
      </c>
      <c r="C12" s="427"/>
      <c r="D12" s="427">
        <f>SUM(D8:D11)</f>
        <v>10549740.662084613</v>
      </c>
      <c r="E12" s="427">
        <f t="shared" ref="E12:G12" si="0">SUM(E8:E11)</f>
        <v>8273099.8183333538</v>
      </c>
      <c r="F12" s="427"/>
      <c r="G12" s="427">
        <f t="shared" si="0"/>
        <v>-305216.89537669835</v>
      </c>
      <c r="H12" s="65"/>
    </row>
    <row r="13" spans="1:8" x14ac:dyDescent="0.25">
      <c r="B13" s="65"/>
      <c r="C13" s="65"/>
      <c r="D13" s="65"/>
      <c r="E13" s="65"/>
      <c r="F13" s="65"/>
      <c r="G13" s="65"/>
      <c r="H13" s="65"/>
    </row>
    <row r="14" spans="1:8" x14ac:dyDescent="0.25">
      <c r="A14" s="1" t="s">
        <v>61</v>
      </c>
      <c r="B14" s="65"/>
      <c r="C14" s="65"/>
      <c r="D14" s="65"/>
      <c r="E14" s="65"/>
      <c r="F14" s="65"/>
      <c r="G14" s="65"/>
      <c r="H14" s="65"/>
    </row>
    <row r="15" spans="1:8" x14ac:dyDescent="0.25">
      <c r="A15" s="1" t="s">
        <v>62</v>
      </c>
      <c r="B15" s="65"/>
      <c r="C15" s="65"/>
      <c r="D15" s="65"/>
      <c r="E15" s="65"/>
      <c r="F15" s="65"/>
      <c r="G15" s="65"/>
      <c r="H15" s="65"/>
    </row>
    <row r="16" spans="1:8" x14ac:dyDescent="0.25">
      <c r="A16" t="s">
        <v>63</v>
      </c>
      <c r="B16" s="442">
        <v>0</v>
      </c>
      <c r="C16" s="65"/>
      <c r="D16" s="78">
        <v>0</v>
      </c>
      <c r="E16" s="78">
        <v>0</v>
      </c>
      <c r="F16" s="65"/>
      <c r="G16" s="78">
        <v>0</v>
      </c>
      <c r="H16" s="65"/>
    </row>
    <row r="17" spans="1:8" x14ac:dyDescent="0.25">
      <c r="A17" t="s">
        <v>64</v>
      </c>
      <c r="B17" s="442">
        <v>0</v>
      </c>
      <c r="C17" s="65"/>
      <c r="D17" s="78">
        <v>0</v>
      </c>
      <c r="E17" s="78">
        <v>0</v>
      </c>
      <c r="F17" s="65"/>
      <c r="G17" s="78">
        <v>0</v>
      </c>
      <c r="H17" s="65"/>
    </row>
    <row r="18" spans="1:8" x14ac:dyDescent="0.25">
      <c r="A18" t="s">
        <v>65</v>
      </c>
      <c r="B18" s="442">
        <v>0</v>
      </c>
      <c r="C18" s="65"/>
      <c r="D18" s="78">
        <v>0</v>
      </c>
      <c r="E18" s="78">
        <v>0</v>
      </c>
      <c r="F18" s="65"/>
      <c r="G18" s="78">
        <v>0</v>
      </c>
      <c r="H18" s="65"/>
    </row>
    <row r="19" spans="1:8" x14ac:dyDescent="0.25">
      <c r="A19" t="s">
        <v>66</v>
      </c>
      <c r="B19" s="442">
        <v>0</v>
      </c>
      <c r="C19" s="65"/>
      <c r="D19" s="78">
        <v>0</v>
      </c>
      <c r="E19" s="78">
        <v>0</v>
      </c>
      <c r="F19" s="65"/>
      <c r="G19" s="78">
        <v>0</v>
      </c>
      <c r="H19" s="65"/>
    </row>
    <row r="20" spans="1:8" x14ac:dyDescent="0.25">
      <c r="A20" s="1" t="s">
        <v>67</v>
      </c>
      <c r="B20" s="442">
        <f>SUM(B16:B19)</f>
        <v>0</v>
      </c>
      <c r="C20" s="65"/>
      <c r="D20" s="65">
        <f t="shared" ref="D20:G20" si="1">SUM(D16:D19)</f>
        <v>0</v>
      </c>
      <c r="E20" s="65">
        <f t="shared" si="1"/>
        <v>0</v>
      </c>
      <c r="F20" s="65"/>
      <c r="G20" s="65">
        <f t="shared" si="1"/>
        <v>0</v>
      </c>
      <c r="H20" s="65"/>
    </row>
    <row r="21" spans="1:8" x14ac:dyDescent="0.25">
      <c r="B21" s="442"/>
      <c r="C21" s="65"/>
      <c r="D21" s="65"/>
      <c r="E21" s="65"/>
      <c r="F21" s="65"/>
      <c r="G21" s="65"/>
      <c r="H21" s="65"/>
    </row>
    <row r="22" spans="1:8" x14ac:dyDescent="0.25">
      <c r="A22" s="1" t="s">
        <v>68</v>
      </c>
      <c r="B22" s="442"/>
      <c r="C22" s="65"/>
      <c r="D22" s="65"/>
      <c r="E22" s="65"/>
      <c r="F22" s="65"/>
      <c r="G22" s="65"/>
      <c r="H22" s="65"/>
    </row>
    <row r="23" spans="1:8" x14ac:dyDescent="0.25">
      <c r="A23" t="s">
        <v>69</v>
      </c>
      <c r="B23" s="442">
        <v>0</v>
      </c>
      <c r="C23" s="65"/>
      <c r="D23" s="78">
        <v>0</v>
      </c>
      <c r="E23" s="78">
        <v>0</v>
      </c>
      <c r="F23" s="65"/>
      <c r="G23" s="78">
        <v>0</v>
      </c>
      <c r="H23" s="65"/>
    </row>
    <row r="24" spans="1:8" x14ac:dyDescent="0.25">
      <c r="A24" t="s">
        <v>70</v>
      </c>
      <c r="B24" s="442">
        <v>0</v>
      </c>
      <c r="C24" s="65"/>
      <c r="D24" s="78">
        <v>0</v>
      </c>
      <c r="E24" s="78">
        <v>0</v>
      </c>
      <c r="F24" s="65"/>
      <c r="G24" s="78">
        <v>0</v>
      </c>
      <c r="H24" s="65"/>
    </row>
    <row r="25" spans="1:8" x14ac:dyDescent="0.25">
      <c r="A25" s="1" t="s">
        <v>71</v>
      </c>
      <c r="B25" s="65">
        <f>SUM(B23:B24)</f>
        <v>0</v>
      </c>
      <c r="C25" s="65"/>
      <c r="D25" s="65">
        <f t="shared" ref="D25:G25" si="2">SUM(D23:D24)</f>
        <v>0</v>
      </c>
      <c r="E25" s="65">
        <f t="shared" si="2"/>
        <v>0</v>
      </c>
      <c r="F25" s="65"/>
      <c r="G25" s="65">
        <f t="shared" si="2"/>
        <v>0</v>
      </c>
      <c r="H25" s="65"/>
    </row>
    <row r="26" spans="1:8" x14ac:dyDescent="0.25">
      <c r="A26" s="1" t="s">
        <v>72</v>
      </c>
      <c r="B26" s="69">
        <f>B20+B25</f>
        <v>0</v>
      </c>
      <c r="C26" s="69"/>
      <c r="D26" s="69">
        <f t="shared" ref="D26:G26" si="3">D20+D25</f>
        <v>0</v>
      </c>
      <c r="E26" s="69">
        <f t="shared" si="3"/>
        <v>0</v>
      </c>
      <c r="F26" s="69"/>
      <c r="G26" s="69">
        <f t="shared" si="3"/>
        <v>0</v>
      </c>
      <c r="H26" s="65"/>
    </row>
    <row r="27" spans="1:8" x14ac:dyDescent="0.25">
      <c r="B27" s="65"/>
      <c r="C27" s="65"/>
      <c r="D27" s="65"/>
      <c r="E27" s="65"/>
      <c r="F27" s="65"/>
      <c r="G27" s="65"/>
      <c r="H27" s="65"/>
    </row>
    <row r="28" spans="1:8" x14ac:dyDescent="0.25">
      <c r="A28" t="s">
        <v>73</v>
      </c>
      <c r="B28" s="65"/>
      <c r="C28" s="65"/>
      <c r="D28" s="65"/>
      <c r="E28" s="65"/>
      <c r="F28" s="65"/>
      <c r="G28" s="65"/>
      <c r="H28" s="65"/>
    </row>
    <row r="29" spans="1:8" x14ac:dyDescent="0.25">
      <c r="A29" t="s">
        <v>74</v>
      </c>
      <c r="B29" s="442">
        <v>0</v>
      </c>
      <c r="C29" s="65"/>
      <c r="D29" s="78">
        <v>0</v>
      </c>
      <c r="E29" s="78">
        <v>0</v>
      </c>
      <c r="F29" s="65"/>
      <c r="G29" s="78">
        <v>0</v>
      </c>
      <c r="H29" s="65"/>
    </row>
    <row r="30" spans="1:8" x14ac:dyDescent="0.25">
      <c r="A30" t="s">
        <v>75</v>
      </c>
      <c r="B30" s="442">
        <v>0</v>
      </c>
      <c r="C30" s="65"/>
      <c r="D30" s="78">
        <v>0</v>
      </c>
      <c r="E30" s="78">
        <v>0</v>
      </c>
      <c r="F30" s="65"/>
      <c r="G30" s="78">
        <v>0</v>
      </c>
      <c r="H30" s="65"/>
    </row>
    <row r="31" spans="1:8" x14ac:dyDescent="0.25">
      <c r="A31" t="s">
        <v>76</v>
      </c>
      <c r="B31" s="442">
        <v>0</v>
      </c>
      <c r="C31" s="65"/>
      <c r="D31" s="78">
        <v>0</v>
      </c>
      <c r="E31" s="78">
        <v>0</v>
      </c>
      <c r="F31" s="65"/>
      <c r="G31" s="78">
        <v>0</v>
      </c>
      <c r="H31" s="65"/>
    </row>
    <row r="32" spans="1:8" x14ac:dyDescent="0.25">
      <c r="A32" t="s">
        <v>77</v>
      </c>
      <c r="B32" s="442">
        <v>0</v>
      </c>
      <c r="C32" s="65"/>
      <c r="D32" s="78">
        <v>0</v>
      </c>
      <c r="E32" s="78">
        <v>0</v>
      </c>
      <c r="F32" s="65"/>
      <c r="G32" s="78">
        <v>0</v>
      </c>
      <c r="H32" s="65"/>
    </row>
    <row r="33" spans="1:11" x14ac:dyDescent="0.25">
      <c r="A33" t="s">
        <v>78</v>
      </c>
      <c r="B33" s="69">
        <f>SUM(B29:B32)</f>
        <v>0</v>
      </c>
      <c r="C33" s="69"/>
      <c r="D33" s="69">
        <f t="shared" ref="D33:G33" si="4">SUM(D29:D32)</f>
        <v>0</v>
      </c>
      <c r="E33" s="69">
        <f t="shared" si="4"/>
        <v>0</v>
      </c>
      <c r="F33" s="69"/>
      <c r="G33" s="69">
        <f t="shared" si="4"/>
        <v>0</v>
      </c>
      <c r="H33" s="65"/>
    </row>
    <row r="34" spans="1:11" x14ac:dyDescent="0.25">
      <c r="B34" s="65"/>
      <c r="C34" s="65"/>
      <c r="D34" s="65"/>
      <c r="E34" s="65"/>
      <c r="F34" s="65"/>
      <c r="G34" s="65"/>
      <c r="H34" s="65"/>
    </row>
    <row r="35" spans="1:11" x14ac:dyDescent="0.25">
      <c r="A35" s="1" t="s">
        <v>79</v>
      </c>
      <c r="B35" s="65"/>
      <c r="C35" s="65"/>
      <c r="D35" s="65"/>
      <c r="E35" s="65"/>
      <c r="F35" s="65"/>
      <c r="G35" s="65"/>
      <c r="H35" s="65"/>
    </row>
    <row r="36" spans="1:11" x14ac:dyDescent="0.25">
      <c r="A36" t="s">
        <v>80</v>
      </c>
      <c r="B36" s="442">
        <v>0</v>
      </c>
      <c r="C36" s="65"/>
      <c r="D36" s="78">
        <v>0</v>
      </c>
      <c r="E36" s="78">
        <v>0</v>
      </c>
      <c r="F36" s="65"/>
      <c r="G36" s="78">
        <v>0</v>
      </c>
      <c r="H36" s="65"/>
    </row>
    <row r="37" spans="1:11" x14ac:dyDescent="0.25">
      <c r="A37" t="s">
        <v>81</v>
      </c>
      <c r="B37" s="442">
        <v>0</v>
      </c>
      <c r="C37" s="65"/>
      <c r="D37" s="78">
        <v>0</v>
      </c>
      <c r="E37" s="78">
        <v>0</v>
      </c>
      <c r="F37" s="65"/>
      <c r="G37" s="78">
        <v>0</v>
      </c>
      <c r="H37" s="65"/>
    </row>
    <row r="38" spans="1:11" x14ac:dyDescent="0.25">
      <c r="A38" t="s">
        <v>82</v>
      </c>
      <c r="B38" s="442">
        <v>0</v>
      </c>
      <c r="C38" s="65"/>
      <c r="D38" s="78">
        <v>0</v>
      </c>
      <c r="E38" s="78">
        <v>0</v>
      </c>
      <c r="F38" s="65"/>
      <c r="G38" s="78">
        <v>0</v>
      </c>
      <c r="H38" s="65"/>
    </row>
    <row r="39" spans="1:11" x14ac:dyDescent="0.25">
      <c r="A39" t="s">
        <v>81</v>
      </c>
      <c r="B39" s="442">
        <v>0</v>
      </c>
      <c r="C39" s="65"/>
      <c r="D39" s="78">
        <v>0</v>
      </c>
      <c r="E39" s="78">
        <v>0</v>
      </c>
      <c r="F39" s="65"/>
      <c r="G39" s="78">
        <v>0</v>
      </c>
      <c r="H39" s="65"/>
    </row>
    <row r="40" spans="1:11" x14ac:dyDescent="0.25">
      <c r="A40" t="s">
        <v>83</v>
      </c>
      <c r="B40" s="69">
        <f>SUM(B36:B39)</f>
        <v>0</v>
      </c>
      <c r="C40" s="69"/>
      <c r="D40" s="69">
        <f t="shared" ref="D40:G40" si="5">SUM(D36:D39)</f>
        <v>0</v>
      </c>
      <c r="E40" s="69">
        <f t="shared" si="5"/>
        <v>0</v>
      </c>
      <c r="F40" s="69"/>
      <c r="G40" s="69">
        <f t="shared" si="5"/>
        <v>0</v>
      </c>
      <c r="H40" s="65"/>
    </row>
    <row r="42" spans="1:11" x14ac:dyDescent="0.25">
      <c r="A42" s="1" t="s">
        <v>84</v>
      </c>
      <c r="B42" s="70">
        <f>B12+B26+B33+B40</f>
        <v>9930856</v>
      </c>
      <c r="C42" s="70"/>
      <c r="D42" s="70">
        <f t="shared" ref="D42:G42" si="6">D12+D26+D33+D40</f>
        <v>10549740.662084613</v>
      </c>
      <c r="E42" s="70">
        <f t="shared" si="6"/>
        <v>8273099.8183333538</v>
      </c>
      <c r="F42" s="70"/>
      <c r="G42" s="70">
        <f t="shared" si="6"/>
        <v>-305216.89537669835</v>
      </c>
      <c r="H42" s="64"/>
    </row>
    <row r="44" spans="1:11" ht="15.75" thickBot="1" x14ac:dyDescent="0.3">
      <c r="A44" s="1" t="s">
        <v>85</v>
      </c>
      <c r="B44" s="71">
        <f>B6+B42</f>
        <v>11381608</v>
      </c>
      <c r="C44" s="71"/>
      <c r="D44" s="71">
        <f t="shared" ref="D44:G44" si="7">D6+D42</f>
        <v>21931348.662084613</v>
      </c>
      <c r="E44" s="71">
        <f t="shared" si="7"/>
        <v>30204448.480417971</v>
      </c>
      <c r="F44" s="71"/>
      <c r="G44" s="71">
        <f t="shared" si="7"/>
        <v>29899231.58504127</v>
      </c>
      <c r="H44" s="64"/>
    </row>
    <row r="45" spans="1:11" ht="15.75" thickTop="1" x14ac:dyDescent="0.25">
      <c r="B45"/>
      <c r="C45"/>
      <c r="D45"/>
      <c r="E45"/>
      <c r="F45"/>
      <c r="G45"/>
    </row>
    <row r="46" spans="1:11" x14ac:dyDescent="0.25">
      <c r="B46"/>
      <c r="C46"/>
      <c r="D46"/>
      <c r="E46"/>
      <c r="F46"/>
      <c r="G46"/>
      <c r="K46" s="63"/>
    </row>
  </sheetData>
  <customSheetViews>
    <customSheetView guid="{E75C0D7B-3E4A-434B-96FE-CEE92272A77B}" showPageBreaks="1" fitToPage="1" printArea="1">
      <pane ySplit="4" topLeftCell="A5" activePane="bottomLeft" state="frozen"/>
      <selection pane="bottomLeft" activeCell="N20" sqref="N20"/>
      <pageMargins left="0.5" right="0.5" top="0.5" bottom="0.5" header="0.3" footer="0.3"/>
      <pageSetup scale="75" fitToHeight="0" orientation="portrait" r:id="rId1"/>
      <headerFooter>
        <oddHeader>&amp;CPart 4
Attachment C</oddHeader>
        <oddFooter>&amp;L&amp;D, Page &amp;P         Green Mountain Care Board&amp;R&amp;F, &amp;A</oddFooter>
      </headerFooter>
    </customSheetView>
    <customSheetView guid="{31BC5335-8096-4287-8627-CB109A38F245}" showPageBreaks="1" fitToPage="1" printArea="1">
      <pane ySplit="4" topLeftCell="A5" activePane="bottomLeft" state="frozen"/>
      <selection pane="bottomLeft" activeCell="D45" sqref="D45"/>
      <pageMargins left="0.5" right="0.5" top="0.5" bottom="0.5" header="0.3" footer="0.3"/>
      <pageSetup scale="82" fitToHeight="0" orientation="portrait" r:id="rId2"/>
      <headerFooter>
        <oddHeader>&amp;CPart 4
Attachment C</oddHeader>
        <oddFooter>&amp;L&amp;D, Page &amp;P         Green Mountain Care Board&amp;R&amp;F, &amp;A</oddFooter>
      </headerFooter>
    </customSheetView>
    <customSheetView guid="{63CFD90D-C273-4B87-85C4-D09C971CBCD1}" showPageBreaks="1" fitToPage="1" printArea="1">
      <pane ySplit="4" topLeftCell="A5" activePane="bottomLeft" state="frozen"/>
      <selection pane="bottomLeft" activeCell="J17" sqref="J17"/>
      <pageMargins left="0.5" right="0.5" top="0.5" bottom="0.5" header="0.3" footer="0.3"/>
      <pageSetup scale="82" fitToHeight="0" orientation="portrait" r:id="rId3"/>
      <headerFooter>
        <oddHeader>&amp;CPart 4
Attachment C</oddHeader>
        <oddFooter>&amp;L&amp;D, Page &amp;P         Green Mountain Care Board&amp;R&amp;F, &amp;A</oddFooter>
      </headerFooter>
    </customSheetView>
    <customSheetView guid="{9C753457-4C33-4A47-A17C-F2A57D66DFE8}" showPageBreaks="1" fitToPage="1" printArea="1">
      <pane ySplit="4" topLeftCell="A5" activePane="bottomLeft" state="frozen"/>
      <selection pane="bottomLeft" activeCell="J17" sqref="J17"/>
      <pageMargins left="0.5" right="0.5" top="0.5" bottom="0.5" header="0.3" footer="0.3"/>
      <pageSetup scale="82" fitToHeight="0" orientation="portrait" r:id="rId4"/>
      <headerFooter>
        <oddHeader>&amp;CPart 4
Attachment C</oddHeader>
        <oddFooter>&amp;L&amp;D, Page &amp;P         Green Mountain Care Board&amp;R&amp;F, &amp;A</oddFooter>
      </headerFooter>
    </customSheetView>
    <customSheetView guid="{B002AD18-C1CC-4CF6-9584-A45B0F58781D}" fitToPage="1">
      <pane ySplit="4" topLeftCell="A5" activePane="bottomLeft" state="frozen"/>
      <selection pane="bottomLeft" activeCell="N20" sqref="N20"/>
      <pageMargins left="0.5" right="0.5" top="0.5" bottom="0.5" header="0.3" footer="0.3"/>
      <pageSetup scale="75" fitToHeight="0" orientation="portrait" r:id="rId5"/>
      <headerFooter>
        <oddHeader>&amp;CPart 4
Attachment C</oddHeader>
        <oddFooter>&amp;L&amp;D, Page &amp;P         Green Mountain Care Board&amp;R&amp;F, &amp;A</oddFooter>
      </headerFooter>
    </customSheetView>
  </customSheetViews>
  <pageMargins left="0.5" right="0.5" top="0.5" bottom="0.5" header="0.3" footer="0.3"/>
  <pageSetup scale="82" fitToHeight="0" orientation="portrait" r:id="rId6"/>
  <headerFooter>
    <oddHeader>&amp;C&amp;"-,Bold"&amp;12Part 4
Attachment C</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
  <sheetViews>
    <sheetView workbookViewId="0">
      <selection activeCell="O29" sqref="O29"/>
    </sheetView>
  </sheetViews>
  <sheetFormatPr defaultRowHeight="15" x14ac:dyDescent="0.25"/>
  <cols>
    <col min="1" max="1" width="25" customWidth="1"/>
    <col min="2" max="2" width="13.140625" customWidth="1"/>
    <col min="3" max="3" width="14" bestFit="1" customWidth="1"/>
    <col min="4" max="4" width="13.140625" customWidth="1"/>
    <col min="5" max="5" width="14.28515625" bestFit="1" customWidth="1"/>
    <col min="6" max="6" width="13.140625" customWidth="1"/>
  </cols>
  <sheetData>
    <row r="1" spans="1:6" s="7" customFormat="1" x14ac:dyDescent="0.25">
      <c r="B1" s="1"/>
      <c r="C1" s="1"/>
    </row>
    <row r="2" spans="1:6" s="7" customFormat="1" x14ac:dyDescent="0.25">
      <c r="A2" s="280" t="s">
        <v>308</v>
      </c>
      <c r="B2" s="374"/>
      <c r="C2" s="374"/>
      <c r="D2" s="372"/>
      <c r="E2" s="372"/>
      <c r="F2" s="373"/>
    </row>
    <row r="3" spans="1:6" s="7" customFormat="1" x14ac:dyDescent="0.25">
      <c r="A3" s="115"/>
      <c r="B3" s="115"/>
      <c r="C3" s="115"/>
      <c r="D3" s="115"/>
      <c r="E3" s="166"/>
      <c r="F3" s="166"/>
    </row>
    <row r="4" spans="1:6" s="7" customFormat="1" x14ac:dyDescent="0.25">
      <c r="A4" s="115" t="s">
        <v>86</v>
      </c>
      <c r="B4" s="166" t="s">
        <v>53</v>
      </c>
      <c r="C4" s="115"/>
      <c r="E4" s="166"/>
      <c r="F4" s="166"/>
    </row>
    <row r="5" spans="1:6" s="7" customFormat="1" x14ac:dyDescent="0.25">
      <c r="A5" s="118" t="s">
        <v>87</v>
      </c>
      <c r="B5" s="121" t="s">
        <v>88</v>
      </c>
      <c r="C5" s="118"/>
      <c r="E5" s="121"/>
      <c r="F5" s="121"/>
    </row>
    <row r="6" spans="1:6" s="7" customFormat="1" x14ac:dyDescent="0.25">
      <c r="A6" s="118" t="s">
        <v>89</v>
      </c>
      <c r="B6" s="121" t="s">
        <v>221</v>
      </c>
      <c r="C6" s="118"/>
      <c r="E6" s="121"/>
      <c r="F6" s="121"/>
    </row>
    <row r="7" spans="1:6" s="7" customFormat="1" x14ac:dyDescent="0.25">
      <c r="A7" s="118"/>
      <c r="B7" s="121" t="s">
        <v>222</v>
      </c>
      <c r="C7" s="118"/>
      <c r="E7" s="121"/>
      <c r="F7" s="121"/>
    </row>
    <row r="8" spans="1:6" s="7" customFormat="1" x14ac:dyDescent="0.25">
      <c r="A8" s="118"/>
      <c r="B8" s="119" t="s">
        <v>223</v>
      </c>
      <c r="C8" s="118"/>
      <c r="E8" s="121"/>
      <c r="F8" s="121"/>
    </row>
    <row r="9" spans="1:6" s="7" customFormat="1" x14ac:dyDescent="0.25">
      <c r="A9" s="115" t="s">
        <v>90</v>
      </c>
      <c r="B9" s="167" t="s">
        <v>91</v>
      </c>
      <c r="C9" s="115"/>
      <c r="E9" s="123"/>
      <c r="F9" s="123"/>
    </row>
    <row r="10" spans="1:6" s="7" customFormat="1" x14ac:dyDescent="0.25">
      <c r="A10" s="115" t="s">
        <v>191</v>
      </c>
      <c r="B10" s="123">
        <v>43556</v>
      </c>
      <c r="C10" s="115"/>
      <c r="E10" s="123"/>
      <c r="F10" s="123"/>
    </row>
    <row r="11" spans="1:6" s="7" customFormat="1" x14ac:dyDescent="0.25">
      <c r="A11" s="115"/>
      <c r="B11" s="115"/>
      <c r="C11" s="115"/>
      <c r="D11" s="121"/>
    </row>
    <row r="12" spans="1:6" ht="15.75" x14ac:dyDescent="0.25">
      <c r="A12" s="378"/>
      <c r="B12" s="576" t="s">
        <v>305</v>
      </c>
      <c r="C12" s="576"/>
      <c r="D12" s="576"/>
      <c r="E12" s="576"/>
      <c r="F12" s="576"/>
    </row>
    <row r="13" spans="1:6" ht="15.75" x14ac:dyDescent="0.25">
      <c r="A13" s="379"/>
      <c r="B13" s="384" t="s">
        <v>28</v>
      </c>
      <c r="C13" s="385" t="s">
        <v>28</v>
      </c>
      <c r="D13" s="384" t="s">
        <v>306</v>
      </c>
      <c r="E13" s="384" t="s">
        <v>307</v>
      </c>
      <c r="F13" s="384" t="s">
        <v>306</v>
      </c>
    </row>
    <row r="14" spans="1:6" ht="15.75" x14ac:dyDescent="0.25">
      <c r="A14" s="380" t="s">
        <v>314</v>
      </c>
      <c r="B14" s="386">
        <v>2017</v>
      </c>
      <c r="C14" s="386">
        <v>2018</v>
      </c>
      <c r="D14" s="386" t="s">
        <v>349</v>
      </c>
      <c r="E14" s="386">
        <v>2019</v>
      </c>
      <c r="F14" s="386">
        <v>2020</v>
      </c>
    </row>
    <row r="15" spans="1:6" ht="15.75" x14ac:dyDescent="0.25">
      <c r="A15" s="381" t="s">
        <v>100</v>
      </c>
      <c r="B15" s="63">
        <v>0</v>
      </c>
      <c r="C15" s="63">
        <v>13345337</v>
      </c>
      <c r="D15" s="63">
        <v>6342236</v>
      </c>
      <c r="E15" s="63">
        <v>7932987.9073147252</v>
      </c>
      <c r="F15" s="63">
        <v>8242374.4356999993</v>
      </c>
    </row>
    <row r="16" spans="1:6" ht="15.75" x14ac:dyDescent="0.25">
      <c r="A16" s="382" t="s">
        <v>98</v>
      </c>
      <c r="B16" s="439">
        <v>2364754.09</v>
      </c>
      <c r="C16" s="439">
        <v>-1540534</v>
      </c>
      <c r="D16" s="439">
        <v>0</v>
      </c>
      <c r="E16" s="439">
        <v>-8046037.4903999995</v>
      </c>
      <c r="F16" s="439">
        <v>0</v>
      </c>
    </row>
    <row r="17" spans="1:6" ht="15.75" x14ac:dyDescent="0.25">
      <c r="A17" s="381" t="s">
        <v>319</v>
      </c>
      <c r="B17" s="63">
        <v>0</v>
      </c>
      <c r="C17" s="63">
        <v>-645574</v>
      </c>
      <c r="D17" s="63">
        <v>0</v>
      </c>
      <c r="E17" s="63">
        <v>0</v>
      </c>
      <c r="F17" s="63">
        <v>0</v>
      </c>
    </row>
    <row r="18" spans="1:6" ht="15.75" x14ac:dyDescent="0.25">
      <c r="A18" s="382" t="s">
        <v>320</v>
      </c>
      <c r="B18" s="440" t="s">
        <v>318</v>
      </c>
      <c r="C18" s="440">
        <v>0</v>
      </c>
      <c r="D18" s="440">
        <v>0</v>
      </c>
      <c r="E18" s="440" t="s">
        <v>321</v>
      </c>
      <c r="F18" s="439">
        <v>0</v>
      </c>
    </row>
    <row r="19" spans="1:6" ht="15.75" x14ac:dyDescent="0.25">
      <c r="A19" s="383" t="s">
        <v>110</v>
      </c>
      <c r="B19" s="441">
        <f>SUM(B15:B18)</f>
        <v>2364754.09</v>
      </c>
      <c r="C19" s="441">
        <f>SUM(C15:C18)</f>
        <v>11159229</v>
      </c>
      <c r="D19" s="441">
        <f>SUM(D15:D18)</f>
        <v>6342236</v>
      </c>
      <c r="E19" s="441">
        <f>SUM(E15:E18)</f>
        <v>-113049.58308527432</v>
      </c>
      <c r="F19" s="441">
        <f>SUM(F15:F18)</f>
        <v>8242374.4356999993</v>
      </c>
    </row>
    <row r="21" spans="1:6" x14ac:dyDescent="0.25">
      <c r="A21" s="377" t="s">
        <v>350</v>
      </c>
    </row>
  </sheetData>
  <customSheetViews>
    <customSheetView guid="{E75C0D7B-3E4A-434B-96FE-CEE92272A77B}">
      <selection activeCell="E27" sqref="E27"/>
      <pageMargins left="0.7" right="0.7" top="0.75" bottom="0.75" header="0.3" footer="0.3"/>
      <pageSetup orientation="portrait" r:id="rId1"/>
    </customSheetView>
    <customSheetView guid="{31BC5335-8096-4287-8627-CB109A38F245}" showPageBreaks="1">
      <selection activeCell="G33" sqref="G33"/>
      <pageMargins left="0.7" right="0.7" top="0.75" bottom="0.75" header="0.3" footer="0.3"/>
      <pageSetup orientation="portrait" r:id="rId2"/>
    </customSheetView>
    <customSheetView guid="{63CFD90D-C273-4B87-85C4-D09C971CBCD1}">
      <selection activeCell="G33" sqref="G33"/>
      <pageMargins left="0.7" right="0.7" top="0.75" bottom="0.75" header="0.3" footer="0.3"/>
      <pageSetup orientation="portrait" r:id="rId3"/>
    </customSheetView>
    <customSheetView guid="{9C753457-4C33-4A47-A17C-F2A57D66DFE8}">
      <selection activeCell="H25" sqref="H25"/>
      <pageMargins left="0.7" right="0.7" top="0.75" bottom="0.75" header="0.3" footer="0.3"/>
      <pageSetup orientation="portrait" r:id="rId4"/>
    </customSheetView>
    <customSheetView guid="{B002AD18-C1CC-4CF6-9584-A45B0F58781D}">
      <selection activeCell="E27" sqref="E27"/>
      <pageMargins left="0.7" right="0.7" top="0.75" bottom="0.75" header="0.3" footer="0.3"/>
      <pageSetup orientation="portrait" r:id="rId5"/>
    </customSheetView>
  </customSheetViews>
  <mergeCells count="1">
    <mergeCell ref="B12:F12"/>
  </mergeCells>
  <pageMargins left="0.5" right="0.5" top="0.5" bottom="0.5" header="0.3" footer="0.3"/>
  <pageSetup orientation="landscape" r:id="rId6"/>
  <headerFooter>
    <oddHeader>&amp;C&amp;"-,Bold"&amp;12Part 4 
Attachment D</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Y45"/>
  <sheetViews>
    <sheetView tabSelected="1" zoomScale="115" zoomScaleNormal="115" zoomScaleSheetLayoutView="90" workbookViewId="0">
      <pane xSplit="1" topLeftCell="D1" activePane="topRight" state="frozen"/>
      <selection activeCell="O29" sqref="O29"/>
      <selection pane="topRight" activeCell="O29" sqref="O29"/>
    </sheetView>
  </sheetViews>
  <sheetFormatPr defaultColWidth="9.140625" defaultRowHeight="15" x14ac:dyDescent="0.25"/>
  <cols>
    <col min="1" max="1" width="55.28515625" style="7" customWidth="1"/>
    <col min="2" max="2" width="13.42578125" style="7" customWidth="1"/>
    <col min="3" max="3" width="11" style="7" bestFit="1" customWidth="1"/>
    <col min="4" max="4" width="9.7109375" style="7" bestFit="1" customWidth="1"/>
    <col min="5" max="5" width="28.28515625" style="7" customWidth="1"/>
    <col min="6" max="6" width="13" style="7" customWidth="1"/>
    <col min="7" max="8" width="13.28515625" style="7" bestFit="1" customWidth="1"/>
    <col min="9" max="9" width="14.7109375" style="7" bestFit="1" customWidth="1"/>
    <col min="10" max="10" width="12.7109375" style="7" customWidth="1"/>
    <col min="11" max="12" width="13.28515625" style="7" bestFit="1" customWidth="1"/>
    <col min="13" max="13" width="14.7109375" style="7" bestFit="1" customWidth="1"/>
    <col min="14" max="14" width="12.140625" style="7" customWidth="1"/>
    <col min="15" max="15" width="11" style="7" bestFit="1" customWidth="1"/>
    <col min="16" max="16" width="9.7109375" style="7" bestFit="1" customWidth="1"/>
    <col min="17" max="17" width="16.28515625" style="7" bestFit="1" customWidth="1"/>
    <col min="18" max="18" width="15.42578125" style="7" bestFit="1" customWidth="1"/>
    <col min="19" max="19" width="11.42578125" style="7" customWidth="1"/>
    <col min="20" max="20" width="12" style="160" customWidth="1"/>
    <col min="21" max="21" width="8.28515625" style="160" bestFit="1" customWidth="1"/>
    <col min="22" max="22" width="14.42578125" style="7" bestFit="1" customWidth="1"/>
    <col min="23" max="23" width="17.5703125" style="7" bestFit="1" customWidth="1"/>
    <col min="24" max="24" width="9.28515625" style="7" customWidth="1"/>
    <col min="25" max="25" width="9" style="7" customWidth="1"/>
    <col min="26" max="16384" width="9.140625" style="7"/>
  </cols>
  <sheetData>
    <row r="1" spans="1:25" x14ac:dyDescent="0.25">
      <c r="B1" s="1"/>
      <c r="C1" s="1"/>
    </row>
    <row r="2" spans="1:25" x14ac:dyDescent="0.25">
      <c r="A2" s="280" t="s">
        <v>303</v>
      </c>
      <c r="B2" s="374"/>
      <c r="C2" s="374"/>
      <c r="D2" s="372"/>
      <c r="E2" s="372"/>
      <c r="F2" s="372"/>
      <c r="G2" s="372"/>
      <c r="H2" s="372"/>
      <c r="I2" s="372"/>
      <c r="J2" s="372"/>
      <c r="K2" s="372"/>
      <c r="L2" s="372"/>
      <c r="M2" s="372"/>
      <c r="N2" s="372"/>
      <c r="O2" s="372"/>
      <c r="P2" s="372"/>
      <c r="Q2" s="372"/>
      <c r="R2" s="372"/>
      <c r="S2" s="372"/>
      <c r="T2" s="375"/>
      <c r="U2" s="375"/>
      <c r="V2" s="372"/>
      <c r="W2" s="372"/>
      <c r="X2" s="372"/>
      <c r="Y2" s="373"/>
    </row>
    <row r="3" spans="1:25" x14ac:dyDescent="0.25">
      <c r="A3" s="115"/>
      <c r="B3" s="115"/>
      <c r="C3" s="115"/>
      <c r="D3" s="115"/>
      <c r="E3" s="166"/>
      <c r="F3" s="166"/>
      <c r="G3" s="166"/>
      <c r="H3" s="166"/>
      <c r="I3" s="166"/>
      <c r="J3" s="166"/>
      <c r="K3" s="166"/>
      <c r="L3" s="166"/>
      <c r="M3" s="166"/>
      <c r="N3" s="166"/>
      <c r="O3" s="166"/>
      <c r="P3" s="166"/>
      <c r="Q3" s="166"/>
      <c r="R3" s="166"/>
      <c r="S3" s="166"/>
    </row>
    <row r="4" spans="1:25" x14ac:dyDescent="0.25">
      <c r="A4" s="115" t="s">
        <v>86</v>
      </c>
      <c r="B4" s="166" t="s">
        <v>53</v>
      </c>
      <c r="C4" s="115"/>
      <c r="E4" s="166"/>
      <c r="F4" s="166"/>
      <c r="G4" s="166"/>
      <c r="H4" s="166"/>
      <c r="I4" s="166"/>
      <c r="J4" s="166"/>
      <c r="K4" s="166"/>
      <c r="L4" s="166"/>
      <c r="M4" s="166"/>
      <c r="N4" s="166"/>
      <c r="O4" s="166"/>
      <c r="P4" s="166"/>
      <c r="Q4" s="166"/>
      <c r="R4" s="166"/>
      <c r="S4" s="166"/>
    </row>
    <row r="5" spans="1:25" x14ac:dyDescent="0.25">
      <c r="A5" s="118" t="s">
        <v>87</v>
      </c>
      <c r="B5" s="121" t="s">
        <v>88</v>
      </c>
      <c r="C5" s="118"/>
      <c r="E5" s="121"/>
      <c r="F5" s="121"/>
      <c r="G5" s="121"/>
      <c r="H5" s="121"/>
      <c r="I5" s="121"/>
      <c r="J5" s="121"/>
      <c r="K5" s="121"/>
      <c r="L5" s="121"/>
      <c r="M5" s="166"/>
      <c r="N5" s="166"/>
      <c r="O5" s="166"/>
      <c r="P5" s="166"/>
      <c r="Q5" s="166"/>
      <c r="R5" s="166"/>
      <c r="S5" s="166"/>
    </row>
    <row r="6" spans="1:25" x14ac:dyDescent="0.25">
      <c r="A6" s="118" t="s">
        <v>89</v>
      </c>
      <c r="B6" s="121" t="s">
        <v>221</v>
      </c>
      <c r="C6" s="118"/>
      <c r="E6" s="121"/>
      <c r="F6" s="121"/>
      <c r="G6" s="121"/>
      <c r="H6" s="121"/>
      <c r="I6" s="121"/>
      <c r="J6" s="121"/>
      <c r="K6" s="121"/>
      <c r="L6" s="121"/>
      <c r="M6" s="121"/>
      <c r="N6" s="121"/>
      <c r="O6" s="121"/>
      <c r="P6" s="121"/>
      <c r="Q6" s="121"/>
      <c r="R6" s="166"/>
      <c r="S6" s="166"/>
    </row>
    <row r="7" spans="1:25" x14ac:dyDescent="0.25">
      <c r="A7" s="118"/>
      <c r="B7" s="121" t="s">
        <v>222</v>
      </c>
      <c r="C7" s="118"/>
      <c r="E7" s="121"/>
      <c r="F7" s="121"/>
      <c r="G7" s="121"/>
      <c r="H7" s="508"/>
      <c r="I7" s="121"/>
      <c r="J7" s="121"/>
      <c r="K7" s="121"/>
      <c r="L7" s="121"/>
      <c r="M7" s="275"/>
      <c r="N7" s="275"/>
      <c r="O7" s="275"/>
      <c r="P7" s="275"/>
      <c r="Q7" s="121"/>
      <c r="R7" s="166"/>
      <c r="S7" s="166"/>
    </row>
    <row r="8" spans="1:25" x14ac:dyDescent="0.25">
      <c r="A8" s="118"/>
      <c r="B8" s="119" t="s">
        <v>223</v>
      </c>
      <c r="C8" s="118"/>
      <c r="E8" s="121"/>
      <c r="F8" s="121"/>
      <c r="G8" s="121"/>
    </row>
    <row r="9" spans="1:25" x14ac:dyDescent="0.25">
      <c r="A9" s="115" t="s">
        <v>90</v>
      </c>
      <c r="B9" s="167" t="s">
        <v>91</v>
      </c>
      <c r="C9" s="115"/>
      <c r="E9" s="123"/>
      <c r="F9" s="123"/>
      <c r="G9" s="121"/>
      <c r="H9" s="123"/>
      <c r="I9" s="123"/>
      <c r="J9" s="121"/>
      <c r="K9" s="277"/>
      <c r="L9" s="277"/>
      <c r="M9" s="277"/>
      <c r="N9" s="277"/>
      <c r="O9" s="274"/>
      <c r="P9" s="274"/>
      <c r="Q9" s="423"/>
      <c r="R9" s="166"/>
      <c r="S9" s="166"/>
    </row>
    <row r="10" spans="1:25" x14ac:dyDescent="0.25">
      <c r="A10" s="115" t="s">
        <v>191</v>
      </c>
      <c r="B10" s="123">
        <v>43556</v>
      </c>
      <c r="C10" s="115"/>
      <c r="E10" s="123"/>
      <c r="F10" s="123"/>
      <c r="G10" s="121"/>
      <c r="H10" s="123"/>
      <c r="I10" s="123"/>
      <c r="J10" s="121"/>
      <c r="K10" s="510"/>
      <c r="L10" s="511"/>
      <c r="M10" s="276"/>
      <c r="N10" s="276"/>
      <c r="O10" s="166"/>
      <c r="P10" s="166"/>
      <c r="Q10" s="509"/>
      <c r="R10" s="166"/>
      <c r="S10" s="166"/>
    </row>
    <row r="11" spans="1:25" ht="15" customHeight="1" x14ac:dyDescent="0.25">
      <c r="A11" s="115"/>
      <c r="B11" s="115"/>
      <c r="C11" s="115"/>
      <c r="D11" s="121"/>
      <c r="F11" s="362"/>
      <c r="G11" s="362"/>
      <c r="H11" s="362"/>
      <c r="I11" s="362"/>
      <c r="R11" s="433" t="s">
        <v>312</v>
      </c>
      <c r="S11" s="513"/>
      <c r="T11" s="513"/>
      <c r="U11" s="516"/>
      <c r="V11" s="433" t="s">
        <v>313</v>
      </c>
      <c r="W11" s="513"/>
      <c r="X11" s="513"/>
      <c r="Y11" s="516"/>
    </row>
    <row r="12" spans="1:25" ht="30" x14ac:dyDescent="0.25">
      <c r="A12" s="332" t="s">
        <v>92</v>
      </c>
      <c r="B12" s="512" t="s">
        <v>309</v>
      </c>
      <c r="C12" s="504"/>
      <c r="D12" s="504"/>
      <c r="E12" s="504"/>
      <c r="F12" s="512" t="s">
        <v>206</v>
      </c>
      <c r="G12" s="504"/>
      <c r="H12" s="504"/>
      <c r="I12" s="504"/>
      <c r="J12" s="512" t="s">
        <v>310</v>
      </c>
      <c r="K12" s="504"/>
      <c r="L12" s="504"/>
      <c r="M12" s="504"/>
      <c r="N12" s="512" t="s">
        <v>311</v>
      </c>
      <c r="O12" s="504"/>
      <c r="P12" s="504"/>
      <c r="Q12" s="504"/>
      <c r="R12" s="433" t="s">
        <v>93</v>
      </c>
      <c r="S12" s="432"/>
      <c r="T12" s="433" t="s">
        <v>94</v>
      </c>
      <c r="U12" s="432"/>
      <c r="V12" s="433" t="s">
        <v>93</v>
      </c>
      <c r="W12" s="432"/>
      <c r="X12" s="433" t="s">
        <v>94</v>
      </c>
      <c r="Y12" s="432"/>
    </row>
    <row r="13" spans="1:25" s="161" customFormat="1" ht="45" x14ac:dyDescent="0.25">
      <c r="A13" s="333" t="s">
        <v>95</v>
      </c>
      <c r="B13" s="330" t="s">
        <v>299</v>
      </c>
      <c r="C13" s="331" t="s">
        <v>300</v>
      </c>
      <c r="D13" s="356" t="s">
        <v>301</v>
      </c>
      <c r="E13" s="330" t="s">
        <v>96</v>
      </c>
      <c r="F13" s="330" t="s">
        <v>299</v>
      </c>
      <c r="G13" s="331" t="s">
        <v>300</v>
      </c>
      <c r="H13" s="356" t="s">
        <v>301</v>
      </c>
      <c r="I13" s="330" t="s">
        <v>96</v>
      </c>
      <c r="J13" s="330" t="s">
        <v>299</v>
      </c>
      <c r="K13" s="331" t="s">
        <v>300</v>
      </c>
      <c r="L13" s="356" t="s">
        <v>301</v>
      </c>
      <c r="M13" s="330" t="s">
        <v>96</v>
      </c>
      <c r="N13" s="330" t="s">
        <v>299</v>
      </c>
      <c r="O13" s="331" t="s">
        <v>300</v>
      </c>
      <c r="P13" s="356" t="s">
        <v>301</v>
      </c>
      <c r="Q13" s="515" t="s">
        <v>96</v>
      </c>
      <c r="R13" s="388" t="s">
        <v>96</v>
      </c>
      <c r="S13" s="337" t="s">
        <v>301</v>
      </c>
      <c r="T13" s="388" t="s">
        <v>96</v>
      </c>
      <c r="U13" s="337" t="s">
        <v>301</v>
      </c>
      <c r="V13" s="388" t="s">
        <v>301</v>
      </c>
      <c r="W13" s="337" t="s">
        <v>96</v>
      </c>
      <c r="X13" s="337" t="s">
        <v>301</v>
      </c>
      <c r="Y13" s="337" t="s">
        <v>96</v>
      </c>
    </row>
    <row r="14" spans="1:25" x14ac:dyDescent="0.25">
      <c r="A14" s="199" t="s">
        <v>98</v>
      </c>
      <c r="B14" s="168"/>
      <c r="C14" s="148"/>
      <c r="D14" s="148"/>
      <c r="E14" s="148"/>
      <c r="F14" s="168"/>
      <c r="G14" s="169"/>
      <c r="H14" s="148"/>
      <c r="I14" s="148"/>
      <c r="J14" s="168"/>
      <c r="K14" s="169"/>
      <c r="L14" s="148"/>
      <c r="M14" s="148"/>
      <c r="N14" s="168"/>
      <c r="O14" s="169"/>
      <c r="P14" s="148"/>
      <c r="Q14" s="148"/>
      <c r="R14" s="517"/>
      <c r="S14" s="162"/>
      <c r="T14" s="163"/>
      <c r="U14" s="518"/>
      <c r="V14" s="517"/>
      <c r="W14" s="162"/>
      <c r="X14" s="162"/>
      <c r="Y14" s="524"/>
    </row>
    <row r="15" spans="1:25" x14ac:dyDescent="0.25">
      <c r="A15" s="202" t="s">
        <v>101</v>
      </c>
      <c r="B15" s="391">
        <v>474557</v>
      </c>
      <c r="C15" s="448">
        <v>141.84</v>
      </c>
      <c r="D15" s="448">
        <v>108.23661671832889</v>
      </c>
      <c r="E15" s="232">
        <v>118675609</v>
      </c>
      <c r="F15" s="401">
        <v>817986</v>
      </c>
      <c r="G15" s="341">
        <v>188.30035297869611</v>
      </c>
      <c r="H15" s="341">
        <v>57.609647021303886</v>
      </c>
      <c r="I15" s="232">
        <v>201150937.25999999</v>
      </c>
      <c r="J15" s="401">
        <v>817986</v>
      </c>
      <c r="K15" s="407">
        <v>188.30035297869611</v>
      </c>
      <c r="L15" s="341">
        <v>78.20964702130388</v>
      </c>
      <c r="M15" s="232">
        <v>218001448.85999998</v>
      </c>
      <c r="N15" s="401">
        <v>1056029</v>
      </c>
      <c r="O15" s="407">
        <v>146.27047548702998</v>
      </c>
      <c r="P15" s="341">
        <v>121.56751644528842</v>
      </c>
      <c r="Q15" s="450">
        <v>282844678.21147853</v>
      </c>
      <c r="R15" s="519">
        <f>(M15-E15)</f>
        <v>99325839.859999985</v>
      </c>
      <c r="S15" s="233">
        <f>L15-D15</f>
        <v>-30.02696969702501</v>
      </c>
      <c r="T15" s="164">
        <f>((M15-E15)/E15)</f>
        <v>0.83695243442989187</v>
      </c>
      <c r="U15" s="164">
        <f>((L15-D15)/D15)</f>
        <v>-0.27741969961206497</v>
      </c>
      <c r="V15" s="519">
        <f>(P15-L15)</f>
        <v>43.357869423984539</v>
      </c>
      <c r="W15" s="233">
        <f t="shared" ref="W15" si="0">Q15-M15</f>
        <v>64843229.351478547</v>
      </c>
      <c r="X15" s="164">
        <f t="shared" ref="X15:Y18" si="1">((P15-L15)/L15)</f>
        <v>0.55438006787288141</v>
      </c>
      <c r="Y15" s="164">
        <f t="shared" si="1"/>
        <v>0.29744402934276237</v>
      </c>
    </row>
    <row r="16" spans="1:25" x14ac:dyDescent="0.25">
      <c r="A16" s="202" t="s">
        <v>225</v>
      </c>
      <c r="B16" s="391"/>
      <c r="C16" s="228"/>
      <c r="D16" s="228"/>
      <c r="E16" s="208"/>
      <c r="F16" s="401"/>
      <c r="G16" s="395"/>
      <c r="H16" s="395"/>
      <c r="I16" s="404"/>
      <c r="J16" s="401"/>
      <c r="K16" s="407"/>
      <c r="L16" s="396"/>
      <c r="M16" s="414"/>
      <c r="N16" s="401"/>
      <c r="O16" s="407"/>
      <c r="P16" s="396"/>
      <c r="Q16" s="444"/>
      <c r="R16" s="519">
        <f t="shared" ref="R16:R17" si="2">(M16-E16)</f>
        <v>0</v>
      </c>
      <c r="S16" s="233">
        <f t="shared" ref="S16:S17" si="3">L16-D16</f>
        <v>0</v>
      </c>
      <c r="T16" s="164" t="e">
        <f>((M16-E16)/E16)</f>
        <v>#DIV/0!</v>
      </c>
      <c r="U16" s="164" t="e">
        <f>((L16-D16)/D16)</f>
        <v>#DIV/0!</v>
      </c>
      <c r="V16" s="519">
        <f t="shared" ref="V16:V33" si="4">(P16-L16)</f>
        <v>0</v>
      </c>
      <c r="W16" s="233">
        <f>Q16-M16</f>
        <v>0</v>
      </c>
      <c r="X16" s="164" t="e">
        <f t="shared" si="1"/>
        <v>#DIV/0!</v>
      </c>
      <c r="Y16" s="164" t="e">
        <f t="shared" si="1"/>
        <v>#DIV/0!</v>
      </c>
    </row>
    <row r="17" spans="1:25" x14ac:dyDescent="0.25">
      <c r="A17" s="202" t="s">
        <v>226</v>
      </c>
      <c r="B17" s="391"/>
      <c r="C17" s="228"/>
      <c r="D17" s="228"/>
      <c r="E17" s="208"/>
      <c r="F17" s="401"/>
      <c r="G17" s="395"/>
      <c r="H17" s="395"/>
      <c r="I17" s="404"/>
      <c r="J17" s="401"/>
      <c r="K17" s="407"/>
      <c r="L17" s="396"/>
      <c r="M17" s="414"/>
      <c r="N17" s="401"/>
      <c r="O17" s="407"/>
      <c r="P17" s="396"/>
      <c r="Q17" s="444"/>
      <c r="R17" s="519">
        <f t="shared" si="2"/>
        <v>0</v>
      </c>
      <c r="S17" s="233">
        <f t="shared" si="3"/>
        <v>0</v>
      </c>
      <c r="T17" s="164" t="e">
        <f>((M17-E17)/E17)</f>
        <v>#DIV/0!</v>
      </c>
      <c r="U17" s="164" t="e">
        <f>((L17-D17)/D17)</f>
        <v>#DIV/0!</v>
      </c>
      <c r="V17" s="519">
        <f t="shared" si="4"/>
        <v>0</v>
      </c>
      <c r="W17" s="233">
        <f t="shared" ref="W17:W29" si="5">Q17-M17</f>
        <v>0</v>
      </c>
      <c r="X17" s="164" t="e">
        <f t="shared" si="1"/>
        <v>#DIV/0!</v>
      </c>
      <c r="Y17" s="164" t="e">
        <f t="shared" si="1"/>
        <v>#DIV/0!</v>
      </c>
    </row>
    <row r="18" spans="1:25" x14ac:dyDescent="0.25">
      <c r="A18" s="200" t="s">
        <v>99</v>
      </c>
      <c r="B18" s="392">
        <f t="shared" ref="B18:Q18" si="6">SUM(B15:B17)</f>
        <v>474557</v>
      </c>
      <c r="C18" s="409">
        <f>SUM(IF(AND($B16="",C16&lt;&gt;0),C16*$B15,C16*$B16),IF(AND($B17="",C17&lt;&gt;0),C17*$B15,C17*$B17),$B15*C15)/$B18</f>
        <v>141.84</v>
      </c>
      <c r="D18" s="409">
        <f>SUM(IF(AND($B16="",D16&lt;&gt;0),D16*$B15,D16*$B16),IF(AND($B17="",D17&lt;&gt;0),D17*$B15,D17*$B17),$B15*D15)/$B18</f>
        <v>108.23661671832889</v>
      </c>
      <c r="E18" s="212">
        <f>SUM(E15:E17)</f>
        <v>118675609</v>
      </c>
      <c r="F18" s="402">
        <f t="shared" ref="F18" si="7">SUM(F15:F17)</f>
        <v>817986</v>
      </c>
      <c r="G18" s="409">
        <f>SUM(IF(AND($F16="",G16&lt;&gt;0),G16*$F15,G16*$F16),IF(AND($F17="",G17&lt;&gt;0),G17*$F15,G17*$F17),$F15*G15)/$F18</f>
        <v>188.30035297869611</v>
      </c>
      <c r="H18" s="409">
        <f>SUM(IF(AND($F16="",H16&lt;&gt;0),H16*$F15,H16*$F16),IF(AND($F17="",H17&lt;&gt;0),H17*$F15,H17*$F17),$F15*H15)/$F18</f>
        <v>57.609647021303886</v>
      </c>
      <c r="I18" s="405">
        <f t="shared" si="6"/>
        <v>201150937.25999999</v>
      </c>
      <c r="J18" s="402">
        <f t="shared" si="6"/>
        <v>817986</v>
      </c>
      <c r="K18" s="409">
        <f>SUM(IF(AND($J16="",K16&lt;&gt;0),K16*$J15,K16*$J16),IF(AND($J17="",K17&lt;&gt;0),K17*$J15,K17*$J17),$J15*K15)/$J18</f>
        <v>188.30035297869611</v>
      </c>
      <c r="L18" s="409">
        <f>SUM(IF(AND($J16="",L16&lt;&gt;0),L16*$J15,L16*$J16),IF(AND($J17="",L17&lt;&gt;0),L17*$J15,L17*$J17),$J15*L15)/$J18</f>
        <v>78.20964702130388</v>
      </c>
      <c r="M18" s="415">
        <f t="shared" si="6"/>
        <v>218001448.85999998</v>
      </c>
      <c r="N18" s="402">
        <f t="shared" si="6"/>
        <v>1056029</v>
      </c>
      <c r="O18" s="409">
        <f>SUM(IF(AND($N16="",O16&lt;&gt;0),O16*$N15,O16*$N16),IF(AND($N17="",O17&lt;&gt;0),O17*$N15,O17*$N17),$N15*O15)/$N18</f>
        <v>146.27047548702998</v>
      </c>
      <c r="P18" s="409">
        <f>SUM(IF(AND($N16="",P16&lt;&gt;0),P16*$N15,P16*$N16),IF(AND($N17="",P17&lt;&gt;0),P17*$N15,P17*$N17),$N15*P15)/$N18</f>
        <v>121.56751644528842</v>
      </c>
      <c r="Q18" s="445">
        <f t="shared" si="6"/>
        <v>282844678.21147853</v>
      </c>
      <c r="R18" s="520">
        <f>(M18-E18)</f>
        <v>99325839.859999985</v>
      </c>
      <c r="S18" s="234">
        <f>L18-D18</f>
        <v>-30.02696969702501</v>
      </c>
      <c r="T18" s="72">
        <f>((M18-E18)/E18)</f>
        <v>0.83695243442989187</v>
      </c>
      <c r="U18" s="72">
        <f>((L18-D18)/D18)</f>
        <v>-0.27741969961206497</v>
      </c>
      <c r="V18" s="520">
        <f t="shared" si="4"/>
        <v>43.357869423984539</v>
      </c>
      <c r="W18" s="234">
        <f t="shared" si="5"/>
        <v>64843229.351478547</v>
      </c>
      <c r="X18" s="72">
        <f t="shared" si="1"/>
        <v>0.55438006787288141</v>
      </c>
      <c r="Y18" s="72">
        <f t="shared" si="1"/>
        <v>0.29744402934276237</v>
      </c>
    </row>
    <row r="19" spans="1:25" x14ac:dyDescent="0.25">
      <c r="A19" s="201" t="s">
        <v>100</v>
      </c>
      <c r="B19" s="390"/>
      <c r="C19" s="228"/>
      <c r="D19" s="228"/>
      <c r="E19" s="208"/>
      <c r="F19" s="403"/>
      <c r="G19" s="395"/>
      <c r="H19" s="395"/>
      <c r="I19" s="404"/>
      <c r="J19" s="403"/>
      <c r="K19" s="410"/>
      <c r="L19" s="396"/>
      <c r="M19" s="414"/>
      <c r="N19" s="403"/>
      <c r="O19" s="410"/>
      <c r="P19" s="396"/>
      <c r="Q19" s="444"/>
      <c r="R19" s="521"/>
      <c r="S19" s="235"/>
      <c r="T19" s="165"/>
      <c r="U19" s="522"/>
      <c r="V19" s="521"/>
      <c r="W19" s="235"/>
      <c r="X19" s="165"/>
      <c r="Y19" s="522"/>
    </row>
    <row r="20" spans="1:25" x14ac:dyDescent="0.25">
      <c r="A20" s="202" t="s">
        <v>101</v>
      </c>
      <c r="B20" s="391">
        <v>398084</v>
      </c>
      <c r="C20" s="394">
        <v>376.63041468634759</v>
      </c>
      <c r="D20" s="395">
        <v>432.4995853136524</v>
      </c>
      <c r="E20" s="232">
        <v>322101706.92000002</v>
      </c>
      <c r="F20" s="401">
        <v>622804</v>
      </c>
      <c r="G20" s="341">
        <v>385.57187815107159</v>
      </c>
      <c r="H20" s="341">
        <v>453.16818832248993</v>
      </c>
      <c r="I20" s="450">
        <v>522370668.36000001</v>
      </c>
      <c r="J20" s="401">
        <v>622804</v>
      </c>
      <c r="K20" s="396">
        <v>385.57187815107159</v>
      </c>
      <c r="L20" s="396">
        <v>450.7805865933509</v>
      </c>
      <c r="M20" s="450">
        <v>520883660.4526853</v>
      </c>
      <c r="N20" s="401">
        <v>623699.10719999997</v>
      </c>
      <c r="O20" s="407">
        <v>433.53738348097778</v>
      </c>
      <c r="P20" s="396">
        <v>428.98783062040201</v>
      </c>
      <c r="Q20" s="450">
        <v>537956205.9725194</v>
      </c>
      <c r="R20" s="519">
        <f>(M20-E20)</f>
        <v>198781953.53268528</v>
      </c>
      <c r="S20" s="233">
        <f>L20-D20</f>
        <v>18.281001279698501</v>
      </c>
      <c r="T20" s="164">
        <f>((M20-E20)/E20)</f>
        <v>0.61714032947380959</v>
      </c>
      <c r="U20" s="164">
        <f>((L20-D20)/D20)</f>
        <v>4.2268251578648247E-2</v>
      </c>
      <c r="V20" s="519">
        <f t="shared" si="4"/>
        <v>-21.792755972948896</v>
      </c>
      <c r="W20" s="233">
        <f t="shared" si="5"/>
        <v>17072545.519834101</v>
      </c>
      <c r="X20" s="164">
        <f t="shared" ref="X20:Y23" si="8">((P20-L20)/L20)</f>
        <v>-4.8344486477648912E-2</v>
      </c>
      <c r="Y20" s="164">
        <f t="shared" si="8"/>
        <v>3.2776120304861996E-2</v>
      </c>
    </row>
    <row r="21" spans="1:25" x14ac:dyDescent="0.25">
      <c r="A21" s="202" t="s">
        <v>225</v>
      </c>
      <c r="B21" s="391">
        <v>398084</v>
      </c>
      <c r="C21" s="394">
        <v>19.499653339496188</v>
      </c>
      <c r="D21" s="228">
        <v>0</v>
      </c>
      <c r="E21" s="232">
        <v>7762500.0000000009</v>
      </c>
      <c r="F21" s="401">
        <v>622804</v>
      </c>
      <c r="G21" s="341">
        <v>10.349933526438495</v>
      </c>
      <c r="H21" s="507">
        <v>0</v>
      </c>
      <c r="I21" s="450">
        <v>6445980</v>
      </c>
      <c r="J21" s="401">
        <v>622804</v>
      </c>
      <c r="K21" s="407">
        <v>0</v>
      </c>
      <c r="L21" s="396">
        <v>0</v>
      </c>
      <c r="M21" s="450">
        <v>0</v>
      </c>
      <c r="N21" s="401">
        <v>623699.10719999997</v>
      </c>
      <c r="O21" s="407">
        <v>13.215305112432908</v>
      </c>
      <c r="P21" s="407">
        <v>0</v>
      </c>
      <c r="Q21" s="450">
        <v>8242374</v>
      </c>
      <c r="R21" s="519">
        <f t="shared" ref="R21:R22" si="9">(M21-E21)</f>
        <v>-7762500.0000000009</v>
      </c>
      <c r="S21" s="233">
        <f t="shared" ref="S21:S22" si="10">L21-D21</f>
        <v>0</v>
      </c>
      <c r="T21" s="164">
        <f>((M21-E21)/E21)</f>
        <v>-1</v>
      </c>
      <c r="U21" s="164" t="e">
        <f>((L21-D21)/D21)</f>
        <v>#DIV/0!</v>
      </c>
      <c r="V21" s="519">
        <f t="shared" si="4"/>
        <v>0</v>
      </c>
      <c r="W21" s="233">
        <f t="shared" si="5"/>
        <v>8242374</v>
      </c>
      <c r="X21" s="164" t="e">
        <f t="shared" si="8"/>
        <v>#DIV/0!</v>
      </c>
      <c r="Y21" s="164" t="e">
        <f t="shared" si="8"/>
        <v>#DIV/0!</v>
      </c>
    </row>
    <row r="22" spans="1:25" x14ac:dyDescent="0.25">
      <c r="A22" s="202" t="s">
        <v>226</v>
      </c>
      <c r="B22" s="391"/>
      <c r="C22" s="228"/>
      <c r="D22" s="228"/>
      <c r="E22" s="208"/>
      <c r="F22" s="401"/>
      <c r="G22" s="395"/>
      <c r="H22" s="395"/>
      <c r="I22" s="394"/>
      <c r="J22" s="401"/>
      <c r="K22" s="407"/>
      <c r="L22" s="396"/>
      <c r="M22" s="414"/>
      <c r="N22" s="401"/>
      <c r="O22" s="407"/>
      <c r="P22" s="396"/>
      <c r="Q22" s="444"/>
      <c r="R22" s="519">
        <f t="shared" si="9"/>
        <v>0</v>
      </c>
      <c r="S22" s="233">
        <f t="shared" si="10"/>
        <v>0</v>
      </c>
      <c r="T22" s="164" t="e">
        <f>((M22-E22)/E22)</f>
        <v>#DIV/0!</v>
      </c>
      <c r="U22" s="164" t="e">
        <f>((L22-D22)/D22)</f>
        <v>#DIV/0!</v>
      </c>
      <c r="V22" s="519">
        <f t="shared" si="4"/>
        <v>0</v>
      </c>
      <c r="W22" s="233">
        <f t="shared" si="5"/>
        <v>0</v>
      </c>
      <c r="X22" s="164" t="e">
        <f t="shared" si="8"/>
        <v>#DIV/0!</v>
      </c>
      <c r="Y22" s="164" t="e">
        <f t="shared" si="8"/>
        <v>#DIV/0!</v>
      </c>
    </row>
    <row r="23" spans="1:25" x14ac:dyDescent="0.25">
      <c r="A23" s="200" t="s">
        <v>102</v>
      </c>
      <c r="B23" s="392">
        <f>B20</f>
        <v>398084</v>
      </c>
      <c r="C23" s="409">
        <f>SUM(IF(AND($B21="",C21&lt;&gt;0),C21*$B20,C21*$B21),IF(AND($B22="",C22&lt;&gt;0),C22*$B20,C22*$B22),$B20*C20)/$B23</f>
        <v>396.1300680258438</v>
      </c>
      <c r="D23" s="409">
        <f>SUM(IF(AND($B21="",D21&lt;&gt;0),D21*$B20,D21*$B21),IF(AND($B22="",D22&lt;&gt;0),D22*$B20,D22*$B22),$B20*D20)/$B23</f>
        <v>432.49958531365246</v>
      </c>
      <c r="E23" s="212">
        <f>SUM(E20:E22)</f>
        <v>329864206.92000002</v>
      </c>
      <c r="F23" s="402">
        <f>F21</f>
        <v>622804</v>
      </c>
      <c r="G23" s="409">
        <f>SUM(IF(AND($F21="",G21&lt;&gt;0),G21*$F20,G21*$F21),IF(AND($F22="",G22&lt;&gt;0),G22*$F20,G22*$F22),$F20*G20)/$F23</f>
        <v>395.92181167751011</v>
      </c>
      <c r="H23" s="409">
        <f>SUM(IF(AND($F21="",H21&lt;&gt;0),H21*$F20,H21*$F21),IF(AND($F22="",H22&lt;&gt;0),H22*$F20,H22*$F22),$F20*H20)/$F23</f>
        <v>453.16818832248993</v>
      </c>
      <c r="I23" s="445">
        <f t="shared" ref="I23:M23" si="11">SUM(I20:I22)</f>
        <v>528816648.36000001</v>
      </c>
      <c r="J23" s="402">
        <f>J21</f>
        <v>622804</v>
      </c>
      <c r="K23" s="409">
        <f>SUM(IF(AND($J21="",K21&lt;&gt;0),K21*$J20,K21*$J21),IF(AND($J22="",K22&lt;&gt;0),K22*$J20,K22*$J22),$J20*K20)/$J23</f>
        <v>385.57187815107159</v>
      </c>
      <c r="L23" s="409">
        <f>SUM(IF(AND($J21="",L21&lt;&gt;0),L21*$J20,L21*$J21),IF(AND($J22="",L22&lt;&gt;0),L22*$J20,L22*$J22),$J20*L20)/$J23</f>
        <v>450.78058659335085</v>
      </c>
      <c r="M23" s="415">
        <f t="shared" si="11"/>
        <v>520883660.4526853</v>
      </c>
      <c r="N23" s="402">
        <f>N21</f>
        <v>623699.10719999997</v>
      </c>
      <c r="O23" s="409">
        <f>SUM(IF(AND($N21="",O21&lt;&gt;0),O21*$N20,O21*$N21),IF(AND($N22="",O22&lt;&gt;0),O22*$N20,O22*$N22),$N20*O20)/$N23</f>
        <v>446.75268859341071</v>
      </c>
      <c r="P23" s="409">
        <f>SUM(IF(AND($N21="",P21&lt;&gt;0),P21*$N20,P21*$N21),IF(AND($N22="",P22&lt;&gt;0),P22*$N20,P22*$N22),$N20*P20)/$N23</f>
        <v>428.98783062040201</v>
      </c>
      <c r="Q23" s="445">
        <f>SUM(Q20:Q22)</f>
        <v>546198579.9725194</v>
      </c>
      <c r="R23" s="520">
        <f>(M23-E23)</f>
        <v>191019453.53268528</v>
      </c>
      <c r="S23" s="234">
        <f>L23-D23</f>
        <v>18.281001279698387</v>
      </c>
      <c r="T23" s="72">
        <f>((M23-E23)/E23)</f>
        <v>0.57908511904418924</v>
      </c>
      <c r="U23" s="72">
        <f>((L23-D23)/D23)</f>
        <v>4.2268251578647976E-2</v>
      </c>
      <c r="V23" s="520">
        <f t="shared" si="4"/>
        <v>-21.792755972948839</v>
      </c>
      <c r="W23" s="234">
        <f t="shared" si="5"/>
        <v>25314919.519834101</v>
      </c>
      <c r="X23" s="72">
        <f t="shared" si="8"/>
        <v>-4.8344486477648788E-2</v>
      </c>
      <c r="Y23" s="72">
        <f t="shared" si="8"/>
        <v>4.8599949358813864E-2</v>
      </c>
    </row>
    <row r="24" spans="1:25" x14ac:dyDescent="0.25">
      <c r="A24" s="201" t="s">
        <v>103</v>
      </c>
      <c r="B24" s="390"/>
      <c r="C24" s="228"/>
      <c r="D24" s="228"/>
      <c r="E24" s="208" t="s">
        <v>104</v>
      </c>
      <c r="F24" s="403"/>
      <c r="G24" s="395"/>
      <c r="H24" s="395"/>
      <c r="I24" s="404" t="s">
        <v>104</v>
      </c>
      <c r="J24" s="403"/>
      <c r="K24" s="410"/>
      <c r="L24" s="396"/>
      <c r="M24" s="414" t="s">
        <v>104</v>
      </c>
      <c r="N24" s="403"/>
      <c r="O24" s="410"/>
      <c r="P24" s="396"/>
      <c r="Q24" s="444" t="s">
        <v>104</v>
      </c>
      <c r="R24" s="521"/>
      <c r="S24" s="235"/>
      <c r="T24" s="165"/>
      <c r="U24" s="522"/>
      <c r="V24" s="521"/>
      <c r="W24" s="235"/>
      <c r="X24" s="165"/>
      <c r="Y24" s="522"/>
    </row>
    <row r="25" spans="1:25" x14ac:dyDescent="0.25">
      <c r="A25" s="514" t="s">
        <v>347</v>
      </c>
      <c r="B25" s="391">
        <v>227175</v>
      </c>
      <c r="C25" s="396">
        <v>8.4227087487619681</v>
      </c>
      <c r="D25" s="396">
        <v>440.91721816300208</v>
      </c>
      <c r="E25" s="232">
        <v>102078797.89617999</v>
      </c>
      <c r="F25" s="401">
        <v>218253.85400000005</v>
      </c>
      <c r="G25" s="396">
        <v>7.4399999999999995</v>
      </c>
      <c r="H25" s="396">
        <v>475.13026429364447</v>
      </c>
      <c r="I25" s="232">
        <v>105322820.00788651</v>
      </c>
      <c r="J25" s="401">
        <v>218253.85400000005</v>
      </c>
      <c r="K25" s="438">
        <v>7.4349999999999996</v>
      </c>
      <c r="L25" s="396">
        <v>475.13026429364447</v>
      </c>
      <c r="M25" s="232">
        <v>105321728.73861651</v>
      </c>
      <c r="N25" s="401">
        <v>393117</v>
      </c>
      <c r="O25" s="407">
        <v>120.12751080424597</v>
      </c>
      <c r="P25" s="396">
        <v>306.45652164812662</v>
      </c>
      <c r="Q25" s="444">
        <v>167697435</v>
      </c>
      <c r="R25" s="519">
        <f>(M25-E25)</f>
        <v>3242930.8424365222</v>
      </c>
      <c r="S25" s="233">
        <f>L25-D25</f>
        <v>34.213046130642397</v>
      </c>
      <c r="T25" s="164">
        <f t="shared" ref="T25:T29" si="12">((M25-E25)/E25)</f>
        <v>3.176889725655635E-2</v>
      </c>
      <c r="U25" s="164">
        <f t="shared" ref="U25:U29" si="13">((L25-D25)/D25)</f>
        <v>7.7595169163918259E-2</v>
      </c>
      <c r="V25" s="519">
        <f t="shared" si="4"/>
        <v>-168.67374264551785</v>
      </c>
      <c r="W25" s="233">
        <f t="shared" si="5"/>
        <v>62375706.261383489</v>
      </c>
      <c r="X25" s="164">
        <f>((P25-L25)/L25)</f>
        <v>-0.35500525923407084</v>
      </c>
      <c r="Y25" s="164">
        <f>((Q25-M25)/M25)</f>
        <v>0.59223967369720221</v>
      </c>
    </row>
    <row r="26" spans="1:25" x14ac:dyDescent="0.25">
      <c r="A26" s="202" t="s">
        <v>320</v>
      </c>
      <c r="B26" s="391">
        <v>112068</v>
      </c>
      <c r="C26" s="396">
        <v>6.87482153692401</v>
      </c>
      <c r="D26" s="395">
        <v>421.37725309633436</v>
      </c>
      <c r="E26" s="232">
        <v>47993353.5</v>
      </c>
      <c r="F26" s="401" t="s">
        <v>321</v>
      </c>
      <c r="G26" s="396" t="s">
        <v>321</v>
      </c>
      <c r="H26" s="396" t="s">
        <v>321</v>
      </c>
      <c r="I26" s="404" t="s">
        <v>321</v>
      </c>
      <c r="J26" s="401" t="s">
        <v>321</v>
      </c>
      <c r="K26" s="396" t="s">
        <v>321</v>
      </c>
      <c r="L26" s="396" t="s">
        <v>321</v>
      </c>
      <c r="M26" s="396" t="s">
        <v>321</v>
      </c>
      <c r="N26" s="401">
        <v>774019.31040000007</v>
      </c>
      <c r="O26" s="407">
        <v>0</v>
      </c>
      <c r="P26" s="396">
        <v>482.85999971610005</v>
      </c>
      <c r="Q26" s="450">
        <v>373742964</v>
      </c>
      <c r="R26" s="519" t="e">
        <f t="shared" ref="R26:R28" si="14">(M26-E26)</f>
        <v>#VALUE!</v>
      </c>
      <c r="S26" s="233" t="e">
        <f t="shared" ref="S26:S28" si="15">L26-D26</f>
        <v>#VALUE!</v>
      </c>
      <c r="T26" s="164" t="e">
        <f t="shared" si="12"/>
        <v>#VALUE!</v>
      </c>
      <c r="U26" s="164" t="e">
        <f t="shared" si="13"/>
        <v>#VALUE!</v>
      </c>
      <c r="V26" s="519" t="e">
        <f t="shared" si="4"/>
        <v>#VALUE!</v>
      </c>
      <c r="W26" s="233" t="e">
        <f t="shared" si="5"/>
        <v>#VALUE!</v>
      </c>
      <c r="X26" s="164" t="e">
        <f t="shared" ref="X26:Y33" si="16">((P26-L26)/L26)</f>
        <v>#VALUE!</v>
      </c>
      <c r="Y26" s="164" t="e">
        <f t="shared" si="16"/>
        <v>#VALUE!</v>
      </c>
    </row>
    <row r="27" spans="1:25" x14ac:dyDescent="0.25">
      <c r="A27" s="202" t="s">
        <v>225</v>
      </c>
      <c r="B27" s="391"/>
      <c r="C27" s="228"/>
      <c r="D27" s="228"/>
      <c r="E27" s="208"/>
      <c r="F27" s="401"/>
      <c r="G27" s="395"/>
      <c r="H27" s="395"/>
      <c r="I27" s="228"/>
      <c r="J27" s="401"/>
      <c r="K27" s="407"/>
      <c r="L27" s="396"/>
      <c r="M27" s="414"/>
      <c r="N27" s="401"/>
      <c r="O27" s="407"/>
      <c r="P27" s="396"/>
      <c r="Q27" s="444"/>
      <c r="R27" s="519">
        <f t="shared" si="14"/>
        <v>0</v>
      </c>
      <c r="S27" s="233">
        <f t="shared" si="15"/>
        <v>0</v>
      </c>
      <c r="T27" s="164" t="e">
        <f t="shared" si="12"/>
        <v>#DIV/0!</v>
      </c>
      <c r="U27" s="164" t="e">
        <f t="shared" si="13"/>
        <v>#DIV/0!</v>
      </c>
      <c r="V27" s="519">
        <f t="shared" si="4"/>
        <v>0</v>
      </c>
      <c r="W27" s="233">
        <f t="shared" si="5"/>
        <v>0</v>
      </c>
      <c r="X27" s="164" t="e">
        <f t="shared" si="16"/>
        <v>#DIV/0!</v>
      </c>
      <c r="Y27" s="164" t="e">
        <f t="shared" si="16"/>
        <v>#DIV/0!</v>
      </c>
    </row>
    <row r="28" spans="1:25" x14ac:dyDescent="0.25">
      <c r="A28" s="202" t="s">
        <v>226</v>
      </c>
      <c r="B28" s="391"/>
      <c r="C28" s="11"/>
      <c r="D28" s="228"/>
      <c r="E28" s="208"/>
      <c r="F28" s="401"/>
      <c r="G28" s="395"/>
      <c r="H28" s="395"/>
      <c r="I28" s="228"/>
      <c r="J28" s="401"/>
      <c r="K28" s="407"/>
      <c r="L28" s="396"/>
      <c r="M28" s="413"/>
      <c r="N28" s="401"/>
      <c r="O28" s="407"/>
      <c r="P28" s="396"/>
      <c r="Q28" s="444"/>
      <c r="R28" s="519">
        <f t="shared" si="14"/>
        <v>0</v>
      </c>
      <c r="S28" s="233">
        <f t="shared" si="15"/>
        <v>0</v>
      </c>
      <c r="T28" s="164" t="e">
        <f t="shared" si="12"/>
        <v>#DIV/0!</v>
      </c>
      <c r="U28" s="164" t="e">
        <f t="shared" si="13"/>
        <v>#DIV/0!</v>
      </c>
      <c r="V28" s="519">
        <f t="shared" si="4"/>
        <v>0</v>
      </c>
      <c r="W28" s="233">
        <f t="shared" si="5"/>
        <v>0</v>
      </c>
      <c r="X28" s="164" t="e">
        <f t="shared" si="16"/>
        <v>#DIV/0!</v>
      </c>
      <c r="Y28" s="164" t="e">
        <f t="shared" si="16"/>
        <v>#DIV/0!</v>
      </c>
    </row>
    <row r="29" spans="1:25" x14ac:dyDescent="0.25">
      <c r="A29" s="200" t="s">
        <v>109</v>
      </c>
      <c r="B29" s="392">
        <f t="shared" ref="B29:F29" si="17">SUM(B25:B28)</f>
        <v>339243</v>
      </c>
      <c r="C29" s="409">
        <f>SUM(IF(AND($B26="",C26&lt;&gt;0),C26*$B25,C26*$B26),IF(AND($B27="",C27&lt;&gt;0),C27*$B25,C27*$B27),IF(AND($B28="",C28&lt;&gt;0),C28*$B25,C28*$B28),$B25*C25)/$B29</f>
        <v>7.9113684291201301</v>
      </c>
      <c r="D29" s="409">
        <f>SUM(IF(AND($B26="",D26&lt;&gt;0),D26*$B25,D26*$B26),IF(AND($B27="",D27&lt;&gt;0),D27*$B25,D27*$B27),IF(AND($B28="",D28&lt;&gt;0),D28*$B25,D28*$B28),$B25*D25)/$B29</f>
        <v>434.46224398493115</v>
      </c>
      <c r="E29" s="212">
        <f t="shared" si="17"/>
        <v>150072151.39617997</v>
      </c>
      <c r="F29" s="402">
        <f t="shared" si="17"/>
        <v>218253.85400000005</v>
      </c>
      <c r="G29" s="409">
        <f>SUM(IFERROR(IF(AND($F26="",G26&lt;&gt;0),G26*$F25,G26*$F26),0),IFERROR(IF(AND($F27="",G27&lt;&gt;0),G27*$F25,G27*$F27),0),IFERROR(IF(AND($F28="",G28&lt;&gt;0),G28*$F25,G28*$F28),0),IFERROR($F25*G25,0))/$F29</f>
        <v>7.4399999999999986</v>
      </c>
      <c r="H29" s="409">
        <f>SUM(IFERROR(IF(AND($F26="",H26&lt;&gt;0),H26*$F25,H26*$F26),0),IFERROR(IF(AND($F27="",H27&lt;&gt;0),H27*$F25,H27*$F27),0),IFERROR(IF(AND($F28="",H28&lt;&gt;0),H28*$F25,H28*$F28),0),IFERROR($F25*H25,0))/$F29</f>
        <v>475.13026429364447</v>
      </c>
      <c r="I29" s="405">
        <f t="shared" ref="I29:Q29" si="18">SUM(I25:I28)</f>
        <v>105322820.00788651</v>
      </c>
      <c r="J29" s="402">
        <f t="shared" si="18"/>
        <v>218253.85400000005</v>
      </c>
      <c r="K29" s="409">
        <f>SUM(IFERROR(IF(AND($J26="",K26&lt;&gt;0),K26*$J25,K26*$J26),0),IFERROR(IF(AND($J27="",K27&lt;&gt;0),K27*$J25,K27*$J27),0),IFERROR(IF(AND($J28="",K28&lt;&gt;0),K28*$J25,K28*$J28),0),IFERROR($J25*K25,0))/$J29</f>
        <v>7.4349999999999996</v>
      </c>
      <c r="L29" s="409">
        <f>SUM(IFERROR(IF(AND($J26="",L26&lt;&gt;0),L26*$J25,L26*$J26),0),IFERROR(IF(AND($J27="",L27&lt;&gt;0),L27*$J25,L27*$J27),0),IFERROR(IF(AND($J28="",L28&lt;&gt;0),L28*$J25,L28*$J28),0),IFERROR($J25*L25,0))/$J29</f>
        <v>475.13026429364447</v>
      </c>
      <c r="M29" s="415">
        <f t="shared" si="18"/>
        <v>105321728.73861651</v>
      </c>
      <c r="N29" s="402">
        <f t="shared" si="18"/>
        <v>1167136.3104000001</v>
      </c>
      <c r="O29" s="409">
        <f>SUM(IFERROR(IF(AND($N26="",O26&lt;&gt;0),O26*$N25,O26*$N26),0),IFERROR(IF(AND($N27="",O27&lt;&gt;0),O27*$N25,O27*$N27),0),IFERROR(IF(AND($N28="",O28&lt;&gt;0),O28*$N25,O28*$N28),0),IFERROR($N25*O25,0))/$N29</f>
        <v>40.461569264902856</v>
      </c>
      <c r="P29" s="409">
        <f>SUM(IFERROR(IF(AND($N26="",P26&lt;&gt;0),P26*$N25,P26*$N26),0),IFERROR(IF(AND($N27="",P27&lt;&gt;0),P27*$N25,P27*$N27),0),IFERROR(IF(AND($N28="",P28&lt;&gt;0),P28*$N25,P28*$N28),0),IFERROR($N25*P25,0))/$N29</f>
        <v>423.44345559034929</v>
      </c>
      <c r="Q29" s="445">
        <f t="shared" si="18"/>
        <v>541440399</v>
      </c>
      <c r="R29" s="520">
        <f>(M29-E29)</f>
        <v>-44750422.657563463</v>
      </c>
      <c r="S29" s="234">
        <f>L29-D29</f>
        <v>40.668020308713324</v>
      </c>
      <c r="T29" s="72">
        <f t="shared" si="12"/>
        <v>-0.29819271757773019</v>
      </c>
      <c r="U29" s="72">
        <f t="shared" si="13"/>
        <v>9.3605418817760036E-2</v>
      </c>
      <c r="V29" s="520">
        <f t="shared" si="4"/>
        <v>-51.686808703295185</v>
      </c>
      <c r="W29" s="234">
        <f t="shared" si="5"/>
        <v>436118670.26138347</v>
      </c>
      <c r="X29" s="72">
        <f t="shared" si="16"/>
        <v>-0.10878450098340024</v>
      </c>
      <c r="Y29" s="72">
        <f t="shared" si="16"/>
        <v>4.1408233180802254</v>
      </c>
    </row>
    <row r="30" spans="1:25" x14ac:dyDescent="0.25">
      <c r="A30" s="201" t="s">
        <v>209</v>
      </c>
      <c r="B30" s="392"/>
      <c r="C30" s="229"/>
      <c r="D30" s="229"/>
      <c r="E30" s="210"/>
      <c r="F30" s="392"/>
      <c r="G30" s="387"/>
      <c r="H30" s="387"/>
      <c r="I30" s="229"/>
      <c r="J30" s="392"/>
      <c r="K30" s="408"/>
      <c r="L30" s="408"/>
      <c r="M30" s="415"/>
      <c r="N30" s="392"/>
      <c r="O30" s="408"/>
      <c r="P30" s="408"/>
      <c r="Q30" s="445"/>
      <c r="R30" s="523"/>
      <c r="S30" s="236"/>
      <c r="T30" s="227"/>
      <c r="U30" s="227"/>
      <c r="V30" s="523"/>
      <c r="W30" s="236"/>
      <c r="X30" s="227"/>
      <c r="Y30" s="227"/>
    </row>
    <row r="31" spans="1:25" x14ac:dyDescent="0.25">
      <c r="A31" s="202" t="s">
        <v>227</v>
      </c>
      <c r="B31" s="392"/>
      <c r="C31" s="228"/>
      <c r="D31" s="228"/>
      <c r="E31" s="208"/>
      <c r="F31" s="398"/>
      <c r="G31" s="395"/>
      <c r="H31" s="395"/>
      <c r="I31" s="397"/>
      <c r="J31" s="392"/>
      <c r="K31" s="407"/>
      <c r="L31" s="412"/>
      <c r="M31" s="416"/>
      <c r="N31" s="392"/>
      <c r="O31" s="407"/>
      <c r="P31" s="412"/>
      <c r="Q31" s="446"/>
      <c r="R31" s="519">
        <f>(M31-E31)</f>
        <v>0</v>
      </c>
      <c r="S31" s="233">
        <f>L31-D31</f>
        <v>0</v>
      </c>
      <c r="T31" s="164" t="e">
        <f>((M31-E31)/E31)</f>
        <v>#DIV/0!</v>
      </c>
      <c r="U31" s="164" t="e">
        <f>((L31-D31)/D31)</f>
        <v>#DIV/0!</v>
      </c>
      <c r="V31" s="519">
        <f t="shared" ref="V31:V32" si="19">(P31-L31)</f>
        <v>0</v>
      </c>
      <c r="W31" s="233">
        <f t="shared" ref="W31:W32" si="20">Q31-M31</f>
        <v>0</v>
      </c>
      <c r="X31" s="164" t="e">
        <f t="shared" ref="X31:Y32" si="21">((P31-L31)/L31)</f>
        <v>#DIV/0!</v>
      </c>
      <c r="Y31" s="164" t="e">
        <f t="shared" si="21"/>
        <v>#DIV/0!</v>
      </c>
    </row>
    <row r="32" spans="1:25" x14ac:dyDescent="0.25">
      <c r="A32" s="200" t="s">
        <v>210</v>
      </c>
      <c r="B32" s="398">
        <f t="shared" ref="B32:Q32" si="22">SUM(B31)</f>
        <v>0</v>
      </c>
      <c r="C32" s="399">
        <f t="shared" si="22"/>
        <v>0</v>
      </c>
      <c r="D32" s="399">
        <f t="shared" si="22"/>
        <v>0</v>
      </c>
      <c r="E32" s="400">
        <f t="shared" si="22"/>
        <v>0</v>
      </c>
      <c r="F32" s="398">
        <f t="shared" si="22"/>
        <v>0</v>
      </c>
      <c r="G32" s="419">
        <f t="shared" si="22"/>
        <v>0</v>
      </c>
      <c r="H32" s="419">
        <f t="shared" si="22"/>
        <v>0</v>
      </c>
      <c r="I32" s="420">
        <f t="shared" si="22"/>
        <v>0</v>
      </c>
      <c r="J32" s="418">
        <f t="shared" si="22"/>
        <v>0</v>
      </c>
      <c r="K32" s="421">
        <f t="shared" si="22"/>
        <v>0</v>
      </c>
      <c r="L32" s="421">
        <f t="shared" si="22"/>
        <v>0</v>
      </c>
      <c r="M32" s="422">
        <f t="shared" si="22"/>
        <v>0</v>
      </c>
      <c r="N32" s="418">
        <f t="shared" si="22"/>
        <v>0</v>
      </c>
      <c r="O32" s="421">
        <f t="shared" si="22"/>
        <v>0</v>
      </c>
      <c r="P32" s="421">
        <f t="shared" si="22"/>
        <v>0</v>
      </c>
      <c r="Q32" s="444">
        <f t="shared" si="22"/>
        <v>0</v>
      </c>
      <c r="R32" s="520">
        <f>(M32-E32)</f>
        <v>0</v>
      </c>
      <c r="S32" s="234">
        <f>L32-D32</f>
        <v>0</v>
      </c>
      <c r="T32" s="72" t="e">
        <f>((M32-E32)/E32)</f>
        <v>#DIV/0!</v>
      </c>
      <c r="U32" s="72" t="e">
        <f>((L32-D32)/D32)</f>
        <v>#DIV/0!</v>
      </c>
      <c r="V32" s="520">
        <f t="shared" si="19"/>
        <v>0</v>
      </c>
      <c r="W32" s="234">
        <f t="shared" si="20"/>
        <v>0</v>
      </c>
      <c r="X32" s="72" t="e">
        <f t="shared" si="21"/>
        <v>#DIV/0!</v>
      </c>
      <c r="Y32" s="72" t="e">
        <f t="shared" si="21"/>
        <v>#DIV/0!</v>
      </c>
    </row>
    <row r="33" spans="1:25" x14ac:dyDescent="0.25">
      <c r="A33" s="334" t="s">
        <v>110</v>
      </c>
      <c r="B33" s="393">
        <f>B18+B23+B29+B32</f>
        <v>1211884</v>
      </c>
      <c r="C33" s="411">
        <f>(C29*$B29+C23*$B23+C18*$B18)/$B33</f>
        <v>187.87943667875805</v>
      </c>
      <c r="D33" s="411">
        <f>(D29*$B29+D23*$B23+D18*$B18)/$B33</f>
        <v>306.07210267334165</v>
      </c>
      <c r="E33" s="230">
        <f>E18+E23+E29+E32</f>
        <v>598611967.31617999</v>
      </c>
      <c r="F33" s="393">
        <f>F18+F23+F29+F32</f>
        <v>1659043.8540000001</v>
      </c>
      <c r="G33" s="411">
        <f>(G29*$F29+G23*$F23+G18*$F18)/$F33</f>
        <v>242.44841282260143</v>
      </c>
      <c r="H33" s="411">
        <f>(H29*$F29+H23*$F23+H18*$F18)/$F33</f>
        <v>261.02857701945641</v>
      </c>
      <c r="I33" s="406">
        <f>I18+I23+I29+I32</f>
        <v>835290405.62788653</v>
      </c>
      <c r="J33" s="393">
        <f>J18+J23+J29+J32</f>
        <v>1659043.8540000001</v>
      </c>
      <c r="K33" s="411">
        <f>(K29*$J29+K23*$J23+K18*$J18)/$J33</f>
        <v>238.56239663699793</v>
      </c>
      <c r="L33" s="411">
        <f>(L29*$J29+L23*$J23+L18*$J18)/$J33</f>
        <v>270.28903367082432</v>
      </c>
      <c r="M33" s="417">
        <f>M18+M23+M29+M32</f>
        <v>844206838.05130172</v>
      </c>
      <c r="N33" s="393">
        <f>N18+N23+N29+N32</f>
        <v>2846864.4176000003</v>
      </c>
      <c r="O33" s="411">
        <f>(O29*$N29+O23*$N23+O18*$N18)/$N33</f>
        <v>168.72221967028858</v>
      </c>
      <c r="P33" s="411">
        <f>(P29*$N29+P23*$N23+P18*$N18)/$N33</f>
        <v>312.6788816142452</v>
      </c>
      <c r="Q33" s="447">
        <f>Q18+Q23+Q29+Q32</f>
        <v>1370483657.1839979</v>
      </c>
      <c r="R33" s="520">
        <f>(M33-E33)</f>
        <v>245594870.73512173</v>
      </c>
      <c r="S33" s="234">
        <f>L33-D33</f>
        <v>-35.783069002517323</v>
      </c>
      <c r="T33" s="72">
        <f>((M33-E33)/E33)</f>
        <v>0.41027390721275259</v>
      </c>
      <c r="U33" s="72">
        <f>((L33-D33)/D33)</f>
        <v>-0.1169105863944325</v>
      </c>
      <c r="V33" s="520">
        <f t="shared" si="4"/>
        <v>42.389847943420875</v>
      </c>
      <c r="W33" s="234">
        <f>Q33-M33</f>
        <v>526276819.13269615</v>
      </c>
      <c r="X33" s="72">
        <f t="shared" si="16"/>
        <v>0.15683154942588609</v>
      </c>
      <c r="Y33" s="72">
        <f t="shared" si="16"/>
        <v>0.62339795819175159</v>
      </c>
    </row>
    <row r="34" spans="1:25" x14ac:dyDescent="0.25">
      <c r="A34" s="170"/>
      <c r="B34" s="155"/>
      <c r="C34" s="155"/>
      <c r="D34" s="171"/>
      <c r="E34" s="434"/>
      <c r="F34" s="171"/>
      <c r="G34" s="171"/>
      <c r="H34" s="171"/>
      <c r="I34" s="171"/>
      <c r="J34" s="171"/>
      <c r="K34" s="171"/>
      <c r="L34" s="171"/>
      <c r="M34" s="171"/>
      <c r="N34" s="171"/>
      <c r="O34" s="171"/>
      <c r="P34" s="171"/>
      <c r="Q34" s="171"/>
    </row>
    <row r="35" spans="1:25" x14ac:dyDescent="0.25">
      <c r="A35" s="7" t="s">
        <v>220</v>
      </c>
      <c r="D35" s="172"/>
      <c r="E35" s="435"/>
      <c r="F35" s="172"/>
      <c r="G35" s="172"/>
      <c r="H35" s="172"/>
      <c r="I35" s="172"/>
      <c r="J35" s="172"/>
      <c r="K35" s="172"/>
      <c r="L35" s="172"/>
      <c r="M35" s="172"/>
      <c r="N35" s="172"/>
      <c r="O35" s="172"/>
      <c r="P35" s="172"/>
      <c r="Q35" s="172"/>
    </row>
    <row r="36" spans="1:25" ht="34.5" customHeight="1" x14ac:dyDescent="0.25">
      <c r="A36" s="577" t="s">
        <v>224</v>
      </c>
      <c r="B36" s="577"/>
      <c r="C36" s="577"/>
      <c r="D36" s="577"/>
      <c r="E36" s="577"/>
      <c r="F36" s="172"/>
      <c r="G36" s="172"/>
      <c r="H36" s="172"/>
      <c r="I36" s="172"/>
      <c r="J36" s="266"/>
      <c r="K36" s="172"/>
      <c r="L36" s="172"/>
      <c r="M36" s="172"/>
      <c r="N36" s="172"/>
      <c r="O36" s="172"/>
      <c r="P36" s="172"/>
      <c r="Q36" s="172"/>
    </row>
    <row r="37" spans="1:25" x14ac:dyDescent="0.25">
      <c r="A37" s="449" t="s">
        <v>348</v>
      </c>
      <c r="B37" s="431"/>
      <c r="C37" s="431"/>
      <c r="D37" s="431"/>
      <c r="E37" s="431"/>
      <c r="F37" s="431"/>
      <c r="G37" s="431"/>
      <c r="H37" s="431"/>
      <c r="I37" s="172"/>
      <c r="J37" s="431"/>
      <c r="K37" s="431"/>
      <c r="L37" s="431"/>
      <c r="M37" s="431"/>
      <c r="N37" s="431"/>
      <c r="O37" s="431"/>
      <c r="P37" s="443"/>
      <c r="Q37" s="431"/>
      <c r="R37" s="431"/>
      <c r="S37" s="431"/>
      <c r="T37" s="431"/>
      <c r="U37" s="431"/>
      <c r="V37" s="431"/>
      <c r="W37" s="431"/>
      <c r="X37" s="431"/>
      <c r="Y37" s="431"/>
    </row>
    <row r="38" spans="1:25" ht="15.75" customHeight="1" x14ac:dyDescent="0.25">
      <c r="A38" s="431"/>
      <c r="B38" s="431"/>
      <c r="C38" s="431"/>
      <c r="D38" s="431"/>
      <c r="E38" s="431"/>
      <c r="F38" s="431"/>
      <c r="G38" s="431"/>
      <c r="H38" s="431"/>
      <c r="I38" s="172"/>
      <c r="J38" s="431"/>
      <c r="K38" s="431"/>
      <c r="L38" s="431"/>
      <c r="M38" s="431"/>
      <c r="N38" s="431"/>
      <c r="O38" s="431"/>
      <c r="P38" s="431"/>
      <c r="Q38" s="431"/>
      <c r="R38" s="431"/>
      <c r="S38" s="431"/>
      <c r="T38" s="431"/>
      <c r="U38" s="431"/>
      <c r="V38" s="431"/>
      <c r="W38" s="431"/>
      <c r="X38" s="431"/>
      <c r="Y38" s="431"/>
    </row>
    <row r="39" spans="1:25" x14ac:dyDescent="0.25">
      <c r="C39" s="3"/>
      <c r="D39" s="173"/>
      <c r="E39" s="173"/>
      <c r="F39" s="173"/>
      <c r="G39" s="173"/>
      <c r="H39" s="173"/>
      <c r="I39" s="173"/>
      <c r="J39" s="173"/>
      <c r="K39" s="173"/>
      <c r="L39" s="173"/>
      <c r="M39" s="173"/>
      <c r="N39" s="173"/>
      <c r="O39" s="173"/>
      <c r="P39" s="173"/>
      <c r="Q39" s="173"/>
    </row>
    <row r="40" spans="1:25" x14ac:dyDescent="0.25">
      <c r="C40" s="3"/>
      <c r="L40" s="173"/>
    </row>
    <row r="41" spans="1:25" x14ac:dyDescent="0.25">
      <c r="C41" s="57"/>
      <c r="L41" s="173"/>
    </row>
    <row r="42" spans="1:25" x14ac:dyDescent="0.25">
      <c r="L42" s="173"/>
    </row>
    <row r="43" spans="1:25" x14ac:dyDescent="0.25">
      <c r="L43" s="173"/>
    </row>
    <row r="44" spans="1:25" x14ac:dyDescent="0.25">
      <c r="L44" s="173"/>
    </row>
    <row r="45" spans="1:25" x14ac:dyDescent="0.25">
      <c r="L45" s="173"/>
    </row>
  </sheetData>
  <customSheetViews>
    <customSheetView guid="{E75C0D7B-3E4A-434B-96FE-CEE92272A77B}" scale="115" showPageBreaks="1" printArea="1">
      <pane xSplit="1" topLeftCell="B1" activePane="topRight" state="frozen"/>
      <selection pane="topRight" activeCell="D20" sqref="D20"/>
      <colBreaks count="2" manualBreakCount="2">
        <brk id="5" max="1048575" man="1"/>
        <brk id="13" max="37" man="1"/>
      </colBreaks>
      <pageMargins left="0.5" right="0.5" top="0.5" bottom="0.5" header="0.3" footer="0.3"/>
      <pageSetup paperSize="3" scale="83" fitToWidth="0" orientation="landscape" r:id="rId1"/>
      <headerFooter>
        <oddHeader>&amp;CPart 4
Attachment E</oddHeader>
      </headerFooter>
    </customSheetView>
    <customSheetView guid="{31BC5335-8096-4287-8627-CB109A38F245}" scale="115" showPageBreaks="1" printArea="1" topLeftCell="A23">
      <pane xSplit="1" topLeftCell="H1" activePane="topRight" state="frozen"/>
      <selection pane="topRight" activeCell="K35" sqref="K35"/>
      <colBreaks count="2" manualBreakCount="2">
        <brk id="5" max="1048575" man="1"/>
        <brk id="13" max="37" man="1"/>
      </colBreaks>
      <pageMargins left="0.5" right="0.5" top="0.5" bottom="0.5" header="0.3" footer="0.3"/>
      <pageSetup paperSize="3" scale="83" fitToWidth="0" orientation="landscape" r:id="rId2"/>
      <headerFooter>
        <oddHeader>&amp;CPart 4
Attachment E</oddHeader>
      </headerFooter>
    </customSheetView>
    <customSheetView guid="{63CFD90D-C273-4B87-85C4-D09C971CBCD1}" scale="115" showPageBreaks="1" printArea="1" topLeftCell="A9">
      <pane xSplit="1" topLeftCell="I1" activePane="topRight" state="frozen"/>
      <selection pane="topRight" activeCell="K33" sqref="K33"/>
      <colBreaks count="2" manualBreakCount="2">
        <brk id="5" max="1048575" man="1"/>
        <brk id="13" max="37" man="1"/>
      </colBreaks>
      <pageMargins left="0.5" right="0.5" top="0.5" bottom="0.5" header="0.3" footer="0.3"/>
      <pageSetup paperSize="3" scale="83" fitToWidth="0" orientation="landscape" r:id="rId3"/>
      <headerFooter>
        <oddHeader>&amp;CPart 4
Attachment E</oddHeader>
      </headerFooter>
    </customSheetView>
    <customSheetView guid="{9C753457-4C33-4A47-A17C-F2A57D66DFE8}" scale="115" showPageBreaks="1" printArea="1" topLeftCell="A7">
      <pane xSplit="1" topLeftCell="B1" activePane="topRight" state="frozen"/>
      <selection pane="topRight" activeCell="D37" sqref="D37"/>
      <colBreaks count="2" manualBreakCount="2">
        <brk id="5" max="1048575" man="1"/>
        <brk id="13" max="37" man="1"/>
      </colBreaks>
      <pageMargins left="0.5" right="0.5" top="0.5" bottom="0.5" header="0.3" footer="0.3"/>
      <pageSetup paperSize="3" scale="83" fitToWidth="0" orientation="landscape" r:id="rId4"/>
      <headerFooter>
        <oddHeader>&amp;CPart 4
Attachment E</oddHeader>
      </headerFooter>
    </customSheetView>
    <customSheetView guid="{B002AD18-C1CC-4CF6-9584-A45B0F58781D}" scale="115">
      <pane xSplit="1" topLeftCell="B1" activePane="topRight" state="frozen"/>
      <selection pane="topRight" activeCell="H26" sqref="H26"/>
      <colBreaks count="2" manualBreakCount="2">
        <brk id="5" max="1048575" man="1"/>
        <brk id="13" max="37" man="1"/>
      </colBreaks>
      <pageMargins left="0.5" right="0.5" top="0.5" bottom="0.5" header="0.3" footer="0.3"/>
      <pageSetup paperSize="3" scale="83" fitToWidth="0" orientation="landscape" r:id="rId5"/>
      <headerFooter>
        <oddHeader>&amp;CPart 4
Attachment E</oddHeader>
      </headerFooter>
    </customSheetView>
  </customSheetViews>
  <mergeCells count="1">
    <mergeCell ref="A36:E36"/>
  </mergeCells>
  <pageMargins left="0.5" right="0.5" top="0.5" bottom="0.5" header="0.3" footer="0.3"/>
  <pageSetup scale="63" fitToWidth="0" orientation="landscape" r:id="rId6"/>
  <headerFooter>
    <oddHeader>&amp;C&amp;"-,Bold"&amp;12Part 4
Attachment E</oddHeader>
  </headerFooter>
  <colBreaks count="2" manualBreakCount="2">
    <brk id="5" max="1048575" man="1"/>
    <brk id="13" max="3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DF56"/>
  <sheetViews>
    <sheetView view="pageBreakPreview" zoomScaleNormal="100" zoomScaleSheetLayoutView="100" workbookViewId="0">
      <selection activeCell="E9" sqref="E9"/>
    </sheetView>
  </sheetViews>
  <sheetFormatPr defaultColWidth="9.140625" defaultRowHeight="15" x14ac:dyDescent="0.25"/>
  <cols>
    <col min="1" max="1" width="12.7109375" style="7" customWidth="1"/>
    <col min="2" max="2" width="26.28515625" style="7" customWidth="1"/>
    <col min="3" max="5" width="15.28515625" style="7" customWidth="1"/>
    <col min="6" max="6" width="18.42578125" style="7" bestFit="1" customWidth="1"/>
    <col min="7" max="16" width="15.28515625" style="7" customWidth="1"/>
    <col min="17" max="17" width="16.7109375" style="7" bestFit="1" customWidth="1"/>
    <col min="18" max="50" width="15.28515625" style="7" customWidth="1"/>
    <col min="51" max="51" width="17.42578125" style="7" bestFit="1" customWidth="1"/>
    <col min="52" max="54" width="15.28515625" style="7" customWidth="1"/>
    <col min="55" max="55" width="16.7109375" style="7" bestFit="1" customWidth="1"/>
    <col min="56" max="66" width="15.28515625" style="7" customWidth="1"/>
    <col min="67" max="67" width="17.42578125" style="7" bestFit="1" customWidth="1"/>
    <col min="68" max="68" width="15.28515625" style="7" customWidth="1"/>
    <col min="69" max="69" width="18.140625" style="7" bestFit="1" customWidth="1"/>
    <col min="70" max="86" width="15.28515625" style="7" customWidth="1"/>
    <col min="87" max="87" width="17.42578125" style="7" bestFit="1" customWidth="1"/>
    <col min="88" max="88" width="15.28515625" style="7" customWidth="1"/>
    <col min="89" max="89" width="18.140625" style="7" bestFit="1" customWidth="1"/>
    <col min="90" max="90" width="15.28515625" style="7" customWidth="1"/>
    <col min="91" max="91" width="18.140625" style="7" bestFit="1" customWidth="1"/>
    <col min="92" max="92" width="15.28515625" style="7" customWidth="1"/>
    <col min="93" max="93" width="18.42578125" style="7" bestFit="1" customWidth="1"/>
    <col min="94" max="110" width="15.28515625" style="7" customWidth="1"/>
    <col min="111" max="16384" width="9.140625" style="7"/>
  </cols>
  <sheetData>
    <row r="1" spans="1:110" x14ac:dyDescent="0.25">
      <c r="A1" s="1"/>
      <c r="B1" s="1"/>
      <c r="C1" s="1"/>
      <c r="D1" s="1"/>
      <c r="E1" s="1"/>
      <c r="F1" s="1"/>
    </row>
    <row r="2" spans="1:110" x14ac:dyDescent="0.25">
      <c r="A2" s="280" t="s">
        <v>304</v>
      </c>
      <c r="B2" s="376"/>
      <c r="C2" s="376"/>
      <c r="D2" s="376"/>
      <c r="E2" s="376"/>
      <c r="F2" s="376"/>
      <c r="G2" s="372"/>
      <c r="H2" s="372"/>
      <c r="I2" s="372"/>
      <c r="J2" s="372"/>
      <c r="K2" s="372"/>
      <c r="L2" s="372"/>
      <c r="M2" s="372"/>
      <c r="N2" s="372"/>
      <c r="O2" s="372"/>
      <c r="P2" s="372"/>
      <c r="Q2" s="372"/>
      <c r="R2" s="372"/>
      <c r="S2" s="372"/>
      <c r="T2" s="372"/>
      <c r="U2" s="372"/>
      <c r="V2" s="372"/>
      <c r="W2" s="372"/>
      <c r="X2" s="372"/>
      <c r="Y2" s="372"/>
      <c r="Z2" s="372"/>
      <c r="AA2" s="372"/>
      <c r="AB2" s="372"/>
      <c r="AC2" s="372"/>
      <c r="AD2" s="372"/>
      <c r="AE2" s="372"/>
      <c r="AF2" s="372"/>
      <c r="AG2" s="372"/>
      <c r="AH2" s="372"/>
      <c r="AI2" s="372"/>
      <c r="AJ2" s="372"/>
      <c r="AK2" s="372"/>
      <c r="AL2" s="372"/>
      <c r="AM2" s="372"/>
      <c r="AN2" s="372"/>
      <c r="AO2" s="372"/>
      <c r="AP2" s="372"/>
      <c r="AQ2" s="372"/>
      <c r="AR2" s="372"/>
      <c r="AS2" s="372"/>
      <c r="AT2" s="372"/>
      <c r="AU2" s="372"/>
      <c r="AV2" s="372"/>
      <c r="AW2" s="372"/>
      <c r="AX2" s="372"/>
      <c r="AY2" s="372"/>
      <c r="AZ2" s="372"/>
      <c r="BA2" s="372"/>
      <c r="BB2" s="372"/>
      <c r="BC2" s="372"/>
      <c r="BD2" s="372"/>
      <c r="BE2" s="372"/>
      <c r="BF2" s="372"/>
      <c r="BG2" s="372"/>
      <c r="BH2" s="372"/>
      <c r="BI2" s="372"/>
      <c r="BJ2" s="372"/>
      <c r="BK2" s="372"/>
      <c r="BL2" s="372"/>
      <c r="BM2" s="372"/>
      <c r="BN2" s="372"/>
      <c r="BO2" s="372"/>
      <c r="BP2" s="372"/>
      <c r="BQ2" s="372"/>
      <c r="BR2" s="372"/>
      <c r="BS2" s="372"/>
      <c r="BT2" s="372"/>
      <c r="BU2" s="372"/>
      <c r="BV2" s="372"/>
      <c r="BW2" s="372"/>
      <c r="BX2" s="372"/>
      <c r="BY2" s="372"/>
      <c r="BZ2" s="372"/>
      <c r="CA2" s="372"/>
      <c r="CB2" s="372"/>
      <c r="CC2" s="372"/>
      <c r="CD2" s="372"/>
      <c r="CE2" s="372"/>
      <c r="CF2" s="372"/>
      <c r="CG2" s="372"/>
      <c r="CH2" s="372"/>
      <c r="CI2" s="372"/>
      <c r="CJ2" s="372"/>
      <c r="CK2" s="372"/>
      <c r="CL2" s="372"/>
      <c r="CM2" s="372"/>
      <c r="CN2" s="372"/>
      <c r="CO2" s="372"/>
      <c r="CP2" s="372"/>
      <c r="CQ2" s="372"/>
      <c r="CR2" s="372"/>
      <c r="CS2" s="372"/>
      <c r="CT2" s="372"/>
      <c r="CU2" s="372"/>
      <c r="CV2" s="372"/>
      <c r="CW2" s="372"/>
      <c r="CX2" s="372"/>
      <c r="CY2" s="372"/>
      <c r="CZ2" s="372"/>
      <c r="DA2" s="372"/>
      <c r="DB2" s="372"/>
      <c r="DC2" s="372"/>
      <c r="DD2" s="372"/>
      <c r="DE2" s="372"/>
      <c r="DF2" s="373"/>
    </row>
    <row r="3" spans="1:110" x14ac:dyDescent="0.25">
      <c r="A3" s="281"/>
      <c r="B3" s="115"/>
      <c r="C3" s="115"/>
      <c r="D3" s="115"/>
      <c r="E3" s="115"/>
      <c r="F3" s="115"/>
    </row>
    <row r="4" spans="1:110" x14ac:dyDescent="0.25">
      <c r="A4" s="115" t="s">
        <v>86</v>
      </c>
      <c r="B4" s="115"/>
      <c r="C4" s="166" t="s">
        <v>111</v>
      </c>
      <c r="D4" s="115"/>
      <c r="E4" s="115"/>
      <c r="F4" s="115"/>
    </row>
    <row r="5" spans="1:110" x14ac:dyDescent="0.25">
      <c r="A5" s="118" t="s">
        <v>87</v>
      </c>
      <c r="B5" s="118"/>
      <c r="C5" s="121" t="s">
        <v>88</v>
      </c>
      <c r="D5" s="118"/>
      <c r="E5" s="118"/>
      <c r="F5" s="118"/>
    </row>
    <row r="6" spans="1:110" x14ac:dyDescent="0.25">
      <c r="A6" s="118" t="s">
        <v>89</v>
      </c>
      <c r="B6" s="118"/>
      <c r="C6" s="121" t="s">
        <v>221</v>
      </c>
      <c r="D6" s="121"/>
      <c r="E6" s="121"/>
      <c r="F6" s="121"/>
    </row>
    <row r="7" spans="1:110" x14ac:dyDescent="0.25">
      <c r="A7" s="118"/>
      <c r="B7" s="118"/>
      <c r="C7" s="121" t="s">
        <v>222</v>
      </c>
      <c r="D7" s="121"/>
      <c r="E7" s="121"/>
      <c r="F7" s="121"/>
    </row>
    <row r="8" spans="1:110" x14ac:dyDescent="0.25">
      <c r="A8" s="118"/>
      <c r="B8" s="118"/>
      <c r="C8" s="121" t="s">
        <v>223</v>
      </c>
      <c r="D8" s="121"/>
      <c r="E8" s="121"/>
      <c r="F8" s="121"/>
    </row>
    <row r="9" spans="1:110" x14ac:dyDescent="0.25">
      <c r="A9" s="115" t="s">
        <v>90</v>
      </c>
      <c r="B9" s="115"/>
      <c r="C9" s="123">
        <v>42880</v>
      </c>
      <c r="D9" s="123"/>
      <c r="E9" s="123"/>
      <c r="F9" s="123"/>
    </row>
    <row r="10" spans="1:110" ht="15.75" thickBot="1" x14ac:dyDescent="0.3">
      <c r="A10" s="115" t="s">
        <v>191</v>
      </c>
      <c r="B10" s="115"/>
      <c r="C10" s="123">
        <v>43229</v>
      </c>
      <c r="D10" s="123"/>
      <c r="E10" s="123"/>
      <c r="F10" s="123"/>
    </row>
    <row r="11" spans="1:110" ht="16.5" customHeight="1" x14ac:dyDescent="0.25">
      <c r="A11" s="115"/>
      <c r="B11" s="115"/>
      <c r="D11" s="126"/>
      <c r="E11" s="535" t="s">
        <v>171</v>
      </c>
      <c r="F11" s="536"/>
      <c r="G11" s="126"/>
      <c r="H11" s="126"/>
    </row>
    <row r="12" spans="1:110" x14ac:dyDescent="0.25">
      <c r="A12" s="115"/>
      <c r="B12" s="115"/>
      <c r="D12" s="126"/>
      <c r="E12" s="127" t="s">
        <v>189</v>
      </c>
      <c r="F12" s="128">
        <f>C53+O53+AA53+AM53+AY53+BK53+BW53+CI53</f>
        <v>579721990</v>
      </c>
      <c r="G12" s="126"/>
      <c r="H12" s="126"/>
    </row>
    <row r="13" spans="1:110" x14ac:dyDescent="0.25">
      <c r="A13" s="115"/>
      <c r="B13" s="115"/>
      <c r="D13" s="126"/>
      <c r="E13" s="158" t="s">
        <v>198</v>
      </c>
      <c r="F13" s="159">
        <f>E53+Q53+AC53+AO53+BA53+BM53+BY53+CK53</f>
        <v>608301274.04942071</v>
      </c>
      <c r="G13" s="126"/>
      <c r="H13" s="126"/>
    </row>
    <row r="14" spans="1:110" x14ac:dyDescent="0.25">
      <c r="A14" s="115"/>
      <c r="B14" s="115"/>
      <c r="D14" s="126"/>
      <c r="E14" s="127" t="s">
        <v>113</v>
      </c>
      <c r="F14" s="128">
        <f>G53+S53+AE53+AQ53+BC53+BO53+CA53+CM53</f>
        <v>614999753.5129844</v>
      </c>
      <c r="G14" s="126"/>
      <c r="H14" s="126"/>
    </row>
    <row r="15" spans="1:110" ht="15.75" thickBot="1" x14ac:dyDescent="0.3">
      <c r="A15" s="115"/>
      <c r="B15" s="115"/>
      <c r="D15" s="126"/>
      <c r="E15" s="129" t="s">
        <v>190</v>
      </c>
      <c r="F15" s="130">
        <f>I53+U53+AG53+AS53+BE53+BQ53+CC53+CO53</f>
        <v>831583341.87217081</v>
      </c>
      <c r="G15" s="126"/>
      <c r="H15" s="126"/>
    </row>
    <row r="16" spans="1:110" ht="15" customHeight="1" x14ac:dyDescent="0.25">
      <c r="A16" s="115"/>
      <c r="B16" s="115"/>
      <c r="D16" s="537" t="s">
        <v>172</v>
      </c>
      <c r="E16" s="538"/>
      <c r="F16" s="538"/>
      <c r="G16" s="538"/>
      <c r="H16" s="538"/>
      <c r="I16" s="539"/>
    </row>
    <row r="17" spans="1:110" ht="15.75" thickBot="1" x14ac:dyDescent="0.3">
      <c r="A17" s="115"/>
      <c r="B17" s="115"/>
      <c r="C17" s="74"/>
      <c r="D17" s="131">
        <v>1</v>
      </c>
      <c r="E17" s="132" t="s">
        <v>115</v>
      </c>
      <c r="F17" s="132" t="s">
        <v>116</v>
      </c>
      <c r="G17" s="132" t="s">
        <v>117</v>
      </c>
      <c r="H17" s="132" t="s">
        <v>118</v>
      </c>
      <c r="I17" s="133" t="s">
        <v>119</v>
      </c>
    </row>
    <row r="18" spans="1:110" x14ac:dyDescent="0.25">
      <c r="A18" s="115"/>
      <c r="B18" s="115"/>
      <c r="C18" s="176" t="str">
        <f>E12</f>
        <v>2017 Actual</v>
      </c>
      <c r="D18" s="136">
        <f>C53/F12</f>
        <v>0</v>
      </c>
      <c r="E18" s="251">
        <f>(O53+AA53)/F12</f>
        <v>5.575086085659783E-3</v>
      </c>
      <c r="F18" s="251">
        <f>AM53/F12</f>
        <v>7.7803845253480888E-4</v>
      </c>
      <c r="G18" s="251">
        <f>(AY53+BK53)/F12</f>
        <v>0.80040107500493474</v>
      </c>
      <c r="H18" s="251">
        <f>(BW53+CI53)/F12</f>
        <v>0.1932458004568707</v>
      </c>
      <c r="I18" s="252">
        <f>CU53/F12</f>
        <v>0</v>
      </c>
    </row>
    <row r="19" spans="1:110" x14ac:dyDescent="0.25">
      <c r="A19" s="115"/>
      <c r="B19" s="115"/>
      <c r="C19" s="177" t="str">
        <f>E13</f>
        <v>2018 Budget</v>
      </c>
      <c r="D19" s="136">
        <f>E53/F13</f>
        <v>0</v>
      </c>
      <c r="E19" s="251">
        <f>(Q53+AC53)/F13</f>
        <v>2.2066914170608586E-2</v>
      </c>
      <c r="F19" s="251">
        <f>AO53/F13</f>
        <v>7.0774525430807875E-3</v>
      </c>
      <c r="G19" s="251">
        <f>(BA53+BM53)/F13</f>
        <v>0</v>
      </c>
      <c r="H19" s="251">
        <f>(BY53+CK53)/F13</f>
        <v>0.97085563328631064</v>
      </c>
      <c r="I19" s="252">
        <f>CW53/F13</f>
        <v>0</v>
      </c>
    </row>
    <row r="20" spans="1:110" x14ac:dyDescent="0.25">
      <c r="A20" s="115"/>
      <c r="B20" s="115"/>
      <c r="C20" s="177" t="str">
        <f>E14</f>
        <v>2018 Projected</v>
      </c>
      <c r="D20" s="136">
        <f>G53/F14</f>
        <v>0</v>
      </c>
      <c r="E20" s="251">
        <f>(S53+AE53)/F14</f>
        <v>0</v>
      </c>
      <c r="F20" s="251">
        <f>AQ53/F14</f>
        <v>0</v>
      </c>
      <c r="G20" s="251">
        <f>(BC53+BO53)/F14</f>
        <v>0.23558186292821931</v>
      </c>
      <c r="H20" s="251">
        <f>(CA53+CM53)/F14</f>
        <v>0.76441813707178075</v>
      </c>
      <c r="I20" s="252">
        <f>CY53/F14</f>
        <v>0</v>
      </c>
    </row>
    <row r="21" spans="1:110" ht="15.75" thickBot="1" x14ac:dyDescent="0.3">
      <c r="A21" s="115"/>
      <c r="B21" s="115"/>
      <c r="C21" s="178" t="str">
        <f>E15</f>
        <v>2019 Budget</v>
      </c>
      <c r="D21" s="253">
        <f>I53/F15</f>
        <v>0</v>
      </c>
      <c r="E21" s="254">
        <f>(U53+AG53)/F15</f>
        <v>0</v>
      </c>
      <c r="F21" s="254">
        <f>AS53/F15</f>
        <v>0</v>
      </c>
      <c r="G21" s="254">
        <f>(BE53+BQ53)/F15</f>
        <v>0.22856889233972869</v>
      </c>
      <c r="H21" s="254">
        <f>(CC53+CO53)/F15</f>
        <v>0.77143110766027123</v>
      </c>
      <c r="I21" s="255">
        <f>DA53/F15</f>
        <v>0</v>
      </c>
    </row>
    <row r="22" spans="1:110" x14ac:dyDescent="0.25">
      <c r="D22" s="123"/>
      <c r="E22" s="123"/>
      <c r="F22" s="123"/>
    </row>
    <row r="23" spans="1:110" ht="15" customHeight="1" x14ac:dyDescent="0.25">
      <c r="C23" s="596" t="s">
        <v>120</v>
      </c>
      <c r="D23" s="597"/>
      <c r="E23" s="597"/>
      <c r="F23" s="597"/>
      <c r="G23" s="597"/>
      <c r="H23" s="597"/>
      <c r="I23" s="597"/>
      <c r="J23" s="597"/>
      <c r="K23" s="597"/>
      <c r="L23" s="597"/>
      <c r="M23" s="597"/>
      <c r="N23" s="597"/>
      <c r="O23" s="597"/>
      <c r="P23" s="597"/>
      <c r="Q23" s="597"/>
      <c r="R23" s="597"/>
      <c r="S23" s="597"/>
      <c r="T23" s="597"/>
      <c r="U23" s="597"/>
      <c r="V23" s="597"/>
      <c r="W23" s="597"/>
      <c r="X23" s="597"/>
      <c r="Y23" s="597"/>
      <c r="Z23" s="597"/>
      <c r="AA23" s="597"/>
      <c r="AB23" s="597"/>
      <c r="AC23" s="597"/>
      <c r="AD23" s="597"/>
      <c r="AE23" s="597"/>
      <c r="AF23" s="597"/>
      <c r="AG23" s="597"/>
      <c r="AH23" s="597"/>
      <c r="AI23" s="597"/>
      <c r="AJ23" s="597"/>
      <c r="AK23" s="597"/>
      <c r="AL23" s="597"/>
      <c r="AM23" s="597"/>
      <c r="AN23" s="597"/>
      <c r="AO23" s="597"/>
      <c r="AP23" s="597"/>
      <c r="AQ23" s="597"/>
      <c r="AR23" s="597"/>
      <c r="AS23" s="597"/>
      <c r="AT23" s="597"/>
      <c r="AU23" s="597"/>
      <c r="AV23" s="597"/>
      <c r="AW23" s="597"/>
      <c r="AX23" s="597"/>
      <c r="AY23" s="597"/>
      <c r="AZ23" s="597"/>
      <c r="BA23" s="597"/>
      <c r="BB23" s="597"/>
      <c r="BC23" s="597"/>
      <c r="BD23" s="597"/>
      <c r="BE23" s="597"/>
      <c r="BF23" s="597"/>
      <c r="BG23" s="597"/>
      <c r="BH23" s="597"/>
      <c r="BI23" s="597"/>
      <c r="BJ23" s="597"/>
      <c r="BK23" s="597"/>
      <c r="BL23" s="597"/>
      <c r="BM23" s="597"/>
      <c r="BN23" s="597"/>
      <c r="BO23" s="597"/>
      <c r="BP23" s="597"/>
      <c r="BQ23" s="597"/>
      <c r="BR23" s="597"/>
      <c r="BS23" s="597"/>
      <c r="BT23" s="597"/>
      <c r="BU23" s="597"/>
      <c r="BV23" s="597"/>
      <c r="BW23" s="597"/>
      <c r="BX23" s="597"/>
      <c r="BY23" s="597"/>
      <c r="BZ23" s="597"/>
      <c r="CA23" s="597"/>
      <c r="CB23" s="597"/>
      <c r="CC23" s="597"/>
      <c r="CD23" s="597"/>
      <c r="CE23" s="597"/>
      <c r="CF23" s="597"/>
      <c r="CG23" s="597"/>
      <c r="CH23" s="597"/>
      <c r="CI23" s="597"/>
      <c r="CJ23" s="597"/>
      <c r="CK23" s="597"/>
      <c r="CL23" s="597"/>
      <c r="CM23" s="597"/>
      <c r="CN23" s="597"/>
      <c r="CO23" s="597"/>
      <c r="CP23" s="597"/>
      <c r="CQ23" s="597"/>
      <c r="CR23" s="597"/>
      <c r="CS23" s="597"/>
      <c r="CT23" s="597"/>
      <c r="CU23" s="597"/>
      <c r="CV23" s="597"/>
      <c r="CW23" s="597"/>
      <c r="CX23" s="597"/>
      <c r="CY23" s="597"/>
      <c r="CZ23" s="597"/>
      <c r="DA23" s="597"/>
      <c r="DB23" s="597"/>
      <c r="DC23" s="597"/>
      <c r="DD23" s="597"/>
      <c r="DE23" s="597"/>
      <c r="DF23" s="597"/>
    </row>
    <row r="24" spans="1:110" x14ac:dyDescent="0.25">
      <c r="B24" s="593" t="s">
        <v>173</v>
      </c>
      <c r="C24" s="602" t="s">
        <v>121</v>
      </c>
      <c r="D24" s="603"/>
      <c r="E24" s="603"/>
      <c r="F24" s="603"/>
      <c r="G24" s="603"/>
      <c r="H24" s="603"/>
      <c r="I24" s="603"/>
      <c r="J24" s="603"/>
      <c r="K24" s="603"/>
      <c r="L24" s="603"/>
      <c r="M24" s="603"/>
      <c r="N24" s="604"/>
      <c r="O24" s="605" t="s">
        <v>122</v>
      </c>
      <c r="P24" s="606"/>
      <c r="Q24" s="606"/>
      <c r="R24" s="606"/>
      <c r="S24" s="606"/>
      <c r="T24" s="606"/>
      <c r="U24" s="606"/>
      <c r="V24" s="606"/>
      <c r="W24" s="606"/>
      <c r="X24" s="606"/>
      <c r="Y24" s="606"/>
      <c r="Z24" s="606"/>
      <c r="AA24" s="606"/>
      <c r="AB24" s="606"/>
      <c r="AC24" s="606"/>
      <c r="AD24" s="606"/>
      <c r="AE24" s="606"/>
      <c r="AF24" s="606"/>
      <c r="AG24" s="606"/>
      <c r="AH24" s="606"/>
      <c r="AI24" s="606"/>
      <c r="AJ24" s="606"/>
      <c r="AK24" s="606"/>
      <c r="AL24" s="606"/>
      <c r="AM24" s="606"/>
      <c r="AN24" s="606"/>
      <c r="AO24" s="606"/>
      <c r="AP24" s="606"/>
      <c r="AQ24" s="606"/>
      <c r="AR24" s="606"/>
      <c r="AS24" s="606"/>
      <c r="AT24" s="606"/>
      <c r="AU24" s="606"/>
      <c r="AV24" s="606"/>
      <c r="AW24" s="606"/>
      <c r="AX24" s="607"/>
      <c r="AY24" s="598" t="s">
        <v>123</v>
      </c>
      <c r="AZ24" s="599"/>
      <c r="BA24" s="599"/>
      <c r="BB24" s="599"/>
      <c r="BC24" s="599"/>
      <c r="BD24" s="599"/>
      <c r="BE24" s="599"/>
      <c r="BF24" s="599"/>
      <c r="BG24" s="599"/>
      <c r="BH24" s="599"/>
      <c r="BI24" s="599"/>
      <c r="BJ24" s="599"/>
      <c r="BK24" s="599"/>
      <c r="BL24" s="599"/>
      <c r="BM24" s="599"/>
      <c r="BN24" s="599"/>
      <c r="BO24" s="599"/>
      <c r="BP24" s="599"/>
      <c r="BQ24" s="599"/>
      <c r="BR24" s="599"/>
      <c r="BS24" s="599"/>
      <c r="BT24" s="599"/>
      <c r="BU24" s="599"/>
      <c r="BV24" s="600"/>
      <c r="BW24" s="594" t="s">
        <v>174</v>
      </c>
      <c r="BX24" s="595"/>
      <c r="BY24" s="595"/>
      <c r="BZ24" s="595"/>
      <c r="CA24" s="595"/>
      <c r="CB24" s="595"/>
      <c r="CC24" s="595"/>
      <c r="CD24" s="595"/>
      <c r="CE24" s="595"/>
      <c r="CF24" s="595"/>
      <c r="CG24" s="595"/>
      <c r="CH24" s="595"/>
      <c r="CI24" s="595"/>
      <c r="CJ24" s="595"/>
      <c r="CK24" s="595"/>
      <c r="CL24" s="595"/>
      <c r="CM24" s="595"/>
      <c r="CN24" s="595"/>
      <c r="CO24" s="595"/>
      <c r="CP24" s="595"/>
      <c r="CQ24" s="595"/>
      <c r="CR24" s="595"/>
      <c r="CS24" s="595"/>
      <c r="CT24" s="595"/>
      <c r="CU24" s="595"/>
      <c r="CV24" s="595"/>
      <c r="CW24" s="595"/>
      <c r="CX24" s="595"/>
      <c r="CY24" s="595"/>
      <c r="CZ24" s="595"/>
      <c r="DA24" s="595"/>
      <c r="DB24" s="595"/>
      <c r="DC24" s="595"/>
      <c r="DD24" s="595"/>
      <c r="DE24" s="595"/>
      <c r="DF24" s="595"/>
    </row>
    <row r="25" spans="1:110" ht="15" customHeight="1" x14ac:dyDescent="0.25">
      <c r="B25" s="593"/>
      <c r="C25" s="530" t="s">
        <v>126</v>
      </c>
      <c r="D25" s="526"/>
      <c r="E25" s="526"/>
      <c r="F25" s="526"/>
      <c r="G25" s="526"/>
      <c r="H25" s="526"/>
      <c r="I25" s="526"/>
      <c r="J25" s="526"/>
      <c r="K25" s="526"/>
      <c r="L25" s="526"/>
      <c r="M25" s="526"/>
      <c r="N25" s="526"/>
      <c r="O25" s="531" t="s">
        <v>175</v>
      </c>
      <c r="P25" s="532"/>
      <c r="Q25" s="532"/>
      <c r="R25" s="532"/>
      <c r="S25" s="532"/>
      <c r="T25" s="532"/>
      <c r="U25" s="592"/>
      <c r="V25" s="592"/>
      <c r="W25" s="592"/>
      <c r="X25" s="592"/>
      <c r="Y25" s="592"/>
      <c r="Z25" s="534"/>
      <c r="AA25" s="531" t="s">
        <v>176</v>
      </c>
      <c r="AB25" s="532"/>
      <c r="AC25" s="532"/>
      <c r="AD25" s="532"/>
      <c r="AE25" s="532"/>
      <c r="AF25" s="532"/>
      <c r="AG25" s="592"/>
      <c r="AH25" s="592"/>
      <c r="AI25" s="592"/>
      <c r="AJ25" s="592"/>
      <c r="AK25" s="592"/>
      <c r="AL25" s="534"/>
      <c r="AM25" s="531" t="s">
        <v>177</v>
      </c>
      <c r="AN25" s="532"/>
      <c r="AO25" s="532"/>
      <c r="AP25" s="532"/>
      <c r="AQ25" s="532"/>
      <c r="AR25" s="532"/>
      <c r="AS25" s="592"/>
      <c r="AT25" s="592"/>
      <c r="AU25" s="592"/>
      <c r="AV25" s="592"/>
      <c r="AW25" s="592"/>
      <c r="AX25" s="534"/>
      <c r="AY25" s="530" t="s">
        <v>178</v>
      </c>
      <c r="AZ25" s="601"/>
      <c r="BA25" s="526"/>
      <c r="BB25" s="526"/>
      <c r="BC25" s="601"/>
      <c r="BD25" s="601"/>
      <c r="BE25" s="592"/>
      <c r="BF25" s="592"/>
      <c r="BG25" s="592"/>
      <c r="BH25" s="592"/>
      <c r="BI25" s="592"/>
      <c r="BJ25" s="534"/>
      <c r="BK25" s="530" t="s">
        <v>179</v>
      </c>
      <c r="BL25" s="601"/>
      <c r="BM25" s="526"/>
      <c r="BN25" s="526"/>
      <c r="BO25" s="601"/>
      <c r="BP25" s="601"/>
      <c r="BQ25" s="592"/>
      <c r="BR25" s="592"/>
      <c r="BS25" s="592"/>
      <c r="BT25" s="592"/>
      <c r="BU25" s="592"/>
      <c r="BV25" s="534"/>
      <c r="BW25" s="601" t="s">
        <v>180</v>
      </c>
      <c r="BX25" s="601"/>
      <c r="BY25" s="526"/>
      <c r="BZ25" s="526"/>
      <c r="CA25" s="601"/>
      <c r="CB25" s="601"/>
      <c r="CC25" s="592"/>
      <c r="CD25" s="592"/>
      <c r="CE25" s="592"/>
      <c r="CF25" s="592"/>
      <c r="CG25" s="592"/>
      <c r="CH25" s="534"/>
      <c r="CI25" s="601" t="s">
        <v>181</v>
      </c>
      <c r="CJ25" s="601"/>
      <c r="CK25" s="526"/>
      <c r="CL25" s="526"/>
      <c r="CM25" s="601"/>
      <c r="CN25" s="601"/>
      <c r="CO25" s="592"/>
      <c r="CP25" s="592"/>
      <c r="CQ25" s="592"/>
      <c r="CR25" s="592"/>
      <c r="CS25" s="592"/>
      <c r="CT25" s="592"/>
      <c r="CU25" s="530" t="s">
        <v>182</v>
      </c>
      <c r="CV25" s="601"/>
      <c r="CW25" s="526"/>
      <c r="CX25" s="526"/>
      <c r="CY25" s="601"/>
      <c r="CZ25" s="601"/>
      <c r="DA25" s="592"/>
      <c r="DB25" s="592"/>
      <c r="DC25" s="592"/>
      <c r="DD25" s="592"/>
      <c r="DE25" s="592"/>
      <c r="DF25" s="534"/>
    </row>
    <row r="26" spans="1:110" ht="48" customHeight="1" x14ac:dyDescent="0.25">
      <c r="C26" s="590" t="s">
        <v>199</v>
      </c>
      <c r="D26" s="591"/>
      <c r="E26" s="587" t="s">
        <v>207</v>
      </c>
      <c r="F26" s="588"/>
      <c r="G26" s="587" t="s">
        <v>200</v>
      </c>
      <c r="H26" s="588"/>
      <c r="I26" s="579" t="s">
        <v>201</v>
      </c>
      <c r="J26" s="579"/>
      <c r="K26" s="589" t="s">
        <v>213</v>
      </c>
      <c r="L26" s="589"/>
      <c r="M26" s="589" t="s">
        <v>214</v>
      </c>
      <c r="N26" s="589"/>
      <c r="O26" s="590" t="s">
        <v>199</v>
      </c>
      <c r="P26" s="591"/>
      <c r="Q26" s="587" t="s">
        <v>207</v>
      </c>
      <c r="R26" s="588"/>
      <c r="S26" s="587" t="s">
        <v>200</v>
      </c>
      <c r="T26" s="588"/>
      <c r="U26" s="579" t="s">
        <v>201</v>
      </c>
      <c r="V26" s="579"/>
      <c r="W26" s="589" t="s">
        <v>213</v>
      </c>
      <c r="X26" s="589"/>
      <c r="Y26" s="589" t="s">
        <v>214</v>
      </c>
      <c r="Z26" s="589"/>
      <c r="AA26" s="590" t="s">
        <v>199</v>
      </c>
      <c r="AB26" s="591"/>
      <c r="AC26" s="587" t="s">
        <v>207</v>
      </c>
      <c r="AD26" s="588"/>
      <c r="AE26" s="587" t="s">
        <v>200</v>
      </c>
      <c r="AF26" s="588"/>
      <c r="AG26" s="579" t="s">
        <v>201</v>
      </c>
      <c r="AH26" s="579"/>
      <c r="AI26" s="589" t="s">
        <v>213</v>
      </c>
      <c r="AJ26" s="589"/>
      <c r="AK26" s="589" t="s">
        <v>214</v>
      </c>
      <c r="AL26" s="589"/>
      <c r="AM26" s="590" t="s">
        <v>199</v>
      </c>
      <c r="AN26" s="591"/>
      <c r="AO26" s="587" t="s">
        <v>207</v>
      </c>
      <c r="AP26" s="588"/>
      <c r="AQ26" s="587" t="s">
        <v>200</v>
      </c>
      <c r="AR26" s="588"/>
      <c r="AS26" s="579" t="s">
        <v>201</v>
      </c>
      <c r="AT26" s="579"/>
      <c r="AU26" s="589" t="s">
        <v>213</v>
      </c>
      <c r="AV26" s="589"/>
      <c r="AW26" s="589" t="s">
        <v>214</v>
      </c>
      <c r="AX26" s="589"/>
      <c r="AY26" s="590" t="s">
        <v>199</v>
      </c>
      <c r="AZ26" s="591"/>
      <c r="BA26" s="587" t="s">
        <v>207</v>
      </c>
      <c r="BB26" s="588"/>
      <c r="BC26" s="587" t="s">
        <v>200</v>
      </c>
      <c r="BD26" s="588"/>
      <c r="BE26" s="579" t="s">
        <v>201</v>
      </c>
      <c r="BF26" s="579"/>
      <c r="BG26" s="589" t="s">
        <v>213</v>
      </c>
      <c r="BH26" s="589"/>
      <c r="BI26" s="589" t="s">
        <v>214</v>
      </c>
      <c r="BJ26" s="589"/>
      <c r="BK26" s="590" t="s">
        <v>199</v>
      </c>
      <c r="BL26" s="591"/>
      <c r="BM26" s="587" t="s">
        <v>207</v>
      </c>
      <c r="BN26" s="588"/>
      <c r="BO26" s="587" t="s">
        <v>200</v>
      </c>
      <c r="BP26" s="588"/>
      <c r="BQ26" s="579" t="s">
        <v>201</v>
      </c>
      <c r="BR26" s="579"/>
      <c r="BS26" s="589" t="s">
        <v>213</v>
      </c>
      <c r="BT26" s="589"/>
      <c r="BU26" s="589" t="s">
        <v>214</v>
      </c>
      <c r="BV26" s="589"/>
      <c r="BW26" s="590" t="s">
        <v>199</v>
      </c>
      <c r="BX26" s="591"/>
      <c r="BY26" s="587" t="s">
        <v>207</v>
      </c>
      <c r="BZ26" s="588"/>
      <c r="CA26" s="587" t="s">
        <v>200</v>
      </c>
      <c r="CB26" s="588"/>
      <c r="CC26" s="579" t="s">
        <v>201</v>
      </c>
      <c r="CD26" s="579"/>
      <c r="CE26" s="589" t="s">
        <v>213</v>
      </c>
      <c r="CF26" s="589"/>
      <c r="CG26" s="589" t="s">
        <v>214</v>
      </c>
      <c r="CH26" s="589"/>
      <c r="CI26" s="590" t="s">
        <v>199</v>
      </c>
      <c r="CJ26" s="591"/>
      <c r="CK26" s="587" t="s">
        <v>207</v>
      </c>
      <c r="CL26" s="588"/>
      <c r="CM26" s="587" t="s">
        <v>200</v>
      </c>
      <c r="CN26" s="588"/>
      <c r="CO26" s="579" t="s">
        <v>201</v>
      </c>
      <c r="CP26" s="579"/>
      <c r="CQ26" s="589" t="s">
        <v>213</v>
      </c>
      <c r="CR26" s="589"/>
      <c r="CS26" s="589" t="s">
        <v>214</v>
      </c>
      <c r="CT26" s="589"/>
      <c r="CU26" s="590" t="s">
        <v>199</v>
      </c>
      <c r="CV26" s="591"/>
      <c r="CW26" s="587" t="s">
        <v>207</v>
      </c>
      <c r="CX26" s="588"/>
      <c r="CY26" s="587" t="s">
        <v>200</v>
      </c>
      <c r="CZ26" s="588"/>
      <c r="DA26" s="579" t="s">
        <v>201</v>
      </c>
      <c r="DB26" s="579"/>
      <c r="DC26" s="589" t="s">
        <v>213</v>
      </c>
      <c r="DD26" s="589"/>
      <c r="DE26" s="589" t="s">
        <v>214</v>
      </c>
      <c r="DF26" s="589"/>
    </row>
    <row r="27" spans="1:110" ht="15.75" customHeight="1" x14ac:dyDescent="0.25">
      <c r="A27" s="580" t="s">
        <v>146</v>
      </c>
      <c r="B27" s="179" t="s">
        <v>183</v>
      </c>
      <c r="C27" s="180" t="s">
        <v>96</v>
      </c>
      <c r="D27" s="180" t="s">
        <v>97</v>
      </c>
      <c r="E27" s="180" t="s">
        <v>96</v>
      </c>
      <c r="F27" s="180" t="s">
        <v>97</v>
      </c>
      <c r="G27" s="180" t="s">
        <v>96</v>
      </c>
      <c r="H27" s="180" t="s">
        <v>97</v>
      </c>
      <c r="I27" s="180" t="s">
        <v>96</v>
      </c>
      <c r="J27" s="174" t="s">
        <v>97</v>
      </c>
      <c r="K27" s="180" t="s">
        <v>184</v>
      </c>
      <c r="L27" s="181" t="s">
        <v>52</v>
      </c>
      <c r="M27" s="180" t="s">
        <v>184</v>
      </c>
      <c r="N27" s="181" t="s">
        <v>52</v>
      </c>
      <c r="O27" s="175" t="s">
        <v>96</v>
      </c>
      <c r="P27" s="180" t="s">
        <v>97</v>
      </c>
      <c r="Q27" s="180" t="s">
        <v>96</v>
      </c>
      <c r="R27" s="180" t="s">
        <v>97</v>
      </c>
      <c r="S27" s="180" t="s">
        <v>96</v>
      </c>
      <c r="T27" s="180" t="s">
        <v>97</v>
      </c>
      <c r="U27" s="180" t="s">
        <v>96</v>
      </c>
      <c r="V27" s="174" t="s">
        <v>97</v>
      </c>
      <c r="W27" s="180" t="s">
        <v>184</v>
      </c>
      <c r="X27" s="181" t="s">
        <v>52</v>
      </c>
      <c r="Y27" s="180" t="s">
        <v>184</v>
      </c>
      <c r="Z27" s="181" t="s">
        <v>52</v>
      </c>
      <c r="AA27" s="175" t="s">
        <v>96</v>
      </c>
      <c r="AB27" s="180" t="s">
        <v>97</v>
      </c>
      <c r="AC27" s="180" t="s">
        <v>96</v>
      </c>
      <c r="AD27" s="180" t="s">
        <v>97</v>
      </c>
      <c r="AE27" s="180" t="s">
        <v>96</v>
      </c>
      <c r="AF27" s="180" t="s">
        <v>97</v>
      </c>
      <c r="AG27" s="180" t="s">
        <v>96</v>
      </c>
      <c r="AH27" s="174" t="s">
        <v>97</v>
      </c>
      <c r="AI27" s="180" t="s">
        <v>184</v>
      </c>
      <c r="AJ27" s="181" t="s">
        <v>52</v>
      </c>
      <c r="AK27" s="180" t="s">
        <v>184</v>
      </c>
      <c r="AL27" s="181" t="s">
        <v>52</v>
      </c>
      <c r="AM27" s="175" t="s">
        <v>96</v>
      </c>
      <c r="AN27" s="180" t="s">
        <v>97</v>
      </c>
      <c r="AO27" s="180" t="s">
        <v>96</v>
      </c>
      <c r="AP27" s="180" t="s">
        <v>97</v>
      </c>
      <c r="AQ27" s="180" t="s">
        <v>96</v>
      </c>
      <c r="AR27" s="180" t="s">
        <v>97</v>
      </c>
      <c r="AS27" s="180" t="s">
        <v>96</v>
      </c>
      <c r="AT27" s="180" t="s">
        <v>97</v>
      </c>
      <c r="AU27" s="180" t="s">
        <v>184</v>
      </c>
      <c r="AV27" s="181" t="s">
        <v>52</v>
      </c>
      <c r="AW27" s="180" t="s">
        <v>184</v>
      </c>
      <c r="AX27" s="181" t="s">
        <v>52</v>
      </c>
      <c r="AY27" s="180" t="s">
        <v>96</v>
      </c>
      <c r="AZ27" s="180" t="s">
        <v>97</v>
      </c>
      <c r="BA27" s="180" t="s">
        <v>96</v>
      </c>
      <c r="BB27" s="180" t="s">
        <v>97</v>
      </c>
      <c r="BC27" s="180" t="s">
        <v>96</v>
      </c>
      <c r="BD27" s="180" t="s">
        <v>97</v>
      </c>
      <c r="BE27" s="180" t="s">
        <v>96</v>
      </c>
      <c r="BF27" s="174" t="s">
        <v>97</v>
      </c>
      <c r="BG27" s="180" t="s">
        <v>184</v>
      </c>
      <c r="BH27" s="181" t="s">
        <v>52</v>
      </c>
      <c r="BI27" s="180" t="s">
        <v>184</v>
      </c>
      <c r="BJ27" s="181" t="s">
        <v>52</v>
      </c>
      <c r="BK27" s="175" t="s">
        <v>96</v>
      </c>
      <c r="BL27" s="180" t="s">
        <v>97</v>
      </c>
      <c r="BM27" s="180" t="s">
        <v>96</v>
      </c>
      <c r="BN27" s="180" t="s">
        <v>97</v>
      </c>
      <c r="BO27" s="180" t="s">
        <v>96</v>
      </c>
      <c r="BP27" s="180" t="s">
        <v>97</v>
      </c>
      <c r="BQ27" s="180" t="s">
        <v>96</v>
      </c>
      <c r="BR27" s="174" t="s">
        <v>97</v>
      </c>
      <c r="BS27" s="180" t="s">
        <v>184</v>
      </c>
      <c r="BT27" s="181" t="s">
        <v>52</v>
      </c>
      <c r="BU27" s="180" t="s">
        <v>184</v>
      </c>
      <c r="BV27" s="181" t="s">
        <v>52</v>
      </c>
      <c r="BW27" s="175" t="s">
        <v>96</v>
      </c>
      <c r="BX27" s="180" t="s">
        <v>97</v>
      </c>
      <c r="BY27" s="180" t="s">
        <v>96</v>
      </c>
      <c r="BZ27" s="180" t="s">
        <v>97</v>
      </c>
      <c r="CA27" s="180" t="s">
        <v>96</v>
      </c>
      <c r="CB27" s="180" t="s">
        <v>97</v>
      </c>
      <c r="CC27" s="180" t="s">
        <v>96</v>
      </c>
      <c r="CD27" s="174" t="s">
        <v>97</v>
      </c>
      <c r="CE27" s="180" t="s">
        <v>184</v>
      </c>
      <c r="CF27" s="181" t="s">
        <v>52</v>
      </c>
      <c r="CG27" s="180" t="s">
        <v>184</v>
      </c>
      <c r="CH27" s="181" t="s">
        <v>52</v>
      </c>
      <c r="CI27" s="175" t="s">
        <v>96</v>
      </c>
      <c r="CJ27" s="180" t="s">
        <v>97</v>
      </c>
      <c r="CK27" s="180" t="s">
        <v>96</v>
      </c>
      <c r="CL27" s="180" t="s">
        <v>97</v>
      </c>
      <c r="CM27" s="180" t="s">
        <v>96</v>
      </c>
      <c r="CN27" s="180" t="s">
        <v>97</v>
      </c>
      <c r="CO27" s="180" t="s">
        <v>96</v>
      </c>
      <c r="CP27" s="174" t="s">
        <v>97</v>
      </c>
      <c r="CQ27" s="180" t="s">
        <v>184</v>
      </c>
      <c r="CR27" s="181" t="s">
        <v>52</v>
      </c>
      <c r="CS27" s="180" t="s">
        <v>184</v>
      </c>
      <c r="CT27" s="181" t="s">
        <v>52</v>
      </c>
      <c r="CU27" s="180" t="s">
        <v>96</v>
      </c>
      <c r="CV27" s="180" t="s">
        <v>97</v>
      </c>
      <c r="CW27" s="180" t="s">
        <v>96</v>
      </c>
      <c r="CX27" s="180" t="s">
        <v>97</v>
      </c>
      <c r="CY27" s="180" t="s">
        <v>96</v>
      </c>
      <c r="CZ27" s="180" t="s">
        <v>97</v>
      </c>
      <c r="DA27" s="180" t="s">
        <v>96</v>
      </c>
      <c r="DB27" s="174" t="s">
        <v>97</v>
      </c>
      <c r="DC27" s="180" t="s">
        <v>184</v>
      </c>
      <c r="DD27" s="181" t="s">
        <v>52</v>
      </c>
      <c r="DE27" s="180" t="s">
        <v>184</v>
      </c>
      <c r="DF27" s="181" t="s">
        <v>52</v>
      </c>
    </row>
    <row r="28" spans="1:110" x14ac:dyDescent="0.25">
      <c r="A28" s="581"/>
      <c r="B28" s="182" t="s">
        <v>151</v>
      </c>
      <c r="C28" s="237">
        <v>0</v>
      </c>
      <c r="D28" s="246">
        <v>0</v>
      </c>
      <c r="E28" s="237">
        <v>0</v>
      </c>
      <c r="F28" s="246">
        <v>0</v>
      </c>
      <c r="G28" s="256"/>
      <c r="H28" s="257"/>
      <c r="I28" s="256"/>
      <c r="J28" s="257"/>
      <c r="K28" s="260" t="e">
        <v>#DIV/0!</v>
      </c>
      <c r="L28" s="260" t="e">
        <v>#DIV/0!</v>
      </c>
      <c r="M28" s="260" t="e">
        <v>#DIV/0!</v>
      </c>
      <c r="N28" s="260" t="e">
        <v>#DIV/0!</v>
      </c>
      <c r="O28" s="237">
        <v>2673205</v>
      </c>
      <c r="P28" s="246">
        <v>1.8788920939359945</v>
      </c>
      <c r="Q28" s="239">
        <v>8349091.1600000001</v>
      </c>
      <c r="R28" s="246">
        <v>5.868252293436119</v>
      </c>
      <c r="S28" s="256"/>
      <c r="T28" s="269"/>
      <c r="U28" s="256"/>
      <c r="V28" s="269"/>
      <c r="W28" s="260">
        <v>-1</v>
      </c>
      <c r="X28" s="260">
        <v>-1</v>
      </c>
      <c r="Y28" s="260" t="e">
        <v>#DIV/0!</v>
      </c>
      <c r="Z28" s="260" t="e">
        <v>#DIV/0!</v>
      </c>
      <c r="AA28" s="237">
        <v>0</v>
      </c>
      <c r="AB28" s="246">
        <v>0</v>
      </c>
      <c r="AC28" s="239">
        <v>0</v>
      </c>
      <c r="AD28" s="246">
        <v>0</v>
      </c>
      <c r="AE28" s="256"/>
      <c r="AF28" s="257"/>
      <c r="AG28" s="256"/>
      <c r="AH28" s="257"/>
      <c r="AI28" s="260" t="e">
        <v>#DIV/0!</v>
      </c>
      <c r="AJ28" s="260" t="e">
        <v>#DIV/0!</v>
      </c>
      <c r="AK28" s="260" t="e">
        <v>#DIV/0!</v>
      </c>
      <c r="AL28" s="260" t="e">
        <v>#DIV/0!</v>
      </c>
      <c r="AM28" s="237">
        <v>0</v>
      </c>
      <c r="AN28" s="246">
        <v>0</v>
      </c>
      <c r="AO28" s="239">
        <v>0</v>
      </c>
      <c r="AP28" s="246">
        <v>0</v>
      </c>
      <c r="AQ28" s="256"/>
      <c r="AR28" s="257"/>
      <c r="AS28" s="256"/>
      <c r="AT28" s="257"/>
      <c r="AU28" s="260" t="e">
        <v>#DIV/0!</v>
      </c>
      <c r="AV28" s="260" t="e">
        <v>#DIV/0!</v>
      </c>
      <c r="AW28" s="260" t="e">
        <v>#DIV/0!</v>
      </c>
      <c r="AX28" s="260" t="e">
        <v>#DIV/0!</v>
      </c>
      <c r="AY28" s="237">
        <v>12900664</v>
      </c>
      <c r="AZ28" s="246">
        <v>15.713277889023685</v>
      </c>
      <c r="BA28" s="239">
        <v>0</v>
      </c>
      <c r="BB28" s="246">
        <v>0</v>
      </c>
      <c r="BC28" s="256">
        <v>3203194.3348168172</v>
      </c>
      <c r="BD28" s="257">
        <v>28.640864939349225</v>
      </c>
      <c r="BE28" s="256"/>
      <c r="BF28" s="257"/>
      <c r="BG28" s="260">
        <v>-0.75170314219354772</v>
      </c>
      <c r="BH28" s="260">
        <v>0.82271739490815887</v>
      </c>
      <c r="BI28" s="260">
        <v>-1</v>
      </c>
      <c r="BJ28" s="260">
        <v>-1</v>
      </c>
      <c r="BK28" s="237">
        <v>0</v>
      </c>
      <c r="BL28" s="246">
        <v>0</v>
      </c>
      <c r="BM28" s="239">
        <v>0</v>
      </c>
      <c r="BN28" s="246">
        <v>0</v>
      </c>
      <c r="BO28" s="256">
        <v>7218284.0799721321</v>
      </c>
      <c r="BP28" s="257">
        <v>32.468722668160638</v>
      </c>
      <c r="BQ28" s="256">
        <v>10307528.094127156</v>
      </c>
      <c r="BR28" s="257">
        <v>24.320762062138183</v>
      </c>
      <c r="BS28" s="260" t="e">
        <v>#DIV/0!</v>
      </c>
      <c r="BT28" s="260" t="e">
        <v>#DIV/0!</v>
      </c>
      <c r="BU28" s="260">
        <v>0.42797484553516635</v>
      </c>
      <c r="BV28" s="260">
        <v>-0.25094798736916368</v>
      </c>
      <c r="BW28" s="237">
        <v>0</v>
      </c>
      <c r="BX28" s="246">
        <v>0</v>
      </c>
      <c r="BY28" s="239">
        <v>0</v>
      </c>
      <c r="BZ28" s="246">
        <v>0</v>
      </c>
      <c r="CA28" s="256"/>
      <c r="CB28" s="257"/>
      <c r="CC28" s="256"/>
      <c r="CD28" s="257"/>
      <c r="CE28" s="260" t="e">
        <v>#DIV/0!</v>
      </c>
      <c r="CF28" s="260" t="e">
        <v>#DIV/0!</v>
      </c>
      <c r="CG28" s="260" t="e">
        <v>#DIV/0!</v>
      </c>
      <c r="CH28" s="260" t="e">
        <v>#DIV/0!</v>
      </c>
      <c r="CI28" s="237">
        <v>8708265</v>
      </c>
      <c r="CJ28" s="246">
        <v>18.05914667529365</v>
      </c>
      <c r="CK28" s="239">
        <v>24404878</v>
      </c>
      <c r="CL28" s="246">
        <v>17.153242017605269</v>
      </c>
      <c r="CM28" s="256">
        <v>30212237.301972479</v>
      </c>
      <c r="CN28" s="257">
        <v>66.015915240045103</v>
      </c>
      <c r="CO28" s="256">
        <v>47257651.362623274</v>
      </c>
      <c r="CP28" s="257">
        <v>69.197048541883078</v>
      </c>
      <c r="CQ28" s="260">
        <v>2.4693750479541539</v>
      </c>
      <c r="CR28" s="260">
        <v>2.6555390144961906</v>
      </c>
      <c r="CS28" s="260">
        <v>0.56418906982231154</v>
      </c>
      <c r="CT28" s="260">
        <v>4.8187369519468629E-2</v>
      </c>
      <c r="CU28" s="237">
        <v>0</v>
      </c>
      <c r="CV28" s="246">
        <v>0</v>
      </c>
      <c r="CW28" s="239">
        <v>0</v>
      </c>
      <c r="CX28" s="246">
        <v>0</v>
      </c>
      <c r="CY28" s="256"/>
      <c r="CZ28" s="257"/>
      <c r="DA28" s="256"/>
      <c r="DB28" s="257"/>
      <c r="DC28" s="260" t="e">
        <v>#DIV/0!</v>
      </c>
      <c r="DD28" s="260" t="e">
        <v>#DIV/0!</v>
      </c>
      <c r="DE28" s="260" t="e">
        <v>#DIV/0!</v>
      </c>
      <c r="DF28" s="260" t="e">
        <v>#DIV/0!</v>
      </c>
    </row>
    <row r="29" spans="1:110" ht="15" customHeight="1" x14ac:dyDescent="0.25">
      <c r="A29" s="582"/>
      <c r="B29" s="183" t="s">
        <v>152</v>
      </c>
      <c r="C29" s="238">
        <v>0</v>
      </c>
      <c r="D29" s="247">
        <v>0</v>
      </c>
      <c r="E29" s="238">
        <v>0</v>
      </c>
      <c r="F29" s="247">
        <v>0</v>
      </c>
      <c r="G29" s="258"/>
      <c r="H29" s="259"/>
      <c r="I29" s="258"/>
      <c r="J29" s="259"/>
      <c r="K29" s="260" t="e">
        <v>#DIV/0!</v>
      </c>
      <c r="L29" s="260" t="e">
        <v>#DIV/0!</v>
      </c>
      <c r="M29" s="260" t="e">
        <v>#DIV/0!</v>
      </c>
      <c r="N29" s="260" t="e">
        <v>#DIV/0!</v>
      </c>
      <c r="O29" s="238"/>
      <c r="P29" s="247"/>
      <c r="Q29" s="231"/>
      <c r="R29" s="247"/>
      <c r="S29" s="258"/>
      <c r="T29" s="270"/>
      <c r="U29" s="258"/>
      <c r="V29" s="270"/>
      <c r="W29" s="260" t="e">
        <v>#DIV/0!</v>
      </c>
      <c r="X29" s="260" t="e">
        <v>#DIV/0!</v>
      </c>
      <c r="Y29" s="260" t="e">
        <v>#DIV/0!</v>
      </c>
      <c r="Z29" s="260" t="e">
        <v>#DIV/0!</v>
      </c>
      <c r="AA29" s="238">
        <v>0</v>
      </c>
      <c r="AB29" s="247">
        <v>0</v>
      </c>
      <c r="AC29" s="231">
        <v>0</v>
      </c>
      <c r="AD29" s="247">
        <v>0</v>
      </c>
      <c r="AE29" s="258"/>
      <c r="AF29" s="259"/>
      <c r="AG29" s="258"/>
      <c r="AH29" s="259"/>
      <c r="AI29" s="260" t="e">
        <v>#DIV/0!</v>
      </c>
      <c r="AJ29" s="260" t="e">
        <v>#DIV/0!</v>
      </c>
      <c r="AK29" s="260" t="e">
        <v>#DIV/0!</v>
      </c>
      <c r="AL29" s="260" t="e">
        <v>#DIV/0!</v>
      </c>
      <c r="AM29" s="238">
        <v>0</v>
      </c>
      <c r="AN29" s="247">
        <v>0</v>
      </c>
      <c r="AO29" s="231">
        <v>0</v>
      </c>
      <c r="AP29" s="247">
        <v>0</v>
      </c>
      <c r="AQ29" s="258"/>
      <c r="AR29" s="259"/>
      <c r="AS29" s="258"/>
      <c r="AT29" s="259"/>
      <c r="AU29" s="260" t="e">
        <v>#DIV/0!</v>
      </c>
      <c r="AV29" s="260" t="e">
        <v>#DIV/0!</v>
      </c>
      <c r="AW29" s="260" t="e">
        <v>#DIV/0!</v>
      </c>
      <c r="AX29" s="260" t="e">
        <v>#DIV/0!</v>
      </c>
      <c r="AY29" s="238">
        <v>0</v>
      </c>
      <c r="AZ29" s="247">
        <v>0</v>
      </c>
      <c r="BA29" s="231">
        <v>0</v>
      </c>
      <c r="BB29" s="247">
        <v>0</v>
      </c>
      <c r="BC29" s="258">
        <v>0</v>
      </c>
      <c r="BD29" s="259">
        <v>0</v>
      </c>
      <c r="BE29" s="258"/>
      <c r="BF29" s="259"/>
      <c r="BG29" s="260" t="e">
        <v>#DIV/0!</v>
      </c>
      <c r="BH29" s="260" t="e">
        <v>#DIV/0!</v>
      </c>
      <c r="BI29" s="260" t="e">
        <v>#DIV/0!</v>
      </c>
      <c r="BJ29" s="260" t="e">
        <v>#DIV/0!</v>
      </c>
      <c r="BK29" s="238">
        <v>0</v>
      </c>
      <c r="BL29" s="247">
        <v>0</v>
      </c>
      <c r="BM29" s="231">
        <v>0</v>
      </c>
      <c r="BN29" s="247">
        <v>0</v>
      </c>
      <c r="BO29" s="258">
        <v>0</v>
      </c>
      <c r="BP29" s="259">
        <v>0</v>
      </c>
      <c r="BQ29" s="258">
        <v>0</v>
      </c>
      <c r="BR29" s="259">
        <v>0</v>
      </c>
      <c r="BS29" s="260" t="e">
        <v>#DIV/0!</v>
      </c>
      <c r="BT29" s="260" t="e">
        <v>#DIV/0!</v>
      </c>
      <c r="BU29" s="260" t="e">
        <v>#DIV/0!</v>
      </c>
      <c r="BV29" s="260" t="e">
        <v>#DIV/0!</v>
      </c>
      <c r="BW29" s="238">
        <v>0</v>
      </c>
      <c r="BX29" s="247">
        <v>0</v>
      </c>
      <c r="BY29" s="231">
        <v>0</v>
      </c>
      <c r="BZ29" s="247">
        <v>0</v>
      </c>
      <c r="CA29" s="258"/>
      <c r="CB29" s="259"/>
      <c r="CC29" s="258"/>
      <c r="CD29" s="259"/>
      <c r="CE29" s="260" t="e">
        <v>#DIV/0!</v>
      </c>
      <c r="CF29" s="260" t="e">
        <v>#DIV/0!</v>
      </c>
      <c r="CG29" s="260" t="e">
        <v>#DIV/0!</v>
      </c>
      <c r="CH29" s="260" t="e">
        <v>#DIV/0!</v>
      </c>
      <c r="CI29" s="238">
        <v>0</v>
      </c>
      <c r="CJ29" s="247">
        <v>0</v>
      </c>
      <c r="CK29" s="231">
        <v>1973648.5772020118</v>
      </c>
      <c r="CL29" s="247">
        <v>1.3872010219616095</v>
      </c>
      <c r="CM29" s="258">
        <v>0</v>
      </c>
      <c r="CN29" s="259">
        <v>0</v>
      </c>
      <c r="CO29" s="258">
        <v>0</v>
      </c>
      <c r="CP29" s="259">
        <v>0</v>
      </c>
      <c r="CQ29" s="260" t="e">
        <v>#DIV/0!</v>
      </c>
      <c r="CR29" s="260" t="e">
        <v>#DIV/0!</v>
      </c>
      <c r="CS29" s="260" t="e">
        <v>#DIV/0!</v>
      </c>
      <c r="CT29" s="260" t="e">
        <v>#DIV/0!</v>
      </c>
      <c r="CU29" s="238">
        <v>0</v>
      </c>
      <c r="CV29" s="247">
        <v>0</v>
      </c>
      <c r="CW29" s="231">
        <v>0</v>
      </c>
      <c r="CX29" s="247">
        <v>0</v>
      </c>
      <c r="CY29" s="258"/>
      <c r="CZ29" s="259"/>
      <c r="DA29" s="258"/>
      <c r="DB29" s="259"/>
      <c r="DC29" s="260" t="e">
        <v>#DIV/0!</v>
      </c>
      <c r="DD29" s="260" t="e">
        <v>#DIV/0!</v>
      </c>
      <c r="DE29" s="260" t="e">
        <v>#DIV/0!</v>
      </c>
      <c r="DF29" s="260" t="e">
        <v>#DIV/0!</v>
      </c>
    </row>
    <row r="30" spans="1:110" ht="15" customHeight="1" x14ac:dyDescent="0.25">
      <c r="A30" s="582"/>
      <c r="B30" s="183" t="s">
        <v>153</v>
      </c>
      <c r="C30" s="238">
        <v>0</v>
      </c>
      <c r="D30" s="247">
        <v>0</v>
      </c>
      <c r="E30" s="238">
        <v>0</v>
      </c>
      <c r="F30" s="247">
        <v>0</v>
      </c>
      <c r="G30" s="258"/>
      <c r="H30" s="259"/>
      <c r="I30" s="258"/>
      <c r="J30" s="259"/>
      <c r="K30" s="260" t="e">
        <v>#DIV/0!</v>
      </c>
      <c r="L30" s="260" t="e">
        <v>#DIV/0!</v>
      </c>
      <c r="M30" s="260" t="e">
        <v>#DIV/0!</v>
      </c>
      <c r="N30" s="260" t="e">
        <v>#DIV/0!</v>
      </c>
      <c r="O30" s="238"/>
      <c r="P30" s="247"/>
      <c r="Q30" s="231"/>
      <c r="R30" s="247"/>
      <c r="S30" s="258"/>
      <c r="T30" s="270"/>
      <c r="U30" s="258"/>
      <c r="V30" s="270"/>
      <c r="W30" s="260" t="e">
        <v>#DIV/0!</v>
      </c>
      <c r="X30" s="260" t="e">
        <v>#DIV/0!</v>
      </c>
      <c r="Y30" s="260" t="e">
        <v>#DIV/0!</v>
      </c>
      <c r="Z30" s="260" t="e">
        <v>#DIV/0!</v>
      </c>
      <c r="AA30" s="238">
        <v>0</v>
      </c>
      <c r="AB30" s="247">
        <v>0</v>
      </c>
      <c r="AC30" s="231">
        <v>0</v>
      </c>
      <c r="AD30" s="247">
        <v>0</v>
      </c>
      <c r="AE30" s="258"/>
      <c r="AF30" s="259"/>
      <c r="AG30" s="258"/>
      <c r="AH30" s="259"/>
      <c r="AI30" s="260" t="e">
        <v>#DIV/0!</v>
      </c>
      <c r="AJ30" s="260" t="e">
        <v>#DIV/0!</v>
      </c>
      <c r="AK30" s="260" t="e">
        <v>#DIV/0!</v>
      </c>
      <c r="AL30" s="260" t="e">
        <v>#DIV/0!</v>
      </c>
      <c r="AM30" s="238">
        <v>0</v>
      </c>
      <c r="AN30" s="247">
        <v>0</v>
      </c>
      <c r="AO30" s="231">
        <v>0</v>
      </c>
      <c r="AP30" s="247">
        <v>0</v>
      </c>
      <c r="AQ30" s="258"/>
      <c r="AR30" s="259"/>
      <c r="AS30" s="258"/>
      <c r="AT30" s="259"/>
      <c r="AU30" s="260" t="e">
        <v>#DIV/0!</v>
      </c>
      <c r="AV30" s="260" t="e">
        <v>#DIV/0!</v>
      </c>
      <c r="AW30" s="260" t="e">
        <v>#DIV/0!</v>
      </c>
      <c r="AX30" s="260" t="e">
        <v>#DIV/0!</v>
      </c>
      <c r="AY30" s="238">
        <v>55277039</v>
      </c>
      <c r="AZ30" s="247">
        <v>67.328586706033107</v>
      </c>
      <c r="BA30" s="231">
        <v>0</v>
      </c>
      <c r="BB30" s="247">
        <v>0</v>
      </c>
      <c r="BC30" s="258">
        <v>9626231.5186382923</v>
      </c>
      <c r="BD30" s="259">
        <v>86.071454923446822</v>
      </c>
      <c r="BE30" s="258"/>
      <c r="BF30" s="259"/>
      <c r="BG30" s="260">
        <v>-0.82585479083569779</v>
      </c>
      <c r="BH30" s="260">
        <v>0.27837905315386968</v>
      </c>
      <c r="BI30" s="260">
        <v>-1</v>
      </c>
      <c r="BJ30" s="260">
        <v>-1</v>
      </c>
      <c r="BK30" s="238">
        <v>0</v>
      </c>
      <c r="BL30" s="247">
        <v>0</v>
      </c>
      <c r="BM30" s="231">
        <v>0</v>
      </c>
      <c r="BN30" s="247">
        <v>0</v>
      </c>
      <c r="BO30" s="258">
        <v>17633275.405871347</v>
      </c>
      <c r="BP30" s="259">
        <v>79.316624635635677</v>
      </c>
      <c r="BQ30" s="258">
        <v>37355966.063563839</v>
      </c>
      <c r="BR30" s="259">
        <v>88.141943823649513</v>
      </c>
      <c r="BS30" s="260" t="e">
        <v>#DIV/0!</v>
      </c>
      <c r="BT30" s="260" t="e">
        <v>#DIV/0!</v>
      </c>
      <c r="BU30" s="260">
        <v>1.1184927475882009</v>
      </c>
      <c r="BV30" s="260">
        <v>0.11126695353660779</v>
      </c>
      <c r="BW30" s="238">
        <v>0</v>
      </c>
      <c r="BX30" s="247">
        <v>0</v>
      </c>
      <c r="BY30" s="231">
        <v>0</v>
      </c>
      <c r="BZ30" s="247">
        <v>0</v>
      </c>
      <c r="CA30" s="258"/>
      <c r="CB30" s="259"/>
      <c r="CC30" s="258"/>
      <c r="CD30" s="259"/>
      <c r="CE30" s="260" t="e">
        <v>#DIV/0!</v>
      </c>
      <c r="CF30" s="260" t="e">
        <v>#DIV/0!</v>
      </c>
      <c r="CG30" s="260" t="e">
        <v>#DIV/0!</v>
      </c>
      <c r="CH30" s="260" t="e">
        <v>#DIV/0!</v>
      </c>
      <c r="CI30" s="238">
        <v>11869492</v>
      </c>
      <c r="CJ30" s="247">
        <v>24.614879885858386</v>
      </c>
      <c r="CK30" s="231">
        <v>69882951</v>
      </c>
      <c r="CL30" s="247">
        <v>49.118015316751432</v>
      </c>
      <c r="CM30" s="258">
        <v>52739047.036236599</v>
      </c>
      <c r="CN30" s="259">
        <v>119.16393569162643</v>
      </c>
      <c r="CO30" s="258">
        <v>72078268.260888577</v>
      </c>
      <c r="CP30" s="259">
        <v>121.57968901626801</v>
      </c>
      <c r="CQ30" s="260">
        <v>3.4432438251137114</v>
      </c>
      <c r="CR30" s="260">
        <v>3.8411341531708176</v>
      </c>
      <c r="CS30" s="260">
        <v>0.36669644810540747</v>
      </c>
      <c r="CT30" s="260">
        <v>2.0272520462005221E-2</v>
      </c>
      <c r="CU30" s="238">
        <v>0</v>
      </c>
      <c r="CV30" s="247">
        <v>0</v>
      </c>
      <c r="CW30" s="231">
        <v>0</v>
      </c>
      <c r="CX30" s="247">
        <v>0</v>
      </c>
      <c r="CY30" s="258"/>
      <c r="CZ30" s="259"/>
      <c r="DA30" s="258"/>
      <c r="DB30" s="259"/>
      <c r="DC30" s="260" t="e">
        <v>#DIV/0!</v>
      </c>
      <c r="DD30" s="260" t="e">
        <v>#DIV/0!</v>
      </c>
      <c r="DE30" s="260" t="e">
        <v>#DIV/0!</v>
      </c>
      <c r="DF30" s="260" t="e">
        <v>#DIV/0!</v>
      </c>
    </row>
    <row r="31" spans="1:110" ht="15" customHeight="1" x14ac:dyDescent="0.25">
      <c r="A31" s="582"/>
      <c r="B31" s="183" t="s">
        <v>154</v>
      </c>
      <c r="C31" s="238">
        <v>0</v>
      </c>
      <c r="D31" s="247">
        <v>0</v>
      </c>
      <c r="E31" s="238">
        <v>0</v>
      </c>
      <c r="F31" s="247">
        <v>0</v>
      </c>
      <c r="G31" s="258"/>
      <c r="H31" s="259"/>
      <c r="I31" s="258"/>
      <c r="J31" s="259"/>
      <c r="K31" s="260" t="e">
        <v>#DIV/0!</v>
      </c>
      <c r="L31" s="260" t="e">
        <v>#DIV/0!</v>
      </c>
      <c r="M31" s="260" t="e">
        <v>#DIV/0!</v>
      </c>
      <c r="N31" s="260" t="e">
        <v>#DIV/0!</v>
      </c>
      <c r="O31" s="238">
        <v>250340.16</v>
      </c>
      <c r="P31" s="247">
        <v>0.17595438711908437</v>
      </c>
      <c r="Q31" s="231">
        <v>1461467.8800000001</v>
      </c>
      <c r="R31" s="247">
        <v>1.0272090787176438</v>
      </c>
      <c r="S31" s="258"/>
      <c r="T31" s="270"/>
      <c r="U31" s="258"/>
      <c r="V31" s="270"/>
      <c r="W31" s="260">
        <v>-1</v>
      </c>
      <c r="X31" s="260">
        <v>-1</v>
      </c>
      <c r="Y31" s="260" t="e">
        <v>#DIV/0!</v>
      </c>
      <c r="Z31" s="260" t="e">
        <v>#DIV/0!</v>
      </c>
      <c r="AA31" s="238">
        <v>0</v>
      </c>
      <c r="AB31" s="247">
        <v>0</v>
      </c>
      <c r="AC31" s="231">
        <v>0</v>
      </c>
      <c r="AD31" s="247">
        <v>0</v>
      </c>
      <c r="AE31" s="258"/>
      <c r="AF31" s="259"/>
      <c r="AG31" s="258"/>
      <c r="AH31" s="259"/>
      <c r="AI31" s="260" t="e">
        <v>#DIV/0!</v>
      </c>
      <c r="AJ31" s="260" t="e">
        <v>#DIV/0!</v>
      </c>
      <c r="AK31" s="260" t="e">
        <v>#DIV/0!</v>
      </c>
      <c r="AL31" s="260" t="e">
        <v>#DIV/0!</v>
      </c>
      <c r="AM31" s="238">
        <v>0</v>
      </c>
      <c r="AN31" s="247">
        <v>0</v>
      </c>
      <c r="AO31" s="231">
        <v>0</v>
      </c>
      <c r="AP31" s="247">
        <v>0</v>
      </c>
      <c r="AQ31" s="258"/>
      <c r="AR31" s="259"/>
      <c r="AS31" s="258"/>
      <c r="AT31" s="259"/>
      <c r="AU31" s="260" t="e">
        <v>#DIV/0!</v>
      </c>
      <c r="AV31" s="260" t="e">
        <v>#DIV/0!</v>
      </c>
      <c r="AW31" s="260" t="e">
        <v>#DIV/0!</v>
      </c>
      <c r="AX31" s="260" t="e">
        <v>#DIV/0!</v>
      </c>
      <c r="AY31" s="238">
        <v>2696839</v>
      </c>
      <c r="AZ31" s="247">
        <v>3.2848061641599795</v>
      </c>
      <c r="BA31" s="231">
        <v>0</v>
      </c>
      <c r="BB31" s="247">
        <v>0</v>
      </c>
      <c r="BC31" s="258">
        <v>439658.21346051327</v>
      </c>
      <c r="BD31" s="259">
        <v>3.9311356711419285</v>
      </c>
      <c r="BE31" s="258"/>
      <c r="BF31" s="259"/>
      <c r="BG31" s="260">
        <v>-0.83697276201489468</v>
      </c>
      <c r="BH31" s="260">
        <v>0.19676336279259093</v>
      </c>
      <c r="BI31" s="260">
        <v>-1</v>
      </c>
      <c r="BJ31" s="260">
        <v>-1</v>
      </c>
      <c r="BK31" s="238">
        <v>0</v>
      </c>
      <c r="BL31" s="247">
        <v>0</v>
      </c>
      <c r="BM31" s="231">
        <v>0</v>
      </c>
      <c r="BN31" s="247">
        <v>0</v>
      </c>
      <c r="BO31" s="258">
        <v>2676386.8933113716</v>
      </c>
      <c r="BP31" s="259">
        <v>12.038714856448605</v>
      </c>
      <c r="BQ31" s="258">
        <v>4413885.1522897929</v>
      </c>
      <c r="BR31" s="259">
        <v>10.414626045948696</v>
      </c>
      <c r="BS31" s="260" t="e">
        <v>#DIV/0!</v>
      </c>
      <c r="BT31" s="260" t="e">
        <v>#DIV/0!</v>
      </c>
      <c r="BU31" s="260">
        <v>0.64919547443631886</v>
      </c>
      <c r="BV31" s="260">
        <v>-0.13490549696257298</v>
      </c>
      <c r="BW31" s="238">
        <v>0</v>
      </c>
      <c r="BX31" s="247">
        <v>0</v>
      </c>
      <c r="BY31" s="231">
        <v>0</v>
      </c>
      <c r="BZ31" s="247">
        <v>0</v>
      </c>
      <c r="CA31" s="258"/>
      <c r="CB31" s="259"/>
      <c r="CC31" s="258"/>
      <c r="CD31" s="259"/>
      <c r="CE31" s="260" t="e">
        <v>#DIV/0!</v>
      </c>
      <c r="CF31" s="260" t="e">
        <v>#DIV/0!</v>
      </c>
      <c r="CG31" s="260" t="e">
        <v>#DIV/0!</v>
      </c>
      <c r="CH31" s="260" t="e">
        <v>#DIV/0!</v>
      </c>
      <c r="CI31" s="238">
        <v>7520953</v>
      </c>
      <c r="CJ31" s="247">
        <v>15.59690631428761</v>
      </c>
      <c r="CK31" s="231">
        <v>10769521</v>
      </c>
      <c r="CL31" s="247">
        <v>7.5694785332130037</v>
      </c>
      <c r="CM31" s="258">
        <v>12020845.16510655</v>
      </c>
      <c r="CN31" s="259">
        <v>25.963318755811304</v>
      </c>
      <c r="CO31" s="258">
        <v>16810855.952880837</v>
      </c>
      <c r="CP31" s="259">
        <v>23.869203960235652</v>
      </c>
      <c r="CQ31" s="260">
        <v>0.59831409199160668</v>
      </c>
      <c r="CR31" s="260">
        <v>0.66464542599884058</v>
      </c>
      <c r="CS31" s="260">
        <v>0.39847537523222309</v>
      </c>
      <c r="CT31" s="260">
        <v>-8.0656668558865663E-2</v>
      </c>
      <c r="CU31" s="238">
        <v>0</v>
      </c>
      <c r="CV31" s="247">
        <v>0</v>
      </c>
      <c r="CW31" s="231">
        <v>0</v>
      </c>
      <c r="CX31" s="247">
        <v>0</v>
      </c>
      <c r="CY31" s="258"/>
      <c r="CZ31" s="259"/>
      <c r="DA31" s="258"/>
      <c r="DB31" s="259"/>
      <c r="DC31" s="260" t="e">
        <v>#DIV/0!</v>
      </c>
      <c r="DD31" s="260" t="e">
        <v>#DIV/0!</v>
      </c>
      <c r="DE31" s="260" t="e">
        <v>#DIV/0!</v>
      </c>
      <c r="DF31" s="260" t="e">
        <v>#DIV/0!</v>
      </c>
    </row>
    <row r="32" spans="1:110" ht="15" customHeight="1" x14ac:dyDescent="0.25">
      <c r="A32" s="582"/>
      <c r="B32" s="183" t="s">
        <v>155</v>
      </c>
      <c r="C32" s="238">
        <v>0</v>
      </c>
      <c r="D32" s="247">
        <v>0</v>
      </c>
      <c r="E32" s="238">
        <v>0</v>
      </c>
      <c r="F32" s="247">
        <v>0</v>
      </c>
      <c r="G32" s="258"/>
      <c r="H32" s="259"/>
      <c r="I32" s="258"/>
      <c r="J32" s="259"/>
      <c r="K32" s="260" t="e">
        <v>#DIV/0!</v>
      </c>
      <c r="L32" s="260" t="e">
        <v>#DIV/0!</v>
      </c>
      <c r="M32" s="260" t="e">
        <v>#DIV/0!</v>
      </c>
      <c r="N32" s="260" t="e">
        <v>#DIV/0!</v>
      </c>
      <c r="O32" s="238"/>
      <c r="P32" s="247"/>
      <c r="Q32" s="231"/>
      <c r="R32" s="247"/>
      <c r="S32" s="258"/>
      <c r="T32" s="270"/>
      <c r="U32" s="258"/>
      <c r="V32" s="270"/>
      <c r="W32" s="260" t="e">
        <v>#DIV/0!</v>
      </c>
      <c r="X32" s="260" t="e">
        <v>#DIV/0!</v>
      </c>
      <c r="Y32" s="260" t="e">
        <v>#DIV/0!</v>
      </c>
      <c r="Z32" s="260" t="e">
        <v>#DIV/0!</v>
      </c>
      <c r="AA32" s="238">
        <v>0</v>
      </c>
      <c r="AB32" s="247">
        <v>0</v>
      </c>
      <c r="AC32" s="231">
        <v>0</v>
      </c>
      <c r="AD32" s="247">
        <v>0</v>
      </c>
      <c r="AE32" s="258"/>
      <c r="AF32" s="259"/>
      <c r="AG32" s="258"/>
      <c r="AH32" s="259"/>
      <c r="AI32" s="260" t="e">
        <v>#DIV/0!</v>
      </c>
      <c r="AJ32" s="260" t="e">
        <v>#DIV/0!</v>
      </c>
      <c r="AK32" s="260" t="e">
        <v>#DIV/0!</v>
      </c>
      <c r="AL32" s="260" t="e">
        <v>#DIV/0!</v>
      </c>
      <c r="AM32" s="238">
        <v>0</v>
      </c>
      <c r="AN32" s="247">
        <v>0</v>
      </c>
      <c r="AO32" s="231">
        <v>0</v>
      </c>
      <c r="AP32" s="247">
        <v>0</v>
      </c>
      <c r="AQ32" s="258"/>
      <c r="AR32" s="259"/>
      <c r="AS32" s="258"/>
      <c r="AT32" s="259"/>
      <c r="AU32" s="260" t="e">
        <v>#DIV/0!</v>
      </c>
      <c r="AV32" s="260" t="e">
        <v>#DIV/0!</v>
      </c>
      <c r="AW32" s="260" t="e">
        <v>#DIV/0!</v>
      </c>
      <c r="AX32" s="260" t="e">
        <v>#DIV/0!</v>
      </c>
      <c r="AY32" s="238">
        <v>253</v>
      </c>
      <c r="AZ32" s="247">
        <v>3.0815927815211621E-4</v>
      </c>
      <c r="BA32" s="231">
        <v>0</v>
      </c>
      <c r="BB32" s="247">
        <v>0</v>
      </c>
      <c r="BC32" s="258">
        <v>439643.35138623125</v>
      </c>
      <c r="BD32" s="259">
        <v>3.9310027842116528</v>
      </c>
      <c r="BE32" s="258"/>
      <c r="BF32" s="259"/>
      <c r="BG32" s="260">
        <v>1736.7207564673172</v>
      </c>
      <c r="BH32" s="260">
        <v>12755.399248414638</v>
      </c>
      <c r="BI32" s="260">
        <v>-1</v>
      </c>
      <c r="BJ32" s="260">
        <v>-1</v>
      </c>
      <c r="BK32" s="238">
        <v>0</v>
      </c>
      <c r="BL32" s="247">
        <v>0</v>
      </c>
      <c r="BM32" s="231">
        <v>0</v>
      </c>
      <c r="BN32" s="247">
        <v>0</v>
      </c>
      <c r="BO32" s="258">
        <v>2674597.1798788183</v>
      </c>
      <c r="BP32" s="259">
        <v>12.030664507022999</v>
      </c>
      <c r="BQ32" s="258">
        <v>4370679.2141703255</v>
      </c>
      <c r="BR32" s="259">
        <v>10.312681008197721</v>
      </c>
      <c r="BS32" s="260" t="e">
        <v>#DIV/0!</v>
      </c>
      <c r="BT32" s="260" t="e">
        <v>#DIV/0!</v>
      </c>
      <c r="BU32" s="260">
        <v>0.63414485255994846</v>
      </c>
      <c r="BV32" s="260">
        <v>-0.14280038295660155</v>
      </c>
      <c r="BW32" s="238">
        <v>0</v>
      </c>
      <c r="BX32" s="247">
        <v>0</v>
      </c>
      <c r="BY32" s="231">
        <v>0</v>
      </c>
      <c r="BZ32" s="247">
        <v>0</v>
      </c>
      <c r="CA32" s="258"/>
      <c r="CB32" s="259"/>
      <c r="CC32" s="258"/>
      <c r="CD32" s="259"/>
      <c r="CE32" s="260" t="e">
        <v>#DIV/0!</v>
      </c>
      <c r="CF32" s="260" t="e">
        <v>#DIV/0!</v>
      </c>
      <c r="CG32" s="260" t="e">
        <v>#DIV/0!</v>
      </c>
      <c r="CH32" s="260" t="e">
        <v>#DIV/0!</v>
      </c>
      <c r="CI32" s="238">
        <v>317711</v>
      </c>
      <c r="CJ32" s="247">
        <v>0.65886712787842594</v>
      </c>
      <c r="CK32" s="231">
        <v>337272</v>
      </c>
      <c r="CL32" s="247">
        <v>0.23705540514325718</v>
      </c>
      <c r="CM32" s="258">
        <v>4769515.8554422474</v>
      </c>
      <c r="CN32" s="259">
        <v>10.43576543134299</v>
      </c>
      <c r="CO32" s="258">
        <v>7731719.8981868774</v>
      </c>
      <c r="CP32" s="259">
        <v>11.324178787698214</v>
      </c>
      <c r="CQ32" s="260">
        <v>14.01212062359266</v>
      </c>
      <c r="CR32" s="260">
        <v>14.838952938730607</v>
      </c>
      <c r="CS32" s="260">
        <v>0.62107017410679377</v>
      </c>
      <c r="CT32" s="260">
        <v>8.5131595013332284E-2</v>
      </c>
      <c r="CU32" s="238">
        <v>0</v>
      </c>
      <c r="CV32" s="247">
        <v>0</v>
      </c>
      <c r="CW32" s="231">
        <v>0</v>
      </c>
      <c r="CX32" s="247">
        <v>0</v>
      </c>
      <c r="CY32" s="258"/>
      <c r="CZ32" s="259"/>
      <c r="DA32" s="258"/>
      <c r="DB32" s="259"/>
      <c r="DC32" s="260" t="e">
        <v>#DIV/0!</v>
      </c>
      <c r="DD32" s="260" t="e">
        <v>#DIV/0!</v>
      </c>
      <c r="DE32" s="260" t="e">
        <v>#DIV/0!</v>
      </c>
      <c r="DF32" s="260" t="e">
        <v>#DIV/0!</v>
      </c>
    </row>
    <row r="33" spans="1:110" ht="15" customHeight="1" x14ac:dyDescent="0.25">
      <c r="A33" s="582"/>
      <c r="B33" s="183" t="s">
        <v>156</v>
      </c>
      <c r="C33" s="238">
        <v>0</v>
      </c>
      <c r="D33" s="247">
        <v>0</v>
      </c>
      <c r="E33" s="238">
        <v>0</v>
      </c>
      <c r="F33" s="247">
        <v>0</v>
      </c>
      <c r="G33" s="258"/>
      <c r="H33" s="259"/>
      <c r="I33" s="258"/>
      <c r="J33" s="259"/>
      <c r="K33" s="260" t="e">
        <v>#DIV/0!</v>
      </c>
      <c r="L33" s="260" t="e">
        <v>#DIV/0!</v>
      </c>
      <c r="M33" s="260" t="e">
        <v>#DIV/0!</v>
      </c>
      <c r="N33" s="260" t="e">
        <v>#DIV/0!</v>
      </c>
      <c r="O33" s="238">
        <v>308454.83999999997</v>
      </c>
      <c r="P33" s="247">
        <v>0.21680094127172891</v>
      </c>
      <c r="Q33" s="231">
        <v>2035172.964320418</v>
      </c>
      <c r="R33" s="247">
        <v>1.4304441269763881</v>
      </c>
      <c r="S33" s="258"/>
      <c r="T33" s="270"/>
      <c r="U33" s="258"/>
      <c r="V33" s="270"/>
      <c r="W33" s="260">
        <v>-1</v>
      </c>
      <c r="X33" s="260">
        <v>-1</v>
      </c>
      <c r="Y33" s="260" t="e">
        <v>#DIV/0!</v>
      </c>
      <c r="Z33" s="260" t="e">
        <v>#DIV/0!</v>
      </c>
      <c r="AA33" s="238">
        <v>0</v>
      </c>
      <c r="AB33" s="247">
        <v>0</v>
      </c>
      <c r="AC33" s="231">
        <v>0</v>
      </c>
      <c r="AD33" s="247">
        <v>0</v>
      </c>
      <c r="AE33" s="258"/>
      <c r="AF33" s="259"/>
      <c r="AG33" s="258"/>
      <c r="AH33" s="259"/>
      <c r="AI33" s="260" t="e">
        <v>#DIV/0!</v>
      </c>
      <c r="AJ33" s="260" t="e">
        <v>#DIV/0!</v>
      </c>
      <c r="AK33" s="260" t="e">
        <v>#DIV/0!</v>
      </c>
      <c r="AL33" s="260" t="e">
        <v>#DIV/0!</v>
      </c>
      <c r="AM33" s="238">
        <v>0</v>
      </c>
      <c r="AN33" s="247">
        <v>0</v>
      </c>
      <c r="AO33" s="231">
        <v>0</v>
      </c>
      <c r="AP33" s="247">
        <v>0</v>
      </c>
      <c r="AQ33" s="258"/>
      <c r="AR33" s="259"/>
      <c r="AS33" s="258"/>
      <c r="AT33" s="259"/>
      <c r="AU33" s="260" t="e">
        <v>#DIV/0!</v>
      </c>
      <c r="AV33" s="260" t="e">
        <v>#DIV/0!</v>
      </c>
      <c r="AW33" s="260" t="e">
        <v>#DIV/0!</v>
      </c>
      <c r="AX33" s="260" t="e">
        <v>#DIV/0!</v>
      </c>
      <c r="AY33" s="238">
        <v>21621196</v>
      </c>
      <c r="AZ33" s="247">
        <v>26.335067795041194</v>
      </c>
      <c r="BA33" s="231">
        <v>0</v>
      </c>
      <c r="BB33" s="247">
        <v>0</v>
      </c>
      <c r="BC33" s="258">
        <v>742822.04063711828</v>
      </c>
      <c r="BD33" s="259">
        <v>6.641827974223161</v>
      </c>
      <c r="BE33" s="258"/>
      <c r="BF33" s="259"/>
      <c r="BG33" s="260">
        <v>-0.96564380431882135</v>
      </c>
      <c r="BH33" s="260">
        <v>-0.74779529614600815</v>
      </c>
      <c r="BI33" s="260">
        <v>-1</v>
      </c>
      <c r="BJ33" s="260">
        <v>-1</v>
      </c>
      <c r="BK33" s="238">
        <v>0</v>
      </c>
      <c r="BL33" s="247">
        <v>0</v>
      </c>
      <c r="BM33" s="231">
        <v>0</v>
      </c>
      <c r="BN33" s="247">
        <v>0</v>
      </c>
      <c r="BO33" s="258">
        <v>1496032.1584195755</v>
      </c>
      <c r="BP33" s="259">
        <v>6.7293352154356461</v>
      </c>
      <c r="BQ33" s="258">
        <v>2802036.6418590243</v>
      </c>
      <c r="BR33" s="259">
        <v>6.6114461036370136</v>
      </c>
      <c r="BS33" s="260" t="e">
        <v>#DIV/0!</v>
      </c>
      <c r="BT33" s="260" t="e">
        <v>#DIV/0!</v>
      </c>
      <c r="BU33" s="260">
        <v>0.87297888356833586</v>
      </c>
      <c r="BV33" s="260">
        <v>-1.7518686173965632E-2</v>
      </c>
      <c r="BW33" s="238">
        <v>0</v>
      </c>
      <c r="BX33" s="247">
        <v>0</v>
      </c>
      <c r="BY33" s="231">
        <v>0</v>
      </c>
      <c r="BZ33" s="247">
        <v>0</v>
      </c>
      <c r="CA33" s="258"/>
      <c r="CB33" s="259"/>
      <c r="CC33" s="258"/>
      <c r="CD33" s="259"/>
      <c r="CE33" s="260" t="e">
        <v>#DIV/0!</v>
      </c>
      <c r="CF33" s="260" t="e">
        <v>#DIV/0!</v>
      </c>
      <c r="CG33" s="260" t="e">
        <v>#DIV/0!</v>
      </c>
      <c r="CH33" s="260" t="e">
        <v>#DIV/0!</v>
      </c>
      <c r="CI33" s="238">
        <v>4192645</v>
      </c>
      <c r="CJ33" s="247">
        <v>8.6946815482115607</v>
      </c>
      <c r="CK33" s="231">
        <v>26839805</v>
      </c>
      <c r="CL33" s="247">
        <v>18.864657748763666</v>
      </c>
      <c r="CM33" s="258">
        <v>5474059.595183624</v>
      </c>
      <c r="CN33" s="259">
        <v>12.038553072454146</v>
      </c>
      <c r="CO33" s="258">
        <v>5625153.82314061</v>
      </c>
      <c r="CP33" s="259">
        <v>9.0336997824069236</v>
      </c>
      <c r="CQ33" s="260">
        <v>0.30563393637754305</v>
      </c>
      <c r="CR33" s="260">
        <v>0.38458815376974881</v>
      </c>
      <c r="CS33" s="260">
        <v>2.7601860251928383E-2</v>
      </c>
      <c r="CT33" s="260">
        <v>-0.24960252880578623</v>
      </c>
      <c r="CU33" s="238">
        <v>0</v>
      </c>
      <c r="CV33" s="247">
        <v>0</v>
      </c>
      <c r="CW33" s="231">
        <v>0</v>
      </c>
      <c r="CX33" s="247">
        <v>0</v>
      </c>
      <c r="CY33" s="258"/>
      <c r="CZ33" s="259"/>
      <c r="DA33" s="258"/>
      <c r="DB33" s="259"/>
      <c r="DC33" s="260" t="e">
        <v>#DIV/0!</v>
      </c>
      <c r="DD33" s="260" t="e">
        <v>#DIV/0!</v>
      </c>
      <c r="DE33" s="260" t="e">
        <v>#DIV/0!</v>
      </c>
      <c r="DF33" s="260" t="e">
        <v>#DIV/0!</v>
      </c>
    </row>
    <row r="34" spans="1:110" ht="15" customHeight="1" x14ac:dyDescent="0.25">
      <c r="A34" s="582"/>
      <c r="B34" s="184" t="s">
        <v>157</v>
      </c>
      <c r="C34" s="240">
        <v>0</v>
      </c>
      <c r="D34" s="250">
        <v>0</v>
      </c>
      <c r="E34" s="240">
        <v>0</v>
      </c>
      <c r="F34" s="250">
        <v>0</v>
      </c>
      <c r="G34" s="241">
        <v>0</v>
      </c>
      <c r="H34" s="250">
        <v>0</v>
      </c>
      <c r="I34" s="241">
        <v>0</v>
      </c>
      <c r="J34" s="250">
        <v>0</v>
      </c>
      <c r="K34" s="261" t="e">
        <v>#DIV/0!</v>
      </c>
      <c r="L34" s="261" t="e">
        <v>#DIV/0!</v>
      </c>
      <c r="M34" s="261" t="e">
        <v>#DIV/0!</v>
      </c>
      <c r="N34" s="261" t="e">
        <v>#DIV/0!</v>
      </c>
      <c r="O34" s="240">
        <v>3232000</v>
      </c>
      <c r="P34" s="250">
        <v>2.2716474223268079</v>
      </c>
      <c r="Q34" s="241">
        <v>11845732.004320418</v>
      </c>
      <c r="R34" s="250">
        <v>8.3259054991301511</v>
      </c>
      <c r="S34" s="241">
        <v>0</v>
      </c>
      <c r="T34" s="271">
        <v>0</v>
      </c>
      <c r="U34" s="241">
        <v>0</v>
      </c>
      <c r="V34" s="271">
        <v>0</v>
      </c>
      <c r="W34" s="261">
        <v>-1</v>
      </c>
      <c r="X34" s="261">
        <v>-1</v>
      </c>
      <c r="Y34" s="261" t="e">
        <v>#DIV/0!</v>
      </c>
      <c r="Z34" s="261" t="e">
        <v>#DIV/0!</v>
      </c>
      <c r="AA34" s="240">
        <v>0</v>
      </c>
      <c r="AB34" s="250">
        <v>0</v>
      </c>
      <c r="AC34" s="241">
        <v>0</v>
      </c>
      <c r="AD34" s="250">
        <v>0</v>
      </c>
      <c r="AE34" s="241">
        <v>0</v>
      </c>
      <c r="AF34" s="250">
        <v>0</v>
      </c>
      <c r="AG34" s="241">
        <v>0</v>
      </c>
      <c r="AH34" s="250">
        <v>0</v>
      </c>
      <c r="AI34" s="261" t="e">
        <v>#DIV/0!</v>
      </c>
      <c r="AJ34" s="261" t="e">
        <v>#DIV/0!</v>
      </c>
      <c r="AK34" s="261" t="e">
        <v>#DIV/0!</v>
      </c>
      <c r="AL34" s="261" t="e">
        <v>#DIV/0!</v>
      </c>
      <c r="AM34" s="240">
        <v>0</v>
      </c>
      <c r="AN34" s="250">
        <v>0</v>
      </c>
      <c r="AO34" s="241">
        <v>0</v>
      </c>
      <c r="AP34" s="250">
        <v>0</v>
      </c>
      <c r="AQ34" s="241">
        <v>0</v>
      </c>
      <c r="AR34" s="250">
        <v>0</v>
      </c>
      <c r="AS34" s="241">
        <v>0</v>
      </c>
      <c r="AT34" s="250">
        <v>0</v>
      </c>
      <c r="AU34" s="261" t="e">
        <v>#DIV/0!</v>
      </c>
      <c r="AV34" s="261" t="e">
        <v>#DIV/0!</v>
      </c>
      <c r="AW34" s="261" t="e">
        <v>#DIV/0!</v>
      </c>
      <c r="AX34" s="261" t="e">
        <v>#DIV/0!</v>
      </c>
      <c r="AY34" s="240">
        <v>92495991</v>
      </c>
      <c r="AZ34" s="250">
        <v>112.66204671353611</v>
      </c>
      <c r="BA34" s="241">
        <v>0</v>
      </c>
      <c r="BB34" s="250">
        <v>0</v>
      </c>
      <c r="BC34" s="241">
        <v>14451549.458938971</v>
      </c>
      <c r="BD34" s="250">
        <v>129.21628629237279</v>
      </c>
      <c r="BE34" s="241">
        <v>0</v>
      </c>
      <c r="BF34" s="250">
        <v>0</v>
      </c>
      <c r="BG34" s="261">
        <v>-0.84376026136160898</v>
      </c>
      <c r="BH34" s="261">
        <v>0.14693714575351943</v>
      </c>
      <c r="BI34" s="261">
        <v>-1</v>
      </c>
      <c r="BJ34" s="261">
        <v>-1</v>
      </c>
      <c r="BK34" s="240">
        <v>0</v>
      </c>
      <c r="BL34" s="250">
        <v>0</v>
      </c>
      <c r="BM34" s="241">
        <v>0</v>
      </c>
      <c r="BN34" s="250">
        <v>0</v>
      </c>
      <c r="BO34" s="241">
        <v>31698575.717453245</v>
      </c>
      <c r="BP34" s="250">
        <v>142.58406188270357</v>
      </c>
      <c r="BQ34" s="241">
        <v>59250095.166010141</v>
      </c>
      <c r="BR34" s="250">
        <v>139.80145904357113</v>
      </c>
      <c r="BS34" s="261" t="e">
        <v>#DIV/0!</v>
      </c>
      <c r="BT34" s="261" t="e">
        <v>#DIV/0!</v>
      </c>
      <c r="BU34" s="261">
        <v>0.86917215758015975</v>
      </c>
      <c r="BV34" s="261">
        <v>-1.9515525104212127E-2</v>
      </c>
      <c r="BW34" s="240">
        <v>0</v>
      </c>
      <c r="BX34" s="250">
        <v>0</v>
      </c>
      <c r="BY34" s="241">
        <v>0</v>
      </c>
      <c r="BZ34" s="250">
        <v>0</v>
      </c>
      <c r="CA34" s="241">
        <v>0</v>
      </c>
      <c r="CB34" s="250">
        <v>0</v>
      </c>
      <c r="CC34" s="241">
        <v>0</v>
      </c>
      <c r="CD34" s="250">
        <v>0</v>
      </c>
      <c r="CE34" s="261" t="e">
        <v>#DIV/0!</v>
      </c>
      <c r="CF34" s="261" t="e">
        <v>#DIV/0!</v>
      </c>
      <c r="CG34" s="261" t="e">
        <v>#DIV/0!</v>
      </c>
      <c r="CH34" s="261" t="e">
        <v>#DIV/0!</v>
      </c>
      <c r="CI34" s="240">
        <v>32609066</v>
      </c>
      <c r="CJ34" s="250">
        <v>67.624481551529627</v>
      </c>
      <c r="CK34" s="241">
        <v>134208075.57720201</v>
      </c>
      <c r="CL34" s="250">
        <v>94.329650043438221</v>
      </c>
      <c r="CM34" s="241">
        <v>105215704.95394149</v>
      </c>
      <c r="CN34" s="250">
        <v>233.61748819127996</v>
      </c>
      <c r="CO34" s="241">
        <v>149503649.29772019</v>
      </c>
      <c r="CP34" s="250">
        <v>235.00382008849186</v>
      </c>
      <c r="CQ34" s="261">
        <v>2.2265783065955183</v>
      </c>
      <c r="CR34" s="261">
        <v>2.4546288981641093</v>
      </c>
      <c r="CS34" s="261">
        <v>0.42092522559408679</v>
      </c>
      <c r="CT34" s="261">
        <v>5.9341957143071861E-3</v>
      </c>
      <c r="CU34" s="240">
        <v>0</v>
      </c>
      <c r="CV34" s="250">
        <v>0</v>
      </c>
      <c r="CW34" s="241">
        <v>0</v>
      </c>
      <c r="CX34" s="250">
        <v>0</v>
      </c>
      <c r="CY34" s="241">
        <v>0</v>
      </c>
      <c r="CZ34" s="250">
        <v>0</v>
      </c>
      <c r="DA34" s="241">
        <v>0</v>
      </c>
      <c r="DB34" s="250">
        <v>0</v>
      </c>
      <c r="DC34" s="261" t="e">
        <v>#DIV/0!</v>
      </c>
      <c r="DD34" s="261" t="e">
        <v>#DIV/0!</v>
      </c>
      <c r="DE34" s="261" t="e">
        <v>#DIV/0!</v>
      </c>
      <c r="DF34" s="261" t="e">
        <v>#DIV/0!</v>
      </c>
    </row>
    <row r="35" spans="1:110" ht="15" customHeight="1" x14ac:dyDescent="0.25">
      <c r="A35" s="580" t="s">
        <v>147</v>
      </c>
      <c r="B35" s="183" t="s">
        <v>158</v>
      </c>
      <c r="C35" s="238">
        <v>0</v>
      </c>
      <c r="D35" s="247">
        <v>0</v>
      </c>
      <c r="E35" s="238">
        <v>0</v>
      </c>
      <c r="F35" s="247">
        <v>0</v>
      </c>
      <c r="G35" s="258"/>
      <c r="H35" s="259"/>
      <c r="I35" s="258"/>
      <c r="J35" s="259"/>
      <c r="K35" s="260" t="e">
        <v>#DIV/0!</v>
      </c>
      <c r="L35" s="260" t="e">
        <v>#DIV/0!</v>
      </c>
      <c r="M35" s="260" t="e">
        <v>#DIV/0!</v>
      </c>
      <c r="N35" s="260" t="e">
        <v>#DIV/0!</v>
      </c>
      <c r="O35" s="238">
        <v>0</v>
      </c>
      <c r="P35" s="247">
        <v>0</v>
      </c>
      <c r="Q35" s="231">
        <v>0</v>
      </c>
      <c r="R35" s="247">
        <v>0</v>
      </c>
      <c r="S35" s="258"/>
      <c r="T35" s="270"/>
      <c r="U35" s="258"/>
      <c r="V35" s="270"/>
      <c r="W35" s="260" t="e">
        <v>#DIV/0!</v>
      </c>
      <c r="X35" s="260" t="e">
        <v>#DIV/0!</v>
      </c>
      <c r="Y35" s="260" t="e">
        <v>#DIV/0!</v>
      </c>
      <c r="Z35" s="260" t="e">
        <v>#DIV/0!</v>
      </c>
      <c r="AA35" s="238">
        <v>0</v>
      </c>
      <c r="AB35" s="247">
        <v>0</v>
      </c>
      <c r="AC35" s="231">
        <v>0</v>
      </c>
      <c r="AD35" s="247">
        <v>0</v>
      </c>
      <c r="AE35" s="258"/>
      <c r="AF35" s="259"/>
      <c r="AG35" s="258"/>
      <c r="AH35" s="259"/>
      <c r="AI35" s="260" t="e">
        <v>#DIV/0!</v>
      </c>
      <c r="AJ35" s="260" t="e">
        <v>#DIV/0!</v>
      </c>
      <c r="AK35" s="260" t="e">
        <v>#DIV/0!</v>
      </c>
      <c r="AL35" s="260" t="e">
        <v>#DIV/0!</v>
      </c>
      <c r="AM35" s="238">
        <v>0</v>
      </c>
      <c r="AN35" s="247">
        <v>0</v>
      </c>
      <c r="AO35" s="231">
        <v>0</v>
      </c>
      <c r="AP35" s="247">
        <v>0</v>
      </c>
      <c r="AQ35" s="258"/>
      <c r="AR35" s="259"/>
      <c r="AS35" s="258"/>
      <c r="AT35" s="259"/>
      <c r="AU35" s="260" t="e">
        <v>#DIV/0!</v>
      </c>
      <c r="AV35" s="260" t="e">
        <v>#DIV/0!</v>
      </c>
      <c r="AW35" s="260" t="e">
        <v>#DIV/0!</v>
      </c>
      <c r="AX35" s="260" t="e">
        <v>#DIV/0!</v>
      </c>
      <c r="AY35" s="238">
        <v>131133917</v>
      </c>
      <c r="AZ35" s="247">
        <v>159.72384665604554</v>
      </c>
      <c r="BA35" s="231">
        <v>0</v>
      </c>
      <c r="BB35" s="247">
        <v>0</v>
      </c>
      <c r="BC35" s="258">
        <v>4608527.6679656981</v>
      </c>
      <c r="BD35" s="259">
        <v>41.20643479940717</v>
      </c>
      <c r="BE35" s="258"/>
      <c r="BF35" s="259"/>
      <c r="BG35" s="260">
        <v>-0.96485632570583779</v>
      </c>
      <c r="BH35" s="260">
        <v>-0.74201451028071952</v>
      </c>
      <c r="BI35" s="260">
        <v>-1</v>
      </c>
      <c r="BJ35" s="260">
        <v>-1</v>
      </c>
      <c r="BK35" s="238">
        <v>0</v>
      </c>
      <c r="BL35" s="247">
        <v>0</v>
      </c>
      <c r="BM35" s="231">
        <v>0</v>
      </c>
      <c r="BN35" s="247">
        <v>0</v>
      </c>
      <c r="BO35" s="258">
        <v>11602390.161029343</v>
      </c>
      <c r="BP35" s="259">
        <v>52.188966830980114</v>
      </c>
      <c r="BQ35" s="258">
        <v>15571201.971712461</v>
      </c>
      <c r="BR35" s="259">
        <v>36.740476932707729</v>
      </c>
      <c r="BS35" s="260" t="e">
        <v>#DIV/0!</v>
      </c>
      <c r="BT35" s="260" t="e">
        <v>#DIV/0!</v>
      </c>
      <c r="BU35" s="260">
        <v>0.34206846654870743</v>
      </c>
      <c r="BV35" s="260">
        <v>-0.29601064815680433</v>
      </c>
      <c r="BW35" s="238">
        <v>0</v>
      </c>
      <c r="BX35" s="247">
        <v>0</v>
      </c>
      <c r="BY35" s="231">
        <v>0</v>
      </c>
      <c r="BZ35" s="247">
        <v>0</v>
      </c>
      <c r="CA35" s="258"/>
      <c r="CB35" s="259"/>
      <c r="CC35" s="258"/>
      <c r="CD35" s="259"/>
      <c r="CE35" s="260" t="e">
        <v>#DIV/0!</v>
      </c>
      <c r="CF35" s="260" t="e">
        <v>#DIV/0!</v>
      </c>
      <c r="CG35" s="260" t="e">
        <v>#DIV/0!</v>
      </c>
      <c r="CH35" s="260" t="e">
        <v>#DIV/0!</v>
      </c>
      <c r="CI35" s="238">
        <v>18474474</v>
      </c>
      <c r="CJ35" s="247">
        <v>38.312251144734226</v>
      </c>
      <c r="CK35" s="231">
        <v>136917493.64637411</v>
      </c>
      <c r="CL35" s="247">
        <v>96.233994898896299</v>
      </c>
      <c r="CM35" s="258">
        <v>132174825.17456682</v>
      </c>
      <c r="CN35" s="259">
        <v>302.53327321362775</v>
      </c>
      <c r="CO35" s="258">
        <v>170925435.84912091</v>
      </c>
      <c r="CP35" s="259">
        <v>306.24176153486712</v>
      </c>
      <c r="CQ35" s="260">
        <v>6.1544567479738159</v>
      </c>
      <c r="CR35" s="260">
        <v>6.8965151922483425</v>
      </c>
      <c r="CS35" s="260">
        <v>0.29317693912872689</v>
      </c>
      <c r="CT35" s="260">
        <v>1.2258117204254416E-2</v>
      </c>
      <c r="CU35" s="238">
        <v>0</v>
      </c>
      <c r="CV35" s="247">
        <v>0</v>
      </c>
      <c r="CW35" s="231">
        <v>0</v>
      </c>
      <c r="CX35" s="247">
        <v>0</v>
      </c>
      <c r="CY35" s="258"/>
      <c r="CZ35" s="259"/>
      <c r="DA35" s="258"/>
      <c r="DB35" s="259"/>
      <c r="DC35" s="260" t="e">
        <v>#DIV/0!</v>
      </c>
      <c r="DD35" s="260" t="e">
        <v>#DIV/0!</v>
      </c>
      <c r="DE35" s="260" t="e">
        <v>#DIV/0!</v>
      </c>
      <c r="DF35" s="260" t="e">
        <v>#DIV/0!</v>
      </c>
    </row>
    <row r="36" spans="1:110" ht="15" customHeight="1" x14ac:dyDescent="0.25">
      <c r="A36" s="581"/>
      <c r="B36" s="185" t="s">
        <v>185</v>
      </c>
      <c r="C36" s="238">
        <v>0</v>
      </c>
      <c r="D36" s="247">
        <v>0</v>
      </c>
      <c r="E36" s="238">
        <v>0</v>
      </c>
      <c r="F36" s="247">
        <v>0</v>
      </c>
      <c r="G36" s="258"/>
      <c r="H36" s="259"/>
      <c r="I36" s="258"/>
      <c r="J36" s="259"/>
      <c r="K36" s="260" t="e">
        <v>#DIV/0!</v>
      </c>
      <c r="L36" s="260" t="e">
        <v>#DIV/0!</v>
      </c>
      <c r="M36" s="260" t="e">
        <v>#DIV/0!</v>
      </c>
      <c r="N36" s="260" t="e">
        <v>#DIV/0!</v>
      </c>
      <c r="O36" s="238">
        <v>0</v>
      </c>
      <c r="P36" s="247">
        <v>0</v>
      </c>
      <c r="Q36" s="231">
        <v>0</v>
      </c>
      <c r="R36" s="247">
        <v>0</v>
      </c>
      <c r="S36" s="258"/>
      <c r="T36" s="270"/>
      <c r="U36" s="258"/>
      <c r="V36" s="270"/>
      <c r="W36" s="260" t="e">
        <v>#DIV/0!</v>
      </c>
      <c r="X36" s="260" t="e">
        <v>#DIV/0!</v>
      </c>
      <c r="Y36" s="260" t="e">
        <v>#DIV/0!</v>
      </c>
      <c r="Z36" s="260" t="e">
        <v>#DIV/0!</v>
      </c>
      <c r="AA36" s="238">
        <v>0</v>
      </c>
      <c r="AB36" s="247">
        <v>0</v>
      </c>
      <c r="AC36" s="231">
        <v>0</v>
      </c>
      <c r="AD36" s="247">
        <v>0</v>
      </c>
      <c r="AE36" s="258"/>
      <c r="AF36" s="259"/>
      <c r="AG36" s="258"/>
      <c r="AH36" s="259"/>
      <c r="AI36" s="260" t="e">
        <v>#DIV/0!</v>
      </c>
      <c r="AJ36" s="260" t="e">
        <v>#DIV/0!</v>
      </c>
      <c r="AK36" s="260" t="e">
        <v>#DIV/0!</v>
      </c>
      <c r="AL36" s="260" t="e">
        <v>#DIV/0!</v>
      </c>
      <c r="AM36" s="238">
        <v>0</v>
      </c>
      <c r="AN36" s="247">
        <v>0</v>
      </c>
      <c r="AO36" s="231">
        <v>0</v>
      </c>
      <c r="AP36" s="247">
        <v>0</v>
      </c>
      <c r="AQ36" s="258"/>
      <c r="AR36" s="259"/>
      <c r="AS36" s="258"/>
      <c r="AT36" s="259"/>
      <c r="AU36" s="260" t="e">
        <v>#DIV/0!</v>
      </c>
      <c r="AV36" s="260" t="e">
        <v>#DIV/0!</v>
      </c>
      <c r="AW36" s="260" t="e">
        <v>#DIV/0!</v>
      </c>
      <c r="AX36" s="260" t="e">
        <v>#DIV/0!</v>
      </c>
      <c r="AY36" s="238">
        <v>3041752</v>
      </c>
      <c r="AZ36" s="247">
        <v>3.7049173938251214</v>
      </c>
      <c r="BA36" s="231">
        <v>0</v>
      </c>
      <c r="BB36" s="247">
        <v>0</v>
      </c>
      <c r="BC36" s="258">
        <v>641650.32772173325</v>
      </c>
      <c r="BD36" s="259">
        <v>5.7372168072401033</v>
      </c>
      <c r="BE36" s="258"/>
      <c r="BF36" s="259"/>
      <c r="BG36" s="260">
        <v>-0.78905238569030833</v>
      </c>
      <c r="BH36" s="260">
        <v>0.54854108671954638</v>
      </c>
      <c r="BI36" s="260">
        <v>-1</v>
      </c>
      <c r="BJ36" s="260">
        <v>-1</v>
      </c>
      <c r="BK36" s="238">
        <v>0</v>
      </c>
      <c r="BL36" s="247">
        <v>0</v>
      </c>
      <c r="BM36" s="231">
        <v>0</v>
      </c>
      <c r="BN36" s="247">
        <v>0</v>
      </c>
      <c r="BO36" s="258">
        <v>650501.80211231078</v>
      </c>
      <c r="BP36" s="259">
        <v>2.9260364892711279</v>
      </c>
      <c r="BQ36" s="258">
        <v>3997132.8370798049</v>
      </c>
      <c r="BR36" s="259">
        <v>9.4312929126786269</v>
      </c>
      <c r="BS36" s="260" t="e">
        <v>#DIV/0!</v>
      </c>
      <c r="BT36" s="260" t="e">
        <v>#DIV/0!</v>
      </c>
      <c r="BU36" s="260">
        <v>5.1446914122302303</v>
      </c>
      <c r="BV36" s="260">
        <v>2.2232314761829746</v>
      </c>
      <c r="BW36" s="238">
        <v>0</v>
      </c>
      <c r="BX36" s="247">
        <v>0</v>
      </c>
      <c r="BY36" s="231">
        <v>0</v>
      </c>
      <c r="BZ36" s="247">
        <v>0</v>
      </c>
      <c r="CA36" s="258"/>
      <c r="CB36" s="259"/>
      <c r="CC36" s="258"/>
      <c r="CD36" s="259"/>
      <c r="CE36" s="260" t="e">
        <v>#DIV/0!</v>
      </c>
      <c r="CF36" s="260" t="e">
        <v>#DIV/0!</v>
      </c>
      <c r="CG36" s="260" t="e">
        <v>#DIV/0!</v>
      </c>
      <c r="CH36" s="260" t="e">
        <v>#DIV/0!</v>
      </c>
      <c r="CI36" s="238">
        <v>8812072</v>
      </c>
      <c r="CJ36" s="247">
        <v>18.27442099674829</v>
      </c>
      <c r="CK36" s="231">
        <v>12504408</v>
      </c>
      <c r="CL36" s="247">
        <v>8.7888633047409392</v>
      </c>
      <c r="CM36" s="258">
        <v>3107454.7083244706</v>
      </c>
      <c r="CN36" s="259">
        <v>6.567378371163354</v>
      </c>
      <c r="CO36" s="258">
        <v>5038910.7339827046</v>
      </c>
      <c r="CP36" s="259">
        <v>6.5411630738303739</v>
      </c>
      <c r="CQ36" s="260">
        <v>-0.64736389939568462</v>
      </c>
      <c r="CR36" s="260">
        <v>-0.64062454442020689</v>
      </c>
      <c r="CS36" s="260">
        <v>0.62155564825582565</v>
      </c>
      <c r="CT36" s="260">
        <v>-3.9917446279764601E-3</v>
      </c>
      <c r="CU36" s="238">
        <v>0</v>
      </c>
      <c r="CV36" s="247">
        <v>0</v>
      </c>
      <c r="CW36" s="231">
        <v>0</v>
      </c>
      <c r="CX36" s="247">
        <v>0</v>
      </c>
      <c r="CY36" s="258"/>
      <c r="CZ36" s="259"/>
      <c r="DA36" s="258"/>
      <c r="DB36" s="259"/>
      <c r="DC36" s="260" t="e">
        <v>#DIV/0!</v>
      </c>
      <c r="DD36" s="260" t="e">
        <v>#DIV/0!</v>
      </c>
      <c r="DE36" s="260" t="e">
        <v>#DIV/0!</v>
      </c>
      <c r="DF36" s="260" t="e">
        <v>#DIV/0!</v>
      </c>
    </row>
    <row r="37" spans="1:110" ht="16.5" customHeight="1" x14ac:dyDescent="0.25">
      <c r="A37" s="583"/>
      <c r="B37" s="186" t="s">
        <v>186</v>
      </c>
      <c r="C37" s="238">
        <v>0</v>
      </c>
      <c r="D37" s="247">
        <v>0</v>
      </c>
      <c r="E37" s="238">
        <v>0</v>
      </c>
      <c r="F37" s="247">
        <v>0</v>
      </c>
      <c r="G37" s="258"/>
      <c r="H37" s="259"/>
      <c r="I37" s="258"/>
      <c r="J37" s="259"/>
      <c r="K37" s="260" t="e">
        <v>#DIV/0!</v>
      </c>
      <c r="L37" s="260" t="e">
        <v>#DIV/0!</v>
      </c>
      <c r="M37" s="260" t="e">
        <v>#DIV/0!</v>
      </c>
      <c r="N37" s="260" t="e">
        <v>#DIV/0!</v>
      </c>
      <c r="O37" s="238">
        <v>0</v>
      </c>
      <c r="P37" s="247">
        <v>0</v>
      </c>
      <c r="Q37" s="231">
        <v>0</v>
      </c>
      <c r="R37" s="247">
        <v>0</v>
      </c>
      <c r="S37" s="258"/>
      <c r="T37" s="270"/>
      <c r="U37" s="258"/>
      <c r="V37" s="270"/>
      <c r="W37" s="260" t="e">
        <v>#DIV/0!</v>
      </c>
      <c r="X37" s="260" t="e">
        <v>#DIV/0!</v>
      </c>
      <c r="Y37" s="260" t="e">
        <v>#DIV/0!</v>
      </c>
      <c r="Z37" s="260" t="e">
        <v>#DIV/0!</v>
      </c>
      <c r="AA37" s="238">
        <v>0</v>
      </c>
      <c r="AB37" s="247">
        <v>0</v>
      </c>
      <c r="AC37" s="231">
        <v>0</v>
      </c>
      <c r="AD37" s="247">
        <v>0</v>
      </c>
      <c r="AE37" s="258"/>
      <c r="AF37" s="259"/>
      <c r="AG37" s="258"/>
      <c r="AH37" s="259"/>
      <c r="AI37" s="260" t="e">
        <v>#DIV/0!</v>
      </c>
      <c r="AJ37" s="260" t="e">
        <v>#DIV/0!</v>
      </c>
      <c r="AK37" s="260" t="e">
        <v>#DIV/0!</v>
      </c>
      <c r="AL37" s="260" t="e">
        <v>#DIV/0!</v>
      </c>
      <c r="AM37" s="238">
        <v>0</v>
      </c>
      <c r="AN37" s="247">
        <v>0</v>
      </c>
      <c r="AO37" s="231">
        <v>0</v>
      </c>
      <c r="AP37" s="247">
        <v>0</v>
      </c>
      <c r="AQ37" s="258"/>
      <c r="AR37" s="259"/>
      <c r="AS37" s="258"/>
      <c r="AT37" s="259"/>
      <c r="AU37" s="260" t="e">
        <v>#DIV/0!</v>
      </c>
      <c r="AV37" s="260" t="e">
        <v>#DIV/0!</v>
      </c>
      <c r="AW37" s="260" t="e">
        <v>#DIV/0!</v>
      </c>
      <c r="AX37" s="260" t="e">
        <v>#DIV/0!</v>
      </c>
      <c r="AY37" s="238">
        <v>2589407</v>
      </c>
      <c r="AZ37" s="247">
        <v>3.1539517468855203</v>
      </c>
      <c r="BA37" s="231">
        <v>0</v>
      </c>
      <c r="BB37" s="247">
        <v>0</v>
      </c>
      <c r="BC37" s="258">
        <v>0</v>
      </c>
      <c r="BD37" s="259">
        <v>0</v>
      </c>
      <c r="BE37" s="258"/>
      <c r="BF37" s="259"/>
      <c r="BG37" s="260">
        <v>-1</v>
      </c>
      <c r="BH37" s="260">
        <v>-1</v>
      </c>
      <c r="BI37" s="260" t="e">
        <v>#DIV/0!</v>
      </c>
      <c r="BJ37" s="260" t="e">
        <v>#DIV/0!</v>
      </c>
      <c r="BK37" s="238">
        <v>0</v>
      </c>
      <c r="BL37" s="247">
        <v>0</v>
      </c>
      <c r="BM37" s="231">
        <v>0</v>
      </c>
      <c r="BN37" s="247">
        <v>0</v>
      </c>
      <c r="BO37" s="258">
        <v>35378.272402253657</v>
      </c>
      <c r="BP37" s="259">
        <v>0.15913578661922792</v>
      </c>
      <c r="BQ37" s="258">
        <v>67124.868252397413</v>
      </c>
      <c r="BR37" s="259">
        <v>0.15838210037468478</v>
      </c>
      <c r="BS37" s="260" t="e">
        <v>#DIV/0!</v>
      </c>
      <c r="BT37" s="260" t="e">
        <v>#DIV/0!</v>
      </c>
      <c r="BU37" s="260">
        <v>0.89734726131289111</v>
      </c>
      <c r="BV37" s="260">
        <v>-4.7361203947577273E-3</v>
      </c>
      <c r="BW37" s="238">
        <v>0</v>
      </c>
      <c r="BX37" s="247">
        <v>0</v>
      </c>
      <c r="BY37" s="231">
        <v>0</v>
      </c>
      <c r="BZ37" s="247">
        <v>0</v>
      </c>
      <c r="CA37" s="258"/>
      <c r="CB37" s="259"/>
      <c r="CC37" s="258"/>
      <c r="CD37" s="259"/>
      <c r="CE37" s="260" t="e">
        <v>#DIV/0!</v>
      </c>
      <c r="CF37" s="260" t="e">
        <v>#DIV/0!</v>
      </c>
      <c r="CG37" s="260" t="e">
        <v>#DIV/0!</v>
      </c>
      <c r="CH37" s="260" t="e">
        <v>#DIV/0!</v>
      </c>
      <c r="CI37" s="238">
        <v>5698673</v>
      </c>
      <c r="CJ37" s="247">
        <v>11.817873199946911</v>
      </c>
      <c r="CK37" s="231">
        <v>8724952</v>
      </c>
      <c r="CL37" s="247">
        <v>6.1324302972540616</v>
      </c>
      <c r="CM37" s="258">
        <v>14366185.884832684</v>
      </c>
      <c r="CN37" s="259">
        <v>31.605712798762404</v>
      </c>
      <c r="CO37" s="258">
        <v>17394540.237243921</v>
      </c>
      <c r="CP37" s="259">
        <v>27.14034869001528</v>
      </c>
      <c r="CQ37" s="260">
        <v>1.5209703881645225</v>
      </c>
      <c r="CR37" s="260">
        <v>1.6743993833767303</v>
      </c>
      <c r="CS37" s="260">
        <v>0.21079738050782618</v>
      </c>
      <c r="CT37" s="260">
        <v>-0.14128344888718902</v>
      </c>
      <c r="CU37" s="238">
        <v>0</v>
      </c>
      <c r="CV37" s="247">
        <v>0</v>
      </c>
      <c r="CW37" s="231">
        <v>0</v>
      </c>
      <c r="CX37" s="247">
        <v>0</v>
      </c>
      <c r="CY37" s="258"/>
      <c r="CZ37" s="259"/>
      <c r="DA37" s="258"/>
      <c r="DB37" s="259"/>
      <c r="DC37" s="260" t="e">
        <v>#DIV/0!</v>
      </c>
      <c r="DD37" s="260" t="e">
        <v>#DIV/0!</v>
      </c>
      <c r="DE37" s="260" t="e">
        <v>#DIV/0!</v>
      </c>
      <c r="DF37" s="260" t="e">
        <v>#DIV/0!</v>
      </c>
    </row>
    <row r="38" spans="1:110" ht="15" customHeight="1" x14ac:dyDescent="0.25">
      <c r="A38" s="583"/>
      <c r="B38" s="186" t="s">
        <v>159</v>
      </c>
      <c r="C38" s="238">
        <v>0</v>
      </c>
      <c r="D38" s="247">
        <v>0</v>
      </c>
      <c r="E38" s="238">
        <v>0</v>
      </c>
      <c r="F38" s="247">
        <v>0</v>
      </c>
      <c r="G38" s="258"/>
      <c r="H38" s="259"/>
      <c r="I38" s="258"/>
      <c r="J38" s="259"/>
      <c r="K38" s="260" t="e">
        <v>#DIV/0!</v>
      </c>
      <c r="L38" s="260" t="e">
        <v>#DIV/0!</v>
      </c>
      <c r="M38" s="260" t="e">
        <v>#DIV/0!</v>
      </c>
      <c r="N38" s="260" t="e">
        <v>#DIV/0!</v>
      </c>
      <c r="O38" s="238">
        <v>0</v>
      </c>
      <c r="P38" s="247">
        <v>0</v>
      </c>
      <c r="Q38" s="231">
        <v>0</v>
      </c>
      <c r="R38" s="247">
        <v>0</v>
      </c>
      <c r="S38" s="258"/>
      <c r="T38" s="270"/>
      <c r="U38" s="258"/>
      <c r="V38" s="270"/>
      <c r="W38" s="260" t="e">
        <v>#DIV/0!</v>
      </c>
      <c r="X38" s="260" t="e">
        <v>#DIV/0!</v>
      </c>
      <c r="Y38" s="260" t="e">
        <v>#DIV/0!</v>
      </c>
      <c r="Z38" s="260" t="e">
        <v>#DIV/0!</v>
      </c>
      <c r="AA38" s="238">
        <v>0</v>
      </c>
      <c r="AB38" s="247">
        <v>0</v>
      </c>
      <c r="AC38" s="231">
        <v>0</v>
      </c>
      <c r="AD38" s="247">
        <v>0</v>
      </c>
      <c r="AE38" s="258"/>
      <c r="AF38" s="259"/>
      <c r="AG38" s="258"/>
      <c r="AH38" s="259"/>
      <c r="AI38" s="260" t="e">
        <v>#DIV/0!</v>
      </c>
      <c r="AJ38" s="260" t="e">
        <v>#DIV/0!</v>
      </c>
      <c r="AK38" s="260" t="e">
        <v>#DIV/0!</v>
      </c>
      <c r="AL38" s="260" t="e">
        <v>#DIV/0!</v>
      </c>
      <c r="AM38" s="238">
        <v>0</v>
      </c>
      <c r="AN38" s="247">
        <v>0</v>
      </c>
      <c r="AO38" s="231">
        <v>0</v>
      </c>
      <c r="AP38" s="247">
        <v>0</v>
      </c>
      <c r="AQ38" s="258"/>
      <c r="AR38" s="259"/>
      <c r="AS38" s="258"/>
      <c r="AT38" s="259"/>
      <c r="AU38" s="260" t="e">
        <v>#DIV/0!</v>
      </c>
      <c r="AV38" s="260" t="e">
        <v>#DIV/0!</v>
      </c>
      <c r="AW38" s="260" t="e">
        <v>#DIV/0!</v>
      </c>
      <c r="AX38" s="260" t="e">
        <v>#DIV/0!</v>
      </c>
      <c r="AY38" s="238">
        <v>3284072</v>
      </c>
      <c r="AZ38" s="247">
        <v>4.0000682091682869</v>
      </c>
      <c r="BA38" s="231">
        <v>0</v>
      </c>
      <c r="BB38" s="247">
        <v>0</v>
      </c>
      <c r="BC38" s="258">
        <v>0</v>
      </c>
      <c r="BD38" s="259">
        <v>0</v>
      </c>
      <c r="BE38" s="258"/>
      <c r="BF38" s="259"/>
      <c r="BG38" s="260">
        <v>-1</v>
      </c>
      <c r="BH38" s="260">
        <v>-1</v>
      </c>
      <c r="BI38" s="260" t="e">
        <v>#DIV/0!</v>
      </c>
      <c r="BJ38" s="260" t="e">
        <v>#DIV/0!</v>
      </c>
      <c r="BK38" s="238">
        <v>0</v>
      </c>
      <c r="BL38" s="247">
        <v>0</v>
      </c>
      <c r="BM38" s="231">
        <v>0</v>
      </c>
      <c r="BN38" s="247">
        <v>0</v>
      </c>
      <c r="BO38" s="258">
        <v>205453.70109458041</v>
      </c>
      <c r="BP38" s="259">
        <v>0.92415581987081585</v>
      </c>
      <c r="BQ38" s="258">
        <v>0</v>
      </c>
      <c r="BR38" s="259">
        <v>0</v>
      </c>
      <c r="BS38" s="260" t="e">
        <v>#DIV/0!</v>
      </c>
      <c r="BT38" s="260" t="e">
        <v>#DIV/0!</v>
      </c>
      <c r="BU38" s="260">
        <v>-1</v>
      </c>
      <c r="BV38" s="260">
        <v>-1</v>
      </c>
      <c r="BW38" s="238">
        <v>0</v>
      </c>
      <c r="BX38" s="247">
        <v>0</v>
      </c>
      <c r="BY38" s="231">
        <v>0</v>
      </c>
      <c r="BZ38" s="247">
        <v>0</v>
      </c>
      <c r="CA38" s="258"/>
      <c r="CB38" s="259"/>
      <c r="CC38" s="258"/>
      <c r="CD38" s="259"/>
      <c r="CE38" s="260" t="e">
        <v>#DIV/0!</v>
      </c>
      <c r="CF38" s="260" t="e">
        <v>#DIV/0!</v>
      </c>
      <c r="CG38" s="260" t="e">
        <v>#DIV/0!</v>
      </c>
      <c r="CH38" s="260" t="e">
        <v>#DIV/0!</v>
      </c>
      <c r="CI38" s="238">
        <v>393002</v>
      </c>
      <c r="CJ38" s="247">
        <v>0.81500514300882598</v>
      </c>
      <c r="CK38" s="231">
        <v>3816582</v>
      </c>
      <c r="CL38" s="247">
        <v>2.6825274326729249</v>
      </c>
      <c r="CM38" s="258">
        <v>138762.60872593021</v>
      </c>
      <c r="CN38" s="259">
        <v>0.31435259511745606</v>
      </c>
      <c r="CO38" s="258">
        <v>133416.93712855584</v>
      </c>
      <c r="CP38" s="259">
        <v>0.25041844439043021</v>
      </c>
      <c r="CQ38" s="260">
        <v>-0.64691627847713185</v>
      </c>
      <c r="CR38" s="260">
        <v>-0.61429372831080187</v>
      </c>
      <c r="CS38" s="260">
        <v>-3.852386205806059E-2</v>
      </c>
      <c r="CT38" s="260">
        <v>-0.20338356266197585</v>
      </c>
      <c r="CU38" s="238">
        <v>0</v>
      </c>
      <c r="CV38" s="247">
        <v>0</v>
      </c>
      <c r="CW38" s="231">
        <v>0</v>
      </c>
      <c r="CX38" s="247">
        <v>0</v>
      </c>
      <c r="CY38" s="258"/>
      <c r="CZ38" s="259"/>
      <c r="DA38" s="258"/>
      <c r="DB38" s="259"/>
      <c r="DC38" s="260" t="e">
        <v>#DIV/0!</v>
      </c>
      <c r="DD38" s="260" t="e">
        <v>#DIV/0!</v>
      </c>
      <c r="DE38" s="260" t="e">
        <v>#DIV/0!</v>
      </c>
      <c r="DF38" s="260" t="e">
        <v>#DIV/0!</v>
      </c>
    </row>
    <row r="39" spans="1:110" ht="15" customHeight="1" x14ac:dyDescent="0.25">
      <c r="A39" s="583"/>
      <c r="B39" s="186" t="s">
        <v>160</v>
      </c>
      <c r="C39" s="238">
        <v>0</v>
      </c>
      <c r="D39" s="247">
        <v>0</v>
      </c>
      <c r="E39" s="238">
        <v>0</v>
      </c>
      <c r="F39" s="247">
        <v>0</v>
      </c>
      <c r="G39" s="258"/>
      <c r="H39" s="259"/>
      <c r="I39" s="258"/>
      <c r="J39" s="259"/>
      <c r="K39" s="260" t="e">
        <v>#DIV/0!</v>
      </c>
      <c r="L39" s="260" t="e">
        <v>#DIV/0!</v>
      </c>
      <c r="M39" s="260" t="e">
        <v>#DIV/0!</v>
      </c>
      <c r="N39" s="260" t="e">
        <v>#DIV/0!</v>
      </c>
      <c r="O39" s="238">
        <v>0</v>
      </c>
      <c r="P39" s="247">
        <v>0</v>
      </c>
      <c r="Q39" s="231">
        <v>0</v>
      </c>
      <c r="R39" s="247">
        <v>0</v>
      </c>
      <c r="S39" s="258"/>
      <c r="T39" s="270"/>
      <c r="U39" s="258"/>
      <c r="V39" s="270"/>
      <c r="W39" s="260" t="e">
        <v>#DIV/0!</v>
      </c>
      <c r="X39" s="260" t="e">
        <v>#DIV/0!</v>
      </c>
      <c r="Y39" s="260" t="e">
        <v>#DIV/0!</v>
      </c>
      <c r="Z39" s="260" t="e">
        <v>#DIV/0!</v>
      </c>
      <c r="AA39" s="238">
        <v>0</v>
      </c>
      <c r="AB39" s="247">
        <v>0</v>
      </c>
      <c r="AC39" s="231">
        <v>0</v>
      </c>
      <c r="AD39" s="247">
        <v>0</v>
      </c>
      <c r="AE39" s="258"/>
      <c r="AF39" s="259"/>
      <c r="AG39" s="258"/>
      <c r="AH39" s="259"/>
      <c r="AI39" s="260" t="e">
        <v>#DIV/0!</v>
      </c>
      <c r="AJ39" s="260" t="e">
        <v>#DIV/0!</v>
      </c>
      <c r="AK39" s="260" t="e">
        <v>#DIV/0!</v>
      </c>
      <c r="AL39" s="260" t="e">
        <v>#DIV/0!</v>
      </c>
      <c r="AM39" s="238">
        <v>0</v>
      </c>
      <c r="AN39" s="247">
        <v>0</v>
      </c>
      <c r="AO39" s="231">
        <v>0</v>
      </c>
      <c r="AP39" s="247">
        <v>0</v>
      </c>
      <c r="AQ39" s="258"/>
      <c r="AR39" s="259"/>
      <c r="AS39" s="258"/>
      <c r="AT39" s="259"/>
      <c r="AU39" s="260" t="e">
        <v>#DIV/0!</v>
      </c>
      <c r="AV39" s="260" t="e">
        <v>#DIV/0!</v>
      </c>
      <c r="AW39" s="260" t="e">
        <v>#DIV/0!</v>
      </c>
      <c r="AX39" s="260" t="e">
        <v>#DIV/0!</v>
      </c>
      <c r="AY39" s="238">
        <v>28526443</v>
      </c>
      <c r="AZ39" s="247">
        <v>34.745802700108648</v>
      </c>
      <c r="BA39" s="231">
        <v>0</v>
      </c>
      <c r="BB39" s="247">
        <v>0</v>
      </c>
      <c r="BC39" s="258">
        <v>0</v>
      </c>
      <c r="BD39" s="259">
        <v>0</v>
      </c>
      <c r="BE39" s="258"/>
      <c r="BF39" s="259"/>
      <c r="BG39" s="260">
        <v>-1</v>
      </c>
      <c r="BH39" s="260">
        <v>-1</v>
      </c>
      <c r="BI39" s="260" t="e">
        <v>#DIV/0!</v>
      </c>
      <c r="BJ39" s="260" t="e">
        <v>#DIV/0!</v>
      </c>
      <c r="BK39" s="238">
        <v>0</v>
      </c>
      <c r="BL39" s="247">
        <v>0</v>
      </c>
      <c r="BM39" s="231">
        <v>0</v>
      </c>
      <c r="BN39" s="247">
        <v>0</v>
      </c>
      <c r="BO39" s="258">
        <v>156673.42525651868</v>
      </c>
      <c r="BP39" s="259">
        <v>0.70473618629655521</v>
      </c>
      <c r="BQ39" s="258">
        <v>40215.466172783759</v>
      </c>
      <c r="BR39" s="259">
        <v>9.4888975812106577E-2</v>
      </c>
      <c r="BS39" s="260" t="e">
        <v>#DIV/0!</v>
      </c>
      <c r="BT39" s="260" t="e">
        <v>#DIV/0!</v>
      </c>
      <c r="BU39" s="260">
        <v>-0.74331660837222602</v>
      </c>
      <c r="BV39" s="260">
        <v>-0.86535532351367439</v>
      </c>
      <c r="BW39" s="238">
        <v>0</v>
      </c>
      <c r="BX39" s="247">
        <v>0</v>
      </c>
      <c r="BY39" s="231">
        <v>0</v>
      </c>
      <c r="BZ39" s="247">
        <v>0</v>
      </c>
      <c r="CA39" s="258"/>
      <c r="CB39" s="259"/>
      <c r="CC39" s="258"/>
      <c r="CD39" s="259"/>
      <c r="CE39" s="260" t="e">
        <v>#DIV/0!</v>
      </c>
      <c r="CF39" s="260" t="e">
        <v>#DIV/0!</v>
      </c>
      <c r="CG39" s="260" t="e">
        <v>#DIV/0!</v>
      </c>
      <c r="CH39" s="260" t="e">
        <v>#DIV/0!</v>
      </c>
      <c r="CI39" s="238">
        <v>2262373</v>
      </c>
      <c r="CJ39" s="247">
        <v>4.6916952850222309</v>
      </c>
      <c r="CK39" s="231">
        <v>31924946</v>
      </c>
      <c r="CL39" s="247">
        <v>22.438806091838657</v>
      </c>
      <c r="CM39" s="258">
        <v>3470200.0365457125</v>
      </c>
      <c r="CN39" s="259">
        <v>8.0360141734746069</v>
      </c>
      <c r="CO39" s="258">
        <v>4409828.9644133365</v>
      </c>
      <c r="CP39" s="259">
        <v>8.277078855679191</v>
      </c>
      <c r="CQ39" s="260">
        <v>0.53387617185393943</v>
      </c>
      <c r="CR39" s="260">
        <v>0.71281672940883023</v>
      </c>
      <c r="CS39" s="260">
        <v>0.27077082530462543</v>
      </c>
      <c r="CT39" s="260">
        <v>2.9998040944264875E-2</v>
      </c>
      <c r="CU39" s="238">
        <v>0</v>
      </c>
      <c r="CV39" s="247">
        <v>0</v>
      </c>
      <c r="CW39" s="231">
        <v>0</v>
      </c>
      <c r="CX39" s="247">
        <v>0</v>
      </c>
      <c r="CY39" s="258"/>
      <c r="CZ39" s="259"/>
      <c r="DA39" s="258"/>
      <c r="DB39" s="259"/>
      <c r="DC39" s="260" t="e">
        <v>#DIV/0!</v>
      </c>
      <c r="DD39" s="260" t="e">
        <v>#DIV/0!</v>
      </c>
      <c r="DE39" s="260" t="e">
        <v>#DIV/0!</v>
      </c>
      <c r="DF39" s="260" t="e">
        <v>#DIV/0!</v>
      </c>
    </row>
    <row r="40" spans="1:110" ht="15" customHeight="1" x14ac:dyDescent="0.25">
      <c r="A40" s="583"/>
      <c r="B40" s="187" t="s">
        <v>161</v>
      </c>
      <c r="C40" s="241">
        <v>0</v>
      </c>
      <c r="D40" s="250">
        <v>0</v>
      </c>
      <c r="E40" s="241">
        <v>0</v>
      </c>
      <c r="F40" s="250">
        <v>0</v>
      </c>
      <c r="G40" s="241">
        <v>0</v>
      </c>
      <c r="H40" s="250">
        <v>0</v>
      </c>
      <c r="I40" s="241">
        <v>0</v>
      </c>
      <c r="J40" s="250">
        <v>0</v>
      </c>
      <c r="K40" s="261" t="e">
        <v>#DIV/0!</v>
      </c>
      <c r="L40" s="261" t="e">
        <v>#DIV/0!</v>
      </c>
      <c r="M40" s="261" t="e">
        <v>#DIV/0!</v>
      </c>
      <c r="N40" s="261" t="e">
        <v>#DIV/0!</v>
      </c>
      <c r="O40" s="241">
        <v>0</v>
      </c>
      <c r="P40" s="250">
        <v>0</v>
      </c>
      <c r="Q40" s="241">
        <v>0</v>
      </c>
      <c r="R40" s="250">
        <v>0</v>
      </c>
      <c r="S40" s="241">
        <v>0</v>
      </c>
      <c r="T40" s="271">
        <v>0</v>
      </c>
      <c r="U40" s="241">
        <v>0</v>
      </c>
      <c r="V40" s="271">
        <v>0</v>
      </c>
      <c r="W40" s="261" t="e">
        <v>#DIV/0!</v>
      </c>
      <c r="X40" s="261" t="e">
        <v>#DIV/0!</v>
      </c>
      <c r="Y40" s="261" t="e">
        <v>#DIV/0!</v>
      </c>
      <c r="Z40" s="261" t="e">
        <v>#DIV/0!</v>
      </c>
      <c r="AA40" s="241">
        <v>0</v>
      </c>
      <c r="AB40" s="250">
        <v>0</v>
      </c>
      <c r="AC40" s="241">
        <v>0</v>
      </c>
      <c r="AD40" s="250">
        <v>0</v>
      </c>
      <c r="AE40" s="241">
        <v>0</v>
      </c>
      <c r="AF40" s="250">
        <v>0</v>
      </c>
      <c r="AG40" s="241">
        <v>0</v>
      </c>
      <c r="AH40" s="250">
        <v>0</v>
      </c>
      <c r="AI40" s="261" t="e">
        <v>#DIV/0!</v>
      </c>
      <c r="AJ40" s="261" t="e">
        <v>#DIV/0!</v>
      </c>
      <c r="AK40" s="261" t="e">
        <v>#DIV/0!</v>
      </c>
      <c r="AL40" s="261" t="e">
        <v>#DIV/0!</v>
      </c>
      <c r="AM40" s="241">
        <v>0</v>
      </c>
      <c r="AN40" s="250">
        <v>0</v>
      </c>
      <c r="AO40" s="241">
        <v>0</v>
      </c>
      <c r="AP40" s="250">
        <v>0</v>
      </c>
      <c r="AQ40" s="241">
        <v>0</v>
      </c>
      <c r="AR40" s="250">
        <v>0</v>
      </c>
      <c r="AS40" s="241">
        <v>0</v>
      </c>
      <c r="AT40" s="250">
        <v>0</v>
      </c>
      <c r="AU40" s="261" t="e">
        <v>#DIV/0!</v>
      </c>
      <c r="AV40" s="261" t="e">
        <v>#DIV/0!</v>
      </c>
      <c r="AW40" s="261" t="e">
        <v>#DIV/0!</v>
      </c>
      <c r="AX40" s="261" t="e">
        <v>#DIV/0!</v>
      </c>
      <c r="AY40" s="241">
        <v>168575591</v>
      </c>
      <c r="AZ40" s="250">
        <v>205.32858670603312</v>
      </c>
      <c r="BA40" s="241">
        <v>0</v>
      </c>
      <c r="BB40" s="250">
        <v>0</v>
      </c>
      <c r="BC40" s="241">
        <v>5250177.9956874317</v>
      </c>
      <c r="BD40" s="250">
        <v>46.943651606647272</v>
      </c>
      <c r="BE40" s="241">
        <v>0</v>
      </c>
      <c r="BF40" s="250">
        <v>0</v>
      </c>
      <c r="BG40" s="261">
        <v>-0.96885564532478829</v>
      </c>
      <c r="BH40" s="261">
        <v>-0.77137303499850196</v>
      </c>
      <c r="BI40" s="261">
        <v>-1</v>
      </c>
      <c r="BJ40" s="261">
        <v>-1</v>
      </c>
      <c r="BK40" s="241">
        <v>0</v>
      </c>
      <c r="BL40" s="250">
        <v>0</v>
      </c>
      <c r="BM40" s="241">
        <v>0</v>
      </c>
      <c r="BN40" s="250">
        <v>0</v>
      </c>
      <c r="BO40" s="241">
        <v>12650397.361895006</v>
      </c>
      <c r="BP40" s="250">
        <v>56.903031113037848</v>
      </c>
      <c r="BQ40" s="241">
        <v>19675675.143217448</v>
      </c>
      <c r="BR40" s="250">
        <v>46.425040921573149</v>
      </c>
      <c r="BS40" s="261" t="e">
        <v>#DIV/0!</v>
      </c>
      <c r="BT40" s="261" t="e">
        <v>#DIV/0!</v>
      </c>
      <c r="BU40" s="261">
        <v>0.55534048301784478</v>
      </c>
      <c r="BV40" s="261">
        <v>-0.1841376458602034</v>
      </c>
      <c r="BW40" s="241">
        <v>0</v>
      </c>
      <c r="BX40" s="250">
        <v>0</v>
      </c>
      <c r="BY40" s="241">
        <v>0</v>
      </c>
      <c r="BZ40" s="250">
        <v>0</v>
      </c>
      <c r="CA40" s="241">
        <v>0</v>
      </c>
      <c r="CB40" s="250">
        <v>0</v>
      </c>
      <c r="CC40" s="241">
        <v>0</v>
      </c>
      <c r="CD40" s="250">
        <v>0</v>
      </c>
      <c r="CE40" s="261" t="e">
        <v>#DIV/0!</v>
      </c>
      <c r="CF40" s="261" t="e">
        <v>#DIV/0!</v>
      </c>
      <c r="CG40" s="261" t="e">
        <v>#DIV/0!</v>
      </c>
      <c r="CH40" s="261" t="e">
        <v>#DIV/0!</v>
      </c>
      <c r="CI40" s="241">
        <v>35640594</v>
      </c>
      <c r="CJ40" s="250">
        <v>73.911245769460493</v>
      </c>
      <c r="CK40" s="241">
        <v>193888381.64637411</v>
      </c>
      <c r="CL40" s="250">
        <v>136.2766220254029</v>
      </c>
      <c r="CM40" s="241">
        <v>153257428.41299564</v>
      </c>
      <c r="CN40" s="250">
        <v>349.05673115214552</v>
      </c>
      <c r="CO40" s="241">
        <v>197902132.72188944</v>
      </c>
      <c r="CP40" s="250">
        <v>348.45077059878241</v>
      </c>
      <c r="CQ40" s="261">
        <v>3.3000806443628754</v>
      </c>
      <c r="CR40" s="261">
        <v>3.7226471089514881</v>
      </c>
      <c r="CS40" s="261">
        <v>0.29130532053941277</v>
      </c>
      <c r="CT40" s="261">
        <v>-1.7359944653208264E-3</v>
      </c>
      <c r="CU40" s="241">
        <v>0</v>
      </c>
      <c r="CV40" s="250">
        <v>0</v>
      </c>
      <c r="CW40" s="241">
        <v>0</v>
      </c>
      <c r="CX40" s="250">
        <v>0</v>
      </c>
      <c r="CY40" s="241">
        <v>0</v>
      </c>
      <c r="CZ40" s="250">
        <v>0</v>
      </c>
      <c r="DA40" s="241">
        <v>0</v>
      </c>
      <c r="DB40" s="250">
        <v>0</v>
      </c>
      <c r="DC40" s="261" t="e">
        <v>#DIV/0!</v>
      </c>
      <c r="DD40" s="261" t="e">
        <v>#DIV/0!</v>
      </c>
      <c r="DE40" s="261" t="e">
        <v>#DIV/0!</v>
      </c>
      <c r="DF40" s="261" t="e">
        <v>#DIV/0!</v>
      </c>
    </row>
    <row r="41" spans="1:110" ht="30.75" customHeight="1" x14ac:dyDescent="0.25">
      <c r="A41" s="188" t="s">
        <v>148</v>
      </c>
      <c r="B41" s="189" t="s">
        <v>148</v>
      </c>
      <c r="C41" s="238">
        <v>0</v>
      </c>
      <c r="D41" s="247">
        <v>0</v>
      </c>
      <c r="E41" s="238">
        <v>0</v>
      </c>
      <c r="F41" s="247">
        <v>0</v>
      </c>
      <c r="G41" s="258"/>
      <c r="H41" s="259"/>
      <c r="I41" s="258"/>
      <c r="J41" s="259"/>
      <c r="K41" s="260" t="e">
        <v>#DIV/0!</v>
      </c>
      <c r="L41" s="260" t="e">
        <v>#DIV/0!</v>
      </c>
      <c r="M41" s="260" t="e">
        <v>#DIV/0!</v>
      </c>
      <c r="N41" s="260" t="e">
        <v>#DIV/0!</v>
      </c>
      <c r="O41" s="238">
        <v>0</v>
      </c>
      <c r="P41" s="247">
        <v>0</v>
      </c>
      <c r="Q41" s="231">
        <v>0</v>
      </c>
      <c r="R41" s="247">
        <v>0</v>
      </c>
      <c r="S41" s="258"/>
      <c r="T41" s="270"/>
      <c r="U41" s="258"/>
      <c r="V41" s="270"/>
      <c r="W41" s="260" t="e">
        <v>#DIV/0!</v>
      </c>
      <c r="X41" s="260" t="e">
        <v>#DIV/0!</v>
      </c>
      <c r="Y41" s="260" t="e">
        <v>#DIV/0!</v>
      </c>
      <c r="Z41" s="260" t="e">
        <v>#DIV/0!</v>
      </c>
      <c r="AA41" s="238">
        <v>0</v>
      </c>
      <c r="AB41" s="247">
        <v>0</v>
      </c>
      <c r="AC41" s="231">
        <v>0</v>
      </c>
      <c r="AD41" s="247">
        <v>0</v>
      </c>
      <c r="AE41" s="258"/>
      <c r="AF41" s="259"/>
      <c r="AG41" s="258"/>
      <c r="AH41" s="259"/>
      <c r="AI41" s="260" t="e">
        <v>#DIV/0!</v>
      </c>
      <c r="AJ41" s="260" t="e">
        <v>#DIV/0!</v>
      </c>
      <c r="AK41" s="260" t="e">
        <v>#DIV/0!</v>
      </c>
      <c r="AL41" s="260" t="e">
        <v>#DIV/0!</v>
      </c>
      <c r="AM41" s="238">
        <v>0</v>
      </c>
      <c r="AN41" s="247">
        <v>0</v>
      </c>
      <c r="AO41" s="231">
        <v>0</v>
      </c>
      <c r="AP41" s="247">
        <v>0</v>
      </c>
      <c r="AQ41" s="258"/>
      <c r="AR41" s="259"/>
      <c r="AS41" s="258"/>
      <c r="AT41" s="259"/>
      <c r="AU41" s="260" t="e">
        <v>#DIV/0!</v>
      </c>
      <c r="AV41" s="260" t="e">
        <v>#DIV/0!</v>
      </c>
      <c r="AW41" s="260" t="e">
        <v>#DIV/0!</v>
      </c>
      <c r="AX41" s="260" t="e">
        <v>#DIV/0!</v>
      </c>
      <c r="AY41" s="238">
        <v>133421424</v>
      </c>
      <c r="AZ41" s="247">
        <v>162.51007790461435</v>
      </c>
      <c r="BA41" s="231">
        <v>0</v>
      </c>
      <c r="BB41" s="247">
        <v>0</v>
      </c>
      <c r="BC41" s="258">
        <v>15818852.087006472</v>
      </c>
      <c r="BD41" s="259">
        <v>141.44181050613795</v>
      </c>
      <c r="BE41" s="258"/>
      <c r="BF41" s="259"/>
      <c r="BG41" s="260">
        <v>-0.88143694158888242</v>
      </c>
      <c r="BH41" s="260">
        <v>-0.12964283612516916</v>
      </c>
      <c r="BI41" s="260">
        <v>-1</v>
      </c>
      <c r="BJ41" s="260">
        <v>-1</v>
      </c>
      <c r="BK41" s="238">
        <v>0</v>
      </c>
      <c r="BL41" s="247">
        <v>0</v>
      </c>
      <c r="BM41" s="231">
        <v>0</v>
      </c>
      <c r="BN41" s="247">
        <v>0</v>
      </c>
      <c r="BO41" s="258">
        <v>33595866.496791281</v>
      </c>
      <c r="BP41" s="259">
        <v>151.11830734224537</v>
      </c>
      <c r="BQ41" s="258">
        <v>67302837.502622396</v>
      </c>
      <c r="BR41" s="259">
        <v>158.80202140226513</v>
      </c>
      <c r="BS41" s="260" t="e">
        <v>#DIV/0!</v>
      </c>
      <c r="BT41" s="260" t="e">
        <v>#DIV/0!</v>
      </c>
      <c r="BU41" s="260">
        <v>1.0033070886577802</v>
      </c>
      <c r="BV41" s="260">
        <v>5.0845686370864729E-2</v>
      </c>
      <c r="BW41" s="238">
        <v>0</v>
      </c>
      <c r="BX41" s="247">
        <v>0</v>
      </c>
      <c r="BY41" s="231">
        <v>0</v>
      </c>
      <c r="BZ41" s="247">
        <v>0</v>
      </c>
      <c r="CA41" s="258"/>
      <c r="CB41" s="259"/>
      <c r="CC41" s="258"/>
      <c r="CD41" s="259"/>
      <c r="CE41" s="260" t="e">
        <v>#DIV/0!</v>
      </c>
      <c r="CF41" s="260" t="e">
        <v>#DIV/0!</v>
      </c>
      <c r="CG41" s="260" t="e">
        <v>#DIV/0!</v>
      </c>
      <c r="CH41" s="260" t="e">
        <v>#DIV/0!</v>
      </c>
      <c r="CI41" s="238">
        <v>29916047</v>
      </c>
      <c r="CJ41" s="247">
        <v>62.039715226624196</v>
      </c>
      <c r="CK41" s="231">
        <v>169985842</v>
      </c>
      <c r="CL41" s="247">
        <v>119.476454149552</v>
      </c>
      <c r="CM41" s="258">
        <v>117094733.30832455</v>
      </c>
      <c r="CN41" s="259">
        <v>264.55041318208151</v>
      </c>
      <c r="CO41" s="258">
        <v>167355244.07395774</v>
      </c>
      <c r="CP41" s="259">
        <v>279.28024621267417</v>
      </c>
      <c r="CQ41" s="260">
        <v>2.9141111560736799</v>
      </c>
      <c r="CR41" s="260">
        <v>3.2642106304922294</v>
      </c>
      <c r="CS41" s="260">
        <v>0.42922947382519089</v>
      </c>
      <c r="CT41" s="260">
        <v>5.5678737573751545E-2</v>
      </c>
      <c r="CU41" s="238">
        <v>0</v>
      </c>
      <c r="CV41" s="247">
        <v>0</v>
      </c>
      <c r="CW41" s="231">
        <v>0</v>
      </c>
      <c r="CX41" s="247">
        <v>0</v>
      </c>
      <c r="CY41" s="258"/>
      <c r="CZ41" s="259"/>
      <c r="DA41" s="258"/>
      <c r="DB41" s="259"/>
      <c r="DC41" s="260" t="e">
        <v>#DIV/0!</v>
      </c>
      <c r="DD41" s="260" t="e">
        <v>#DIV/0!</v>
      </c>
      <c r="DE41" s="260" t="e">
        <v>#DIV/0!</v>
      </c>
      <c r="DF41" s="260" t="e">
        <v>#DIV/0!</v>
      </c>
    </row>
    <row r="42" spans="1:110" ht="15.75" customHeight="1" x14ac:dyDescent="0.25">
      <c r="A42" s="584" t="s">
        <v>149</v>
      </c>
      <c r="B42" s="186" t="s">
        <v>162</v>
      </c>
      <c r="C42" s="238">
        <v>0</v>
      </c>
      <c r="D42" s="247">
        <v>0</v>
      </c>
      <c r="E42" s="238">
        <v>0</v>
      </c>
      <c r="F42" s="247">
        <v>0</v>
      </c>
      <c r="G42" s="258"/>
      <c r="H42" s="259"/>
      <c r="I42" s="258"/>
      <c r="J42" s="259"/>
      <c r="K42" s="260" t="e">
        <v>#DIV/0!</v>
      </c>
      <c r="L42" s="260" t="e">
        <v>#DIV/0!</v>
      </c>
      <c r="M42" s="260" t="e">
        <v>#DIV/0!</v>
      </c>
      <c r="N42" s="260" t="e">
        <v>#DIV/0!</v>
      </c>
      <c r="O42" s="238">
        <v>0</v>
      </c>
      <c r="P42" s="247">
        <v>0</v>
      </c>
      <c r="Q42" s="231">
        <v>0</v>
      </c>
      <c r="R42" s="247">
        <v>0</v>
      </c>
      <c r="S42" s="258"/>
      <c r="T42" s="270"/>
      <c r="U42" s="258"/>
      <c r="V42" s="270"/>
      <c r="W42" s="260" t="e">
        <v>#DIV/0!</v>
      </c>
      <c r="X42" s="260" t="e">
        <v>#DIV/0!</v>
      </c>
      <c r="Y42" s="260" t="e">
        <v>#DIV/0!</v>
      </c>
      <c r="Z42" s="260" t="e">
        <v>#DIV/0!</v>
      </c>
      <c r="AA42" s="238">
        <v>0</v>
      </c>
      <c r="AB42" s="247">
        <v>0</v>
      </c>
      <c r="AC42" s="231">
        <v>0</v>
      </c>
      <c r="AD42" s="247">
        <v>0</v>
      </c>
      <c r="AE42" s="258"/>
      <c r="AF42" s="259"/>
      <c r="AG42" s="258"/>
      <c r="AH42" s="259"/>
      <c r="AI42" s="260" t="e">
        <v>#DIV/0!</v>
      </c>
      <c r="AJ42" s="260" t="e">
        <v>#DIV/0!</v>
      </c>
      <c r="AK42" s="260" t="e">
        <v>#DIV/0!</v>
      </c>
      <c r="AL42" s="260" t="e">
        <v>#DIV/0!</v>
      </c>
      <c r="AM42" s="238">
        <v>0</v>
      </c>
      <c r="AN42" s="247">
        <v>0</v>
      </c>
      <c r="AO42" s="231">
        <v>0</v>
      </c>
      <c r="AP42" s="247">
        <v>0</v>
      </c>
      <c r="AQ42" s="258"/>
      <c r="AR42" s="259"/>
      <c r="AS42" s="258"/>
      <c r="AT42" s="259"/>
      <c r="AU42" s="260" t="e">
        <v>#DIV/0!</v>
      </c>
      <c r="AV42" s="260" t="e">
        <v>#DIV/0!</v>
      </c>
      <c r="AW42" s="260" t="e">
        <v>#DIV/0!</v>
      </c>
      <c r="AX42" s="260" t="e">
        <v>#DIV/0!</v>
      </c>
      <c r="AY42" s="238">
        <v>28181409</v>
      </c>
      <c r="AZ42" s="247">
        <v>34.32554408991917</v>
      </c>
      <c r="BA42" s="231">
        <v>0</v>
      </c>
      <c r="BB42" s="247">
        <v>0</v>
      </c>
      <c r="BC42" s="258">
        <v>3073159.8712011399</v>
      </c>
      <c r="BD42" s="259">
        <v>27.478181967106043</v>
      </c>
      <c r="BE42" s="258"/>
      <c r="BF42" s="259"/>
      <c r="BG42" s="260">
        <v>-0.89095080834314777</v>
      </c>
      <c r="BH42" s="260">
        <v>-0.19948298867093797</v>
      </c>
      <c r="BI42" s="260">
        <v>-1</v>
      </c>
      <c r="BJ42" s="260">
        <v>-1</v>
      </c>
      <c r="BK42" s="238">
        <v>0</v>
      </c>
      <c r="BL42" s="247">
        <v>0</v>
      </c>
      <c r="BM42" s="231">
        <v>0</v>
      </c>
      <c r="BN42" s="247">
        <v>0</v>
      </c>
      <c r="BO42" s="258">
        <v>8401206.999390604</v>
      </c>
      <c r="BP42" s="259">
        <v>37.789654316580545</v>
      </c>
      <c r="BQ42" s="258">
        <v>18195932.035935674</v>
      </c>
      <c r="BR42" s="259">
        <v>42.933565594351499</v>
      </c>
      <c r="BS42" s="260" t="e">
        <v>#DIV/0!</v>
      </c>
      <c r="BT42" s="260" t="e">
        <v>#DIV/0!</v>
      </c>
      <c r="BU42" s="260">
        <v>1.1658711703277336</v>
      </c>
      <c r="BV42" s="260">
        <v>0.13611956422459301</v>
      </c>
      <c r="BW42" s="238">
        <v>0</v>
      </c>
      <c r="BX42" s="247">
        <v>0</v>
      </c>
      <c r="BY42" s="231">
        <v>0</v>
      </c>
      <c r="BZ42" s="247">
        <v>0</v>
      </c>
      <c r="CA42" s="258"/>
      <c r="CB42" s="259"/>
      <c r="CC42" s="258"/>
      <c r="CD42" s="259"/>
      <c r="CE42" s="260" t="e">
        <v>#DIV/0!</v>
      </c>
      <c r="CF42" s="260" t="e">
        <v>#DIV/0!</v>
      </c>
      <c r="CG42" s="260" t="e">
        <v>#DIV/0!</v>
      </c>
      <c r="CH42" s="260" t="e">
        <v>#DIV/0!</v>
      </c>
      <c r="CI42" s="238">
        <v>1683337</v>
      </c>
      <c r="CJ42" s="247">
        <v>3.4908939710664275</v>
      </c>
      <c r="CK42" s="231">
        <v>30990240</v>
      </c>
      <c r="CL42" s="247">
        <v>21.781837504111738</v>
      </c>
      <c r="CM42" s="258">
        <v>22727112.100065768</v>
      </c>
      <c r="CN42" s="259">
        <v>52.019075285764643</v>
      </c>
      <c r="CO42" s="258">
        <v>30075993.42638829</v>
      </c>
      <c r="CP42" s="259">
        <v>53.538300491091846</v>
      </c>
      <c r="CQ42" s="260">
        <v>12.501225304300783</v>
      </c>
      <c r="CR42" s="260">
        <v>13.901362148754528</v>
      </c>
      <c r="CS42" s="260">
        <v>0.32335306368736816</v>
      </c>
      <c r="CT42" s="260">
        <v>2.9205155935229564E-2</v>
      </c>
      <c r="CU42" s="238">
        <v>0</v>
      </c>
      <c r="CV42" s="247">
        <v>0</v>
      </c>
      <c r="CW42" s="231">
        <v>0</v>
      </c>
      <c r="CX42" s="247">
        <v>0</v>
      </c>
      <c r="CY42" s="258"/>
      <c r="CZ42" s="259"/>
      <c r="DA42" s="258"/>
      <c r="DB42" s="259"/>
      <c r="DC42" s="260" t="e">
        <v>#DIV/0!</v>
      </c>
      <c r="DD42" s="260" t="e">
        <v>#DIV/0!</v>
      </c>
      <c r="DE42" s="260" t="e">
        <v>#DIV/0!</v>
      </c>
      <c r="DF42" s="260" t="e">
        <v>#DIV/0!</v>
      </c>
    </row>
    <row r="43" spans="1:110" ht="15.75" customHeight="1" x14ac:dyDescent="0.25">
      <c r="A43" s="585"/>
      <c r="B43" s="186" t="s">
        <v>163</v>
      </c>
      <c r="C43" s="238">
        <v>0</v>
      </c>
      <c r="D43" s="247">
        <v>0</v>
      </c>
      <c r="E43" s="238">
        <v>0</v>
      </c>
      <c r="F43" s="247">
        <v>0</v>
      </c>
      <c r="G43" s="258"/>
      <c r="H43" s="259"/>
      <c r="I43" s="258"/>
      <c r="J43" s="259"/>
      <c r="K43" s="260" t="e">
        <v>#DIV/0!</v>
      </c>
      <c r="L43" s="260" t="e">
        <v>#DIV/0!</v>
      </c>
      <c r="M43" s="260" t="e">
        <v>#DIV/0!</v>
      </c>
      <c r="N43" s="260" t="e">
        <v>#DIV/0!</v>
      </c>
      <c r="O43" s="238">
        <v>0</v>
      </c>
      <c r="P43" s="247">
        <v>0</v>
      </c>
      <c r="Q43" s="231">
        <v>0</v>
      </c>
      <c r="R43" s="247">
        <v>0</v>
      </c>
      <c r="S43" s="258"/>
      <c r="T43" s="270"/>
      <c r="U43" s="258"/>
      <c r="V43" s="270"/>
      <c r="W43" s="260" t="e">
        <v>#DIV/0!</v>
      </c>
      <c r="X43" s="260" t="e">
        <v>#DIV/0!</v>
      </c>
      <c r="Y43" s="260" t="e">
        <v>#DIV/0!</v>
      </c>
      <c r="Z43" s="260" t="e">
        <v>#DIV/0!</v>
      </c>
      <c r="AA43" s="238">
        <v>0</v>
      </c>
      <c r="AB43" s="247">
        <v>0</v>
      </c>
      <c r="AC43" s="231">
        <v>0</v>
      </c>
      <c r="AD43" s="247">
        <v>0</v>
      </c>
      <c r="AE43" s="258"/>
      <c r="AF43" s="259"/>
      <c r="AG43" s="258"/>
      <c r="AH43" s="259"/>
      <c r="AI43" s="260" t="e">
        <v>#DIV/0!</v>
      </c>
      <c r="AJ43" s="260" t="e">
        <v>#DIV/0!</v>
      </c>
      <c r="AK43" s="260" t="e">
        <v>#DIV/0!</v>
      </c>
      <c r="AL43" s="260" t="e">
        <v>#DIV/0!</v>
      </c>
      <c r="AM43" s="238">
        <v>0</v>
      </c>
      <c r="AN43" s="247">
        <v>0</v>
      </c>
      <c r="AO43" s="231">
        <v>0</v>
      </c>
      <c r="AP43" s="247">
        <v>0</v>
      </c>
      <c r="AQ43" s="258"/>
      <c r="AR43" s="259"/>
      <c r="AS43" s="258"/>
      <c r="AT43" s="259"/>
      <c r="AU43" s="260" t="e">
        <v>#DIV/0!</v>
      </c>
      <c r="AV43" s="260" t="e">
        <v>#DIV/0!</v>
      </c>
      <c r="AW43" s="260" t="e">
        <v>#DIV/0!</v>
      </c>
      <c r="AX43" s="260" t="e">
        <v>#DIV/0!</v>
      </c>
      <c r="AY43" s="238">
        <v>0</v>
      </c>
      <c r="AZ43" s="247">
        <v>0</v>
      </c>
      <c r="BA43" s="231">
        <v>0</v>
      </c>
      <c r="BB43" s="247">
        <v>0</v>
      </c>
      <c r="BC43" s="258">
        <v>0</v>
      </c>
      <c r="BD43" s="259">
        <v>0</v>
      </c>
      <c r="BE43" s="258"/>
      <c r="BF43" s="259"/>
      <c r="BG43" s="260" t="e">
        <v>#DIV/0!</v>
      </c>
      <c r="BH43" s="260" t="e">
        <v>#DIV/0!</v>
      </c>
      <c r="BI43" s="260" t="e">
        <v>#DIV/0!</v>
      </c>
      <c r="BJ43" s="260" t="e">
        <v>#DIV/0!</v>
      </c>
      <c r="BK43" s="238">
        <v>0</v>
      </c>
      <c r="BL43" s="247">
        <v>0</v>
      </c>
      <c r="BM43" s="231">
        <v>0</v>
      </c>
      <c r="BN43" s="247">
        <v>0</v>
      </c>
      <c r="BO43" s="258">
        <v>0</v>
      </c>
      <c r="BP43" s="259">
        <v>0</v>
      </c>
      <c r="BQ43" s="258">
        <v>0</v>
      </c>
      <c r="BR43" s="259">
        <v>0</v>
      </c>
      <c r="BS43" s="260" t="e">
        <v>#DIV/0!</v>
      </c>
      <c r="BT43" s="260" t="e">
        <v>#DIV/0!</v>
      </c>
      <c r="BU43" s="260" t="e">
        <v>#DIV/0!</v>
      </c>
      <c r="BV43" s="260" t="e">
        <v>#DIV/0!</v>
      </c>
      <c r="BW43" s="238">
        <v>0</v>
      </c>
      <c r="BX43" s="247">
        <v>0</v>
      </c>
      <c r="BY43" s="231">
        <v>0</v>
      </c>
      <c r="BZ43" s="247">
        <v>0</v>
      </c>
      <c r="CA43" s="258"/>
      <c r="CB43" s="259"/>
      <c r="CC43" s="258"/>
      <c r="CD43" s="259"/>
      <c r="CE43" s="260" t="e">
        <v>#DIV/0!</v>
      </c>
      <c r="CF43" s="260" t="e">
        <v>#DIV/0!</v>
      </c>
      <c r="CG43" s="260" t="e">
        <v>#DIV/0!</v>
      </c>
      <c r="CH43" s="260" t="e">
        <v>#DIV/0!</v>
      </c>
      <c r="CI43" s="238">
        <v>0</v>
      </c>
      <c r="CJ43" s="247">
        <v>0</v>
      </c>
      <c r="CK43" s="231">
        <v>0</v>
      </c>
      <c r="CL43" s="247">
        <v>0</v>
      </c>
      <c r="CM43" s="258">
        <v>0</v>
      </c>
      <c r="CN43" s="259">
        <v>0</v>
      </c>
      <c r="CO43" s="258">
        <v>0</v>
      </c>
      <c r="CP43" s="259">
        <v>0</v>
      </c>
      <c r="CQ43" s="260" t="e">
        <v>#DIV/0!</v>
      </c>
      <c r="CR43" s="260" t="e">
        <v>#DIV/0!</v>
      </c>
      <c r="CS43" s="260" t="e">
        <v>#DIV/0!</v>
      </c>
      <c r="CT43" s="260" t="e">
        <v>#DIV/0!</v>
      </c>
      <c r="CU43" s="238">
        <v>0</v>
      </c>
      <c r="CV43" s="247">
        <v>0</v>
      </c>
      <c r="CW43" s="231">
        <v>0</v>
      </c>
      <c r="CX43" s="247">
        <v>0</v>
      </c>
      <c r="CY43" s="258"/>
      <c r="CZ43" s="259"/>
      <c r="DA43" s="258"/>
      <c r="DB43" s="259"/>
      <c r="DC43" s="260" t="e">
        <v>#DIV/0!</v>
      </c>
      <c r="DD43" s="260" t="e">
        <v>#DIV/0!</v>
      </c>
      <c r="DE43" s="260" t="e">
        <v>#DIV/0!</v>
      </c>
      <c r="DF43" s="260" t="e">
        <v>#DIV/0!</v>
      </c>
    </row>
    <row r="44" spans="1:110" ht="15" customHeight="1" x14ac:dyDescent="0.25">
      <c r="A44" s="585"/>
      <c r="B44" s="186" t="s">
        <v>164</v>
      </c>
      <c r="C44" s="238">
        <v>0</v>
      </c>
      <c r="D44" s="247">
        <v>0</v>
      </c>
      <c r="E44" s="238">
        <v>0</v>
      </c>
      <c r="F44" s="247">
        <v>0</v>
      </c>
      <c r="G44" s="258"/>
      <c r="H44" s="259"/>
      <c r="I44" s="258"/>
      <c r="J44" s="259"/>
      <c r="K44" s="260" t="e">
        <v>#DIV/0!</v>
      </c>
      <c r="L44" s="260" t="e">
        <v>#DIV/0!</v>
      </c>
      <c r="M44" s="260" t="e">
        <v>#DIV/0!</v>
      </c>
      <c r="N44" s="260" t="e">
        <v>#DIV/0!</v>
      </c>
      <c r="O44" s="238">
        <v>0</v>
      </c>
      <c r="P44" s="247">
        <v>0</v>
      </c>
      <c r="Q44" s="231">
        <v>0</v>
      </c>
      <c r="R44" s="247">
        <v>0</v>
      </c>
      <c r="S44" s="258"/>
      <c r="T44" s="270"/>
      <c r="U44" s="258"/>
      <c r="V44" s="270"/>
      <c r="W44" s="260" t="e">
        <v>#DIV/0!</v>
      </c>
      <c r="X44" s="260" t="e">
        <v>#DIV/0!</v>
      </c>
      <c r="Y44" s="260" t="e">
        <v>#DIV/0!</v>
      </c>
      <c r="Z44" s="260" t="e">
        <v>#DIV/0!</v>
      </c>
      <c r="AA44" s="238">
        <v>0</v>
      </c>
      <c r="AB44" s="247">
        <v>0</v>
      </c>
      <c r="AC44" s="231">
        <v>0</v>
      </c>
      <c r="AD44" s="247">
        <v>0</v>
      </c>
      <c r="AE44" s="258"/>
      <c r="AF44" s="259"/>
      <c r="AG44" s="258"/>
      <c r="AH44" s="259"/>
      <c r="AI44" s="260" t="e">
        <v>#DIV/0!</v>
      </c>
      <c r="AJ44" s="260" t="e">
        <v>#DIV/0!</v>
      </c>
      <c r="AK44" s="260" t="e">
        <v>#DIV/0!</v>
      </c>
      <c r="AL44" s="260" t="e">
        <v>#DIV/0!</v>
      </c>
      <c r="AM44" s="238">
        <v>0</v>
      </c>
      <c r="AN44" s="247">
        <v>0</v>
      </c>
      <c r="AO44" s="231">
        <v>0</v>
      </c>
      <c r="AP44" s="247">
        <v>0</v>
      </c>
      <c r="AQ44" s="258"/>
      <c r="AR44" s="259"/>
      <c r="AS44" s="258"/>
      <c r="AT44" s="259"/>
      <c r="AU44" s="260" t="e">
        <v>#DIV/0!</v>
      </c>
      <c r="AV44" s="260" t="e">
        <v>#DIV/0!</v>
      </c>
      <c r="AW44" s="260" t="e">
        <v>#DIV/0!</v>
      </c>
      <c r="AX44" s="260" t="e">
        <v>#DIV/0!</v>
      </c>
      <c r="AY44" s="238">
        <v>0</v>
      </c>
      <c r="AZ44" s="247">
        <v>0</v>
      </c>
      <c r="BA44" s="231">
        <v>0</v>
      </c>
      <c r="BB44" s="247">
        <v>0</v>
      </c>
      <c r="BC44" s="258">
        <v>0</v>
      </c>
      <c r="BD44" s="259">
        <v>0</v>
      </c>
      <c r="BE44" s="258"/>
      <c r="BF44" s="259"/>
      <c r="BG44" s="260" t="e">
        <v>#DIV/0!</v>
      </c>
      <c r="BH44" s="260" t="e">
        <v>#DIV/0!</v>
      </c>
      <c r="BI44" s="260" t="e">
        <v>#DIV/0!</v>
      </c>
      <c r="BJ44" s="260" t="e">
        <v>#DIV/0!</v>
      </c>
      <c r="BK44" s="238">
        <v>0</v>
      </c>
      <c r="BL44" s="247">
        <v>0</v>
      </c>
      <c r="BM44" s="231">
        <v>0</v>
      </c>
      <c r="BN44" s="247">
        <v>0</v>
      </c>
      <c r="BO44" s="258">
        <v>0</v>
      </c>
      <c r="BP44" s="259">
        <v>0</v>
      </c>
      <c r="BQ44" s="258">
        <v>0</v>
      </c>
      <c r="BR44" s="259">
        <v>0</v>
      </c>
      <c r="BS44" s="260" t="e">
        <v>#DIV/0!</v>
      </c>
      <c r="BT44" s="260" t="e">
        <v>#DIV/0!</v>
      </c>
      <c r="BU44" s="260" t="e">
        <v>#DIV/0!</v>
      </c>
      <c r="BV44" s="260" t="e">
        <v>#DIV/0!</v>
      </c>
      <c r="BW44" s="238">
        <v>0</v>
      </c>
      <c r="BX44" s="247">
        <v>0</v>
      </c>
      <c r="BY44" s="231">
        <v>0</v>
      </c>
      <c r="BZ44" s="247">
        <v>0</v>
      </c>
      <c r="CA44" s="258"/>
      <c r="CB44" s="259"/>
      <c r="CC44" s="258"/>
      <c r="CD44" s="259"/>
      <c r="CE44" s="260" t="e">
        <v>#DIV/0!</v>
      </c>
      <c r="CF44" s="260" t="e">
        <v>#DIV/0!</v>
      </c>
      <c r="CG44" s="260" t="e">
        <v>#DIV/0!</v>
      </c>
      <c r="CH44" s="260" t="e">
        <v>#DIV/0!</v>
      </c>
      <c r="CI44" s="238">
        <v>0</v>
      </c>
      <c r="CJ44" s="247">
        <v>0</v>
      </c>
      <c r="CK44" s="231">
        <v>2518897.7593438476</v>
      </c>
      <c r="CL44" s="247">
        <v>1.7704355204573712</v>
      </c>
      <c r="CM44" s="258">
        <v>0</v>
      </c>
      <c r="CN44" s="259">
        <v>0</v>
      </c>
      <c r="CO44" s="258">
        <v>0</v>
      </c>
      <c r="CP44" s="259">
        <v>0</v>
      </c>
      <c r="CQ44" s="260" t="e">
        <v>#DIV/0!</v>
      </c>
      <c r="CR44" s="260" t="e">
        <v>#DIV/0!</v>
      </c>
      <c r="CS44" s="260" t="e">
        <v>#DIV/0!</v>
      </c>
      <c r="CT44" s="260" t="e">
        <v>#DIV/0!</v>
      </c>
      <c r="CU44" s="238">
        <v>0</v>
      </c>
      <c r="CV44" s="247">
        <v>0</v>
      </c>
      <c r="CW44" s="231">
        <v>0</v>
      </c>
      <c r="CX44" s="247">
        <v>0</v>
      </c>
      <c r="CY44" s="258"/>
      <c r="CZ44" s="259"/>
      <c r="DA44" s="258"/>
      <c r="DB44" s="259"/>
      <c r="DC44" s="260" t="e">
        <v>#DIV/0!</v>
      </c>
      <c r="DD44" s="260" t="e">
        <v>#DIV/0!</v>
      </c>
      <c r="DE44" s="260" t="e">
        <v>#DIV/0!</v>
      </c>
      <c r="DF44" s="260" t="e">
        <v>#DIV/0!</v>
      </c>
    </row>
    <row r="45" spans="1:110" ht="15" customHeight="1" x14ac:dyDescent="0.25">
      <c r="A45" s="586"/>
      <c r="B45" s="186" t="s">
        <v>165</v>
      </c>
      <c r="C45" s="238">
        <v>0</v>
      </c>
      <c r="D45" s="247">
        <v>0</v>
      </c>
      <c r="E45" s="238">
        <v>0</v>
      </c>
      <c r="F45" s="247">
        <v>0</v>
      </c>
      <c r="G45" s="258"/>
      <c r="H45" s="259"/>
      <c r="I45" s="258"/>
      <c r="J45" s="259"/>
      <c r="K45" s="260" t="e">
        <v>#DIV/0!</v>
      </c>
      <c r="L45" s="260" t="e">
        <v>#DIV/0!</v>
      </c>
      <c r="M45" s="260" t="e">
        <v>#DIV/0!</v>
      </c>
      <c r="N45" s="260" t="e">
        <v>#DIV/0!</v>
      </c>
      <c r="O45" s="238">
        <v>0</v>
      </c>
      <c r="P45" s="247">
        <v>0</v>
      </c>
      <c r="Q45" s="231">
        <v>0</v>
      </c>
      <c r="R45" s="247">
        <v>0</v>
      </c>
      <c r="S45" s="258"/>
      <c r="T45" s="270"/>
      <c r="U45" s="258"/>
      <c r="V45" s="270"/>
      <c r="W45" s="260" t="e">
        <v>#DIV/0!</v>
      </c>
      <c r="X45" s="260" t="e">
        <v>#DIV/0!</v>
      </c>
      <c r="Y45" s="260" t="e">
        <v>#DIV/0!</v>
      </c>
      <c r="Z45" s="260" t="e">
        <v>#DIV/0!</v>
      </c>
      <c r="AA45" s="238">
        <v>0</v>
      </c>
      <c r="AB45" s="247">
        <v>0</v>
      </c>
      <c r="AC45" s="231">
        <v>0</v>
      </c>
      <c r="AD45" s="247">
        <v>0</v>
      </c>
      <c r="AE45" s="258"/>
      <c r="AF45" s="259"/>
      <c r="AG45" s="258"/>
      <c r="AH45" s="259"/>
      <c r="AI45" s="260" t="e">
        <v>#DIV/0!</v>
      </c>
      <c r="AJ45" s="260" t="e">
        <v>#DIV/0!</v>
      </c>
      <c r="AK45" s="260" t="e">
        <v>#DIV/0!</v>
      </c>
      <c r="AL45" s="260" t="e">
        <v>#DIV/0!</v>
      </c>
      <c r="AM45" s="238">
        <v>0</v>
      </c>
      <c r="AN45" s="247">
        <v>0</v>
      </c>
      <c r="AO45" s="231">
        <v>0</v>
      </c>
      <c r="AP45" s="247">
        <v>0</v>
      </c>
      <c r="AQ45" s="258"/>
      <c r="AR45" s="259"/>
      <c r="AS45" s="258"/>
      <c r="AT45" s="259"/>
      <c r="AU45" s="260" t="e">
        <v>#DIV/0!</v>
      </c>
      <c r="AV45" s="260" t="e">
        <v>#DIV/0!</v>
      </c>
      <c r="AW45" s="260" t="e">
        <v>#DIV/0!</v>
      </c>
      <c r="AX45" s="260" t="e">
        <v>#DIV/0!</v>
      </c>
      <c r="AY45" s="238">
        <v>0</v>
      </c>
      <c r="AZ45" s="247">
        <v>0</v>
      </c>
      <c r="BA45" s="231">
        <v>0</v>
      </c>
      <c r="BB45" s="247">
        <v>0</v>
      </c>
      <c r="BC45" s="258">
        <v>0</v>
      </c>
      <c r="BD45" s="259">
        <v>0</v>
      </c>
      <c r="BE45" s="258"/>
      <c r="BF45" s="259"/>
      <c r="BG45" s="260" t="e">
        <v>#DIV/0!</v>
      </c>
      <c r="BH45" s="260" t="e">
        <v>#DIV/0!</v>
      </c>
      <c r="BI45" s="260" t="e">
        <v>#DIV/0!</v>
      </c>
      <c r="BJ45" s="260" t="e">
        <v>#DIV/0!</v>
      </c>
      <c r="BK45" s="238">
        <v>0</v>
      </c>
      <c r="BL45" s="247">
        <v>0</v>
      </c>
      <c r="BM45" s="231">
        <v>0</v>
      </c>
      <c r="BN45" s="247">
        <v>0</v>
      </c>
      <c r="BO45" s="258">
        <v>0</v>
      </c>
      <c r="BP45" s="259">
        <v>0</v>
      </c>
      <c r="BQ45" s="258">
        <v>0</v>
      </c>
      <c r="BR45" s="259">
        <v>0</v>
      </c>
      <c r="BS45" s="260" t="e">
        <v>#DIV/0!</v>
      </c>
      <c r="BT45" s="260" t="e">
        <v>#DIV/0!</v>
      </c>
      <c r="BU45" s="260" t="e">
        <v>#DIV/0!</v>
      </c>
      <c r="BV45" s="260" t="e">
        <v>#DIV/0!</v>
      </c>
      <c r="BW45" s="238">
        <v>0</v>
      </c>
      <c r="BX45" s="247">
        <v>0</v>
      </c>
      <c r="BY45" s="231">
        <v>0</v>
      </c>
      <c r="BZ45" s="247">
        <v>0</v>
      </c>
      <c r="CA45" s="258"/>
      <c r="CB45" s="259"/>
      <c r="CC45" s="258"/>
      <c r="CD45" s="259"/>
      <c r="CE45" s="260" t="e">
        <v>#DIV/0!</v>
      </c>
      <c r="CF45" s="260" t="e">
        <v>#DIV/0!</v>
      </c>
      <c r="CG45" s="260" t="e">
        <v>#DIV/0!</v>
      </c>
      <c r="CH45" s="260" t="e">
        <v>#DIV/0!</v>
      </c>
      <c r="CI45" s="238">
        <v>0</v>
      </c>
      <c r="CJ45" s="247">
        <v>0</v>
      </c>
      <c r="CK45" s="231">
        <v>3269953.6631999998</v>
      </c>
      <c r="CL45" s="247">
        <v>2.2983235798689301</v>
      </c>
      <c r="CM45" s="258">
        <v>0</v>
      </c>
      <c r="CN45" s="259">
        <v>0</v>
      </c>
      <c r="CO45" s="258">
        <v>0</v>
      </c>
      <c r="CP45" s="259">
        <v>0</v>
      </c>
      <c r="CQ45" s="260" t="e">
        <v>#DIV/0!</v>
      </c>
      <c r="CR45" s="260" t="e">
        <v>#DIV/0!</v>
      </c>
      <c r="CS45" s="260" t="e">
        <v>#DIV/0!</v>
      </c>
      <c r="CT45" s="260" t="e">
        <v>#DIV/0!</v>
      </c>
      <c r="CU45" s="238">
        <v>0</v>
      </c>
      <c r="CV45" s="247">
        <v>0</v>
      </c>
      <c r="CW45" s="231">
        <v>0</v>
      </c>
      <c r="CX45" s="247">
        <v>0</v>
      </c>
      <c r="CY45" s="258"/>
      <c r="CZ45" s="259"/>
      <c r="DA45" s="258"/>
      <c r="DB45" s="259"/>
      <c r="DC45" s="260" t="e">
        <v>#DIV/0!</v>
      </c>
      <c r="DD45" s="260" t="e">
        <v>#DIV/0!</v>
      </c>
      <c r="DE45" s="260" t="e">
        <v>#DIV/0!</v>
      </c>
      <c r="DF45" s="260" t="e">
        <v>#DIV/0!</v>
      </c>
    </row>
    <row r="46" spans="1:110" ht="15" customHeight="1" x14ac:dyDescent="0.25">
      <c r="A46" s="586"/>
      <c r="B46" s="186" t="s">
        <v>149</v>
      </c>
      <c r="C46" s="238">
        <v>0</v>
      </c>
      <c r="D46" s="247">
        <v>0</v>
      </c>
      <c r="E46" s="238">
        <v>0</v>
      </c>
      <c r="F46" s="247">
        <v>0</v>
      </c>
      <c r="G46" s="258"/>
      <c r="H46" s="259"/>
      <c r="I46" s="258"/>
      <c r="J46" s="259"/>
      <c r="K46" s="260" t="e">
        <v>#DIV/0!</v>
      </c>
      <c r="L46" s="260" t="e">
        <v>#DIV/0!</v>
      </c>
      <c r="M46" s="260" t="e">
        <v>#DIV/0!</v>
      </c>
      <c r="N46" s="260" t="e">
        <v>#DIV/0!</v>
      </c>
      <c r="O46" s="238">
        <v>0</v>
      </c>
      <c r="P46" s="247">
        <v>0</v>
      </c>
      <c r="Q46" s="231">
        <v>1577600</v>
      </c>
      <c r="R46" s="247">
        <v>1.1088338407991249</v>
      </c>
      <c r="S46" s="258"/>
      <c r="T46" s="270"/>
      <c r="U46" s="258"/>
      <c r="V46" s="270"/>
      <c r="W46" s="260" t="e">
        <v>#DIV/0!</v>
      </c>
      <c r="X46" s="260" t="e">
        <v>#DIV/0!</v>
      </c>
      <c r="Y46" s="260" t="e">
        <v>#DIV/0!</v>
      </c>
      <c r="Z46" s="260" t="e">
        <v>#DIV/0!</v>
      </c>
      <c r="AA46" s="238">
        <v>0</v>
      </c>
      <c r="AB46" s="247">
        <v>0</v>
      </c>
      <c r="AC46" s="231">
        <v>0</v>
      </c>
      <c r="AD46" s="247">
        <v>0</v>
      </c>
      <c r="AE46" s="258"/>
      <c r="AF46" s="259"/>
      <c r="AG46" s="258"/>
      <c r="AH46" s="259"/>
      <c r="AI46" s="260" t="e">
        <v>#DIV/0!</v>
      </c>
      <c r="AJ46" s="260" t="e">
        <v>#DIV/0!</v>
      </c>
      <c r="AK46" s="260" t="e">
        <v>#DIV/0!</v>
      </c>
      <c r="AL46" s="260" t="e">
        <v>#DIV/0!</v>
      </c>
      <c r="AM46" s="238">
        <v>0</v>
      </c>
      <c r="AN46" s="247">
        <v>0</v>
      </c>
      <c r="AO46" s="231">
        <v>0</v>
      </c>
      <c r="AP46" s="247">
        <v>0</v>
      </c>
      <c r="AQ46" s="258"/>
      <c r="AR46" s="259"/>
      <c r="AS46" s="258"/>
      <c r="AT46" s="259"/>
      <c r="AU46" s="260" t="e">
        <v>#DIV/0!</v>
      </c>
      <c r="AV46" s="260" t="e">
        <v>#DIV/0!</v>
      </c>
      <c r="AW46" s="260" t="e">
        <v>#DIV/0!</v>
      </c>
      <c r="AX46" s="260" t="e">
        <v>#DIV/0!</v>
      </c>
      <c r="AY46" s="238">
        <v>41335689</v>
      </c>
      <c r="AZ46" s="247">
        <v>50.347731557946126</v>
      </c>
      <c r="BA46" s="231">
        <v>0</v>
      </c>
      <c r="BB46" s="247">
        <v>0</v>
      </c>
      <c r="BC46" s="258">
        <v>5908235.3871614989</v>
      </c>
      <c r="BD46" s="259">
        <v>52.827569627695802</v>
      </c>
      <c r="BE46" s="258"/>
      <c r="BF46" s="259"/>
      <c r="BG46" s="260">
        <v>-0.85706696730852849</v>
      </c>
      <c r="BH46" s="260">
        <v>4.9254216486309503E-2</v>
      </c>
      <c r="BI46" s="260">
        <v>-1</v>
      </c>
      <c r="BJ46" s="260">
        <v>-1</v>
      </c>
      <c r="BK46" s="238">
        <v>0</v>
      </c>
      <c r="BL46" s="247">
        <v>0</v>
      </c>
      <c r="BM46" s="231">
        <v>0</v>
      </c>
      <c r="BN46" s="247">
        <v>0</v>
      </c>
      <c r="BO46" s="258">
        <v>14034766.257458886</v>
      </c>
      <c r="BP46" s="259">
        <v>63.130091345428269</v>
      </c>
      <c r="BQ46" s="258">
        <v>25649543.492106341</v>
      </c>
      <c r="BR46" s="259">
        <v>60.520469949474155</v>
      </c>
      <c r="BS46" s="260" t="e">
        <v>#DIV/0!</v>
      </c>
      <c r="BT46" s="260" t="e">
        <v>#DIV/0!</v>
      </c>
      <c r="BU46" s="260">
        <v>0.82757183280303581</v>
      </c>
      <c r="BV46" s="260">
        <v>-4.1337202914456056E-2</v>
      </c>
      <c r="BW46" s="238">
        <v>0</v>
      </c>
      <c r="BX46" s="247">
        <v>0</v>
      </c>
      <c r="BY46" s="231">
        <v>0</v>
      </c>
      <c r="BZ46" s="247">
        <v>0</v>
      </c>
      <c r="CA46" s="258"/>
      <c r="CB46" s="259"/>
      <c r="CC46" s="258"/>
      <c r="CD46" s="259"/>
      <c r="CE46" s="260" t="e">
        <v>#DIV/0!</v>
      </c>
      <c r="CF46" s="260" t="e">
        <v>#DIV/0!</v>
      </c>
      <c r="CG46" s="260" t="e">
        <v>#DIV/0!</v>
      </c>
      <c r="CH46" s="260" t="e">
        <v>#DIV/0!</v>
      </c>
      <c r="CI46" s="238">
        <v>12179796</v>
      </c>
      <c r="CJ46" s="247">
        <v>25.258386422456699</v>
      </c>
      <c r="CK46" s="231">
        <v>55711328</v>
      </c>
      <c r="CL46" s="247">
        <v>39.157331264109935</v>
      </c>
      <c r="CM46" s="258">
        <v>71821987.104672417</v>
      </c>
      <c r="CN46" s="259">
        <v>165.13629218872805</v>
      </c>
      <c r="CO46" s="258">
        <v>96672239.012323096</v>
      </c>
      <c r="CP46" s="259">
        <v>173.98644025793544</v>
      </c>
      <c r="CQ46" s="260">
        <v>4.8968136333869969</v>
      </c>
      <c r="CR46" s="260">
        <v>5.5378797135635249</v>
      </c>
      <c r="CS46" s="260">
        <v>0.34599783310693216</v>
      </c>
      <c r="CT46" s="260">
        <v>5.3592992502780018E-2</v>
      </c>
      <c r="CU46" s="238">
        <v>0</v>
      </c>
      <c r="CV46" s="247">
        <v>0</v>
      </c>
      <c r="CW46" s="231">
        <v>0</v>
      </c>
      <c r="CX46" s="247">
        <v>0</v>
      </c>
      <c r="CY46" s="258"/>
      <c r="CZ46" s="259"/>
      <c r="DA46" s="258"/>
      <c r="DB46" s="259"/>
      <c r="DC46" s="260" t="e">
        <v>#DIV/0!</v>
      </c>
      <c r="DD46" s="260" t="e">
        <v>#DIV/0!</v>
      </c>
      <c r="DE46" s="260" t="e">
        <v>#DIV/0!</v>
      </c>
      <c r="DF46" s="260" t="e">
        <v>#DIV/0!</v>
      </c>
    </row>
    <row r="47" spans="1:110" ht="15" customHeight="1" x14ac:dyDescent="0.25">
      <c r="A47" s="586"/>
      <c r="B47" s="190" t="s">
        <v>166</v>
      </c>
      <c r="C47" s="240">
        <v>0</v>
      </c>
      <c r="D47" s="250">
        <v>0</v>
      </c>
      <c r="E47" s="240">
        <v>0</v>
      </c>
      <c r="F47" s="250">
        <v>0</v>
      </c>
      <c r="G47" s="241">
        <v>0</v>
      </c>
      <c r="H47" s="250">
        <v>0</v>
      </c>
      <c r="I47" s="241">
        <v>0</v>
      </c>
      <c r="J47" s="250">
        <v>0</v>
      </c>
      <c r="K47" s="261" t="e">
        <v>#DIV/0!</v>
      </c>
      <c r="L47" s="261" t="e">
        <v>#DIV/0!</v>
      </c>
      <c r="M47" s="261" t="e">
        <v>#DIV/0!</v>
      </c>
      <c r="N47" s="261" t="e">
        <v>#DIV/0!</v>
      </c>
      <c r="O47" s="240">
        <v>0</v>
      </c>
      <c r="P47" s="250">
        <v>0</v>
      </c>
      <c r="Q47" s="241">
        <v>1577600</v>
      </c>
      <c r="R47" s="250">
        <v>1.1088338407991249</v>
      </c>
      <c r="S47" s="241">
        <v>0</v>
      </c>
      <c r="T47" s="271">
        <v>0</v>
      </c>
      <c r="U47" s="241">
        <v>0</v>
      </c>
      <c r="V47" s="271">
        <v>0</v>
      </c>
      <c r="W47" s="261" t="e">
        <v>#DIV/0!</v>
      </c>
      <c r="X47" s="261" t="e">
        <v>#DIV/0!</v>
      </c>
      <c r="Y47" s="261" t="e">
        <v>#DIV/0!</v>
      </c>
      <c r="Z47" s="261" t="e">
        <v>#DIV/0!</v>
      </c>
      <c r="AA47" s="240">
        <v>0</v>
      </c>
      <c r="AB47" s="250">
        <v>0</v>
      </c>
      <c r="AC47" s="241">
        <v>0</v>
      </c>
      <c r="AD47" s="250">
        <v>0</v>
      </c>
      <c r="AE47" s="241">
        <v>0</v>
      </c>
      <c r="AF47" s="250">
        <v>0</v>
      </c>
      <c r="AG47" s="241">
        <v>0</v>
      </c>
      <c r="AH47" s="250">
        <v>0</v>
      </c>
      <c r="AI47" s="261" t="e">
        <v>#DIV/0!</v>
      </c>
      <c r="AJ47" s="261" t="e">
        <v>#DIV/0!</v>
      </c>
      <c r="AK47" s="261" t="e">
        <v>#DIV/0!</v>
      </c>
      <c r="AL47" s="261" t="e">
        <v>#DIV/0!</v>
      </c>
      <c r="AM47" s="240">
        <v>0</v>
      </c>
      <c r="AN47" s="250">
        <v>0</v>
      </c>
      <c r="AO47" s="241">
        <v>0</v>
      </c>
      <c r="AP47" s="250">
        <v>0</v>
      </c>
      <c r="AQ47" s="241">
        <v>0</v>
      </c>
      <c r="AR47" s="250">
        <v>0</v>
      </c>
      <c r="AS47" s="241">
        <v>0</v>
      </c>
      <c r="AT47" s="250">
        <v>0</v>
      </c>
      <c r="AU47" s="261" t="e">
        <v>#DIV/0!</v>
      </c>
      <c r="AV47" s="261" t="e">
        <v>#DIV/0!</v>
      </c>
      <c r="AW47" s="261" t="e">
        <v>#DIV/0!</v>
      </c>
      <c r="AX47" s="261" t="e">
        <v>#DIV/0!</v>
      </c>
      <c r="AY47" s="240">
        <v>69517098</v>
      </c>
      <c r="AZ47" s="250">
        <v>84.673275647865296</v>
      </c>
      <c r="BA47" s="241">
        <v>0</v>
      </c>
      <c r="BB47" s="250">
        <v>0</v>
      </c>
      <c r="BC47" s="241">
        <v>8981395.2583626397</v>
      </c>
      <c r="BD47" s="250">
        <v>80.305751594801848</v>
      </c>
      <c r="BE47" s="241">
        <v>0</v>
      </c>
      <c r="BF47" s="250">
        <v>0</v>
      </c>
      <c r="BG47" s="261">
        <v>-0.87080307554894432</v>
      </c>
      <c r="BH47" s="261">
        <v>-5.158090341546339E-2</v>
      </c>
      <c r="BI47" s="261">
        <v>-1</v>
      </c>
      <c r="BJ47" s="261">
        <v>-1</v>
      </c>
      <c r="BK47" s="240">
        <v>0</v>
      </c>
      <c r="BL47" s="250">
        <v>0</v>
      </c>
      <c r="BM47" s="241">
        <v>0</v>
      </c>
      <c r="BN47" s="250">
        <v>0</v>
      </c>
      <c r="BO47" s="241">
        <v>22435973.25684949</v>
      </c>
      <c r="BP47" s="250">
        <v>100.91974566200881</v>
      </c>
      <c r="BQ47" s="241">
        <v>43845475.528042018</v>
      </c>
      <c r="BR47" s="250">
        <v>103.45403554382565</v>
      </c>
      <c r="BS47" s="261" t="e">
        <v>#DIV/0!</v>
      </c>
      <c r="BT47" s="261" t="e">
        <v>#DIV/0!</v>
      </c>
      <c r="BU47" s="261">
        <v>0.95424887639569678</v>
      </c>
      <c r="BV47" s="261">
        <v>2.5111932904631554E-2</v>
      </c>
      <c r="BW47" s="240">
        <v>0</v>
      </c>
      <c r="BX47" s="250">
        <v>0</v>
      </c>
      <c r="BY47" s="241">
        <v>0</v>
      </c>
      <c r="BZ47" s="250">
        <v>0</v>
      </c>
      <c r="CA47" s="241">
        <v>0</v>
      </c>
      <c r="CB47" s="250">
        <v>0</v>
      </c>
      <c r="CC47" s="241">
        <v>0</v>
      </c>
      <c r="CD47" s="250">
        <v>0</v>
      </c>
      <c r="CE47" s="261" t="e">
        <v>#DIV/0!</v>
      </c>
      <c r="CF47" s="261" t="e">
        <v>#DIV/0!</v>
      </c>
      <c r="CG47" s="261" t="e">
        <v>#DIV/0!</v>
      </c>
      <c r="CH47" s="261" t="e">
        <v>#DIV/0!</v>
      </c>
      <c r="CI47" s="240">
        <v>13863133</v>
      </c>
      <c r="CJ47" s="250">
        <v>28.749280393523126</v>
      </c>
      <c r="CK47" s="241">
        <v>92490419.422543854</v>
      </c>
      <c r="CL47" s="250">
        <v>65.007927868547981</v>
      </c>
      <c r="CM47" s="241">
        <v>94549099.204738185</v>
      </c>
      <c r="CN47" s="250">
        <v>217.15536747449269</v>
      </c>
      <c r="CO47" s="241">
        <v>126748232.43871139</v>
      </c>
      <c r="CP47" s="250">
        <v>227.52474074902727</v>
      </c>
      <c r="CQ47" s="261">
        <v>5.8201826531375112</v>
      </c>
      <c r="CR47" s="261">
        <v>6.5534192335268067</v>
      </c>
      <c r="CS47" s="261">
        <v>0.34055462722335056</v>
      </c>
      <c r="CT47" s="261">
        <v>4.7750941619034946E-2</v>
      </c>
      <c r="CU47" s="240">
        <v>0</v>
      </c>
      <c r="CV47" s="250">
        <v>0</v>
      </c>
      <c r="CW47" s="241">
        <v>0</v>
      </c>
      <c r="CX47" s="250">
        <v>0</v>
      </c>
      <c r="CY47" s="241">
        <v>0</v>
      </c>
      <c r="CZ47" s="250">
        <v>0</v>
      </c>
      <c r="DA47" s="241">
        <v>0</v>
      </c>
      <c r="DB47" s="250">
        <v>0</v>
      </c>
      <c r="DC47" s="261" t="e">
        <v>#DIV/0!</v>
      </c>
      <c r="DD47" s="261" t="e">
        <v>#DIV/0!</v>
      </c>
      <c r="DE47" s="261" t="e">
        <v>#DIV/0!</v>
      </c>
      <c r="DF47" s="261" t="e">
        <v>#DIV/0!</v>
      </c>
    </row>
    <row r="48" spans="1:110" ht="15" customHeight="1" x14ac:dyDescent="0.25">
      <c r="A48" s="585" t="s">
        <v>187</v>
      </c>
      <c r="B48" s="186" t="s">
        <v>151</v>
      </c>
      <c r="C48" s="238">
        <v>0</v>
      </c>
      <c r="D48" s="247">
        <v>0</v>
      </c>
      <c r="E48" s="238">
        <v>0</v>
      </c>
      <c r="F48" s="247">
        <v>0</v>
      </c>
      <c r="G48" s="258"/>
      <c r="H48" s="259"/>
      <c r="I48" s="258"/>
      <c r="J48" s="259"/>
      <c r="K48" s="260" t="e">
        <v>#DIV/0!</v>
      </c>
      <c r="L48" s="260" t="e">
        <v>#DIV/0!</v>
      </c>
      <c r="M48" s="260" t="e">
        <v>#DIV/0!</v>
      </c>
      <c r="N48" s="260" t="e">
        <v>#DIV/0!</v>
      </c>
      <c r="O48" s="238">
        <v>0</v>
      </c>
      <c r="P48" s="247">
        <v>0</v>
      </c>
      <c r="Q48" s="231">
        <v>0</v>
      </c>
      <c r="R48" s="247">
        <v>0</v>
      </c>
      <c r="S48" s="258"/>
      <c r="T48" s="270"/>
      <c r="U48" s="258"/>
      <c r="V48" s="270"/>
      <c r="W48" s="260" t="e">
        <v>#DIV/0!</v>
      </c>
      <c r="X48" s="260" t="e">
        <v>#DIV/0!</v>
      </c>
      <c r="Y48" s="260" t="e">
        <v>#DIV/0!</v>
      </c>
      <c r="Z48" s="260" t="e">
        <v>#DIV/0!</v>
      </c>
      <c r="AA48" s="238">
        <v>0</v>
      </c>
      <c r="AB48" s="247">
        <v>0</v>
      </c>
      <c r="AC48" s="231">
        <v>0</v>
      </c>
      <c r="AD48" s="247">
        <v>0</v>
      </c>
      <c r="AE48" s="258"/>
      <c r="AF48" s="259"/>
      <c r="AG48" s="258"/>
      <c r="AH48" s="259"/>
      <c r="AI48" s="260" t="e">
        <v>#DIV/0!</v>
      </c>
      <c r="AJ48" s="260" t="e">
        <v>#DIV/0!</v>
      </c>
      <c r="AK48" s="260" t="e">
        <v>#DIV/0!</v>
      </c>
      <c r="AL48" s="260" t="e">
        <v>#DIV/0!</v>
      </c>
      <c r="AM48" s="238">
        <v>315732.19999999995</v>
      </c>
      <c r="AN48" s="247">
        <v>0.22191591530803592</v>
      </c>
      <c r="AO48" s="231">
        <v>3013656.3792862487</v>
      </c>
      <c r="AP48" s="247">
        <v>2.1181821614431771</v>
      </c>
      <c r="AQ48" s="258"/>
      <c r="AR48" s="259"/>
      <c r="AS48" s="258"/>
      <c r="AT48" s="259"/>
      <c r="AU48" s="260">
        <v>-1</v>
      </c>
      <c r="AV48" s="260">
        <v>-1</v>
      </c>
      <c r="AW48" s="260" t="e">
        <v>#DIV/0!</v>
      </c>
      <c r="AX48" s="260" t="e">
        <v>#DIV/0!</v>
      </c>
      <c r="AY48" s="238">
        <v>0</v>
      </c>
      <c r="AZ48" s="247">
        <v>0</v>
      </c>
      <c r="BA48" s="231">
        <v>0</v>
      </c>
      <c r="BB48" s="247">
        <v>0</v>
      </c>
      <c r="BC48" s="258">
        <v>0</v>
      </c>
      <c r="BD48" s="259">
        <v>0</v>
      </c>
      <c r="BE48" s="258"/>
      <c r="BF48" s="259"/>
      <c r="BG48" s="260" t="e">
        <v>#DIV/0!</v>
      </c>
      <c r="BH48" s="260" t="e">
        <v>#DIV/0!</v>
      </c>
      <c r="BI48" s="260" t="e">
        <v>#DIV/0!</v>
      </c>
      <c r="BJ48" s="260" t="e">
        <v>#DIV/0!</v>
      </c>
      <c r="BK48" s="238">
        <v>0</v>
      </c>
      <c r="BL48" s="247">
        <v>0</v>
      </c>
      <c r="BM48" s="231">
        <v>0</v>
      </c>
      <c r="BN48" s="247">
        <v>0</v>
      </c>
      <c r="BO48" s="258">
        <v>0</v>
      </c>
      <c r="BP48" s="259">
        <v>0</v>
      </c>
      <c r="BQ48" s="258">
        <v>0</v>
      </c>
      <c r="BR48" s="259">
        <v>0</v>
      </c>
      <c r="BS48" s="260" t="e">
        <v>#DIV/0!</v>
      </c>
      <c r="BT48" s="260" t="e">
        <v>#DIV/0!</v>
      </c>
      <c r="BU48" s="260" t="e">
        <v>#DIV/0!</v>
      </c>
      <c r="BV48" s="260" t="e">
        <v>#DIV/0!</v>
      </c>
      <c r="BW48" s="238">
        <v>0</v>
      </c>
      <c r="BX48" s="247">
        <v>0</v>
      </c>
      <c r="BY48" s="231">
        <v>0</v>
      </c>
      <c r="BZ48" s="247">
        <v>0</v>
      </c>
      <c r="CA48" s="258"/>
      <c r="CB48" s="259"/>
      <c r="CC48" s="258"/>
      <c r="CD48" s="259"/>
      <c r="CE48" s="260" t="e">
        <v>#DIV/0!</v>
      </c>
      <c r="CF48" s="260" t="e">
        <v>#DIV/0!</v>
      </c>
      <c r="CG48" s="260" t="e">
        <v>#DIV/0!</v>
      </c>
      <c r="CH48" s="260" t="e">
        <v>#DIV/0!</v>
      </c>
      <c r="CI48" s="238">
        <v>0</v>
      </c>
      <c r="CJ48" s="247">
        <v>0</v>
      </c>
      <c r="CK48" s="231">
        <v>0</v>
      </c>
      <c r="CL48" s="247">
        <v>0</v>
      </c>
      <c r="CM48" s="258">
        <v>0</v>
      </c>
      <c r="CN48" s="259">
        <v>0</v>
      </c>
      <c r="CO48" s="258">
        <v>0</v>
      </c>
      <c r="CP48" s="259">
        <v>0</v>
      </c>
      <c r="CQ48" s="260" t="e">
        <v>#DIV/0!</v>
      </c>
      <c r="CR48" s="260" t="e">
        <v>#DIV/0!</v>
      </c>
      <c r="CS48" s="260" t="e">
        <v>#DIV/0!</v>
      </c>
      <c r="CT48" s="260" t="e">
        <v>#DIV/0!</v>
      </c>
      <c r="CU48" s="238">
        <v>0</v>
      </c>
      <c r="CV48" s="247">
        <v>0</v>
      </c>
      <c r="CW48" s="231">
        <v>0</v>
      </c>
      <c r="CX48" s="247">
        <v>0</v>
      </c>
      <c r="CY48" s="258"/>
      <c r="CZ48" s="259"/>
      <c r="DA48" s="258"/>
      <c r="DB48" s="259"/>
      <c r="DC48" s="260" t="e">
        <v>#DIV/0!</v>
      </c>
      <c r="DD48" s="260" t="e">
        <v>#DIV/0!</v>
      </c>
      <c r="DE48" s="260" t="e">
        <v>#DIV/0!</v>
      </c>
      <c r="DF48" s="260" t="e">
        <v>#DIV/0!</v>
      </c>
    </row>
    <row r="49" spans="1:110" ht="15" customHeight="1" x14ac:dyDescent="0.25">
      <c r="A49" s="585"/>
      <c r="B49" s="186" t="s">
        <v>167</v>
      </c>
      <c r="C49" s="238">
        <v>0</v>
      </c>
      <c r="D49" s="247">
        <v>0</v>
      </c>
      <c r="E49" s="238">
        <v>0</v>
      </c>
      <c r="F49" s="247">
        <v>0</v>
      </c>
      <c r="G49" s="258"/>
      <c r="H49" s="259"/>
      <c r="I49" s="258"/>
      <c r="J49" s="259"/>
      <c r="K49" s="260" t="e">
        <v>#DIV/0!</v>
      </c>
      <c r="L49" s="260" t="e">
        <v>#DIV/0!</v>
      </c>
      <c r="M49" s="260" t="e">
        <v>#DIV/0!</v>
      </c>
      <c r="N49" s="260" t="e">
        <v>#DIV/0!</v>
      </c>
      <c r="O49" s="238">
        <v>0</v>
      </c>
      <c r="P49" s="247">
        <v>0</v>
      </c>
      <c r="Q49" s="231">
        <v>0</v>
      </c>
      <c r="R49" s="247">
        <v>0</v>
      </c>
      <c r="S49" s="258"/>
      <c r="T49" s="270"/>
      <c r="U49" s="258"/>
      <c r="V49" s="270"/>
      <c r="W49" s="260" t="e">
        <v>#DIV/0!</v>
      </c>
      <c r="X49" s="260" t="e">
        <v>#DIV/0!</v>
      </c>
      <c r="Y49" s="260" t="e">
        <v>#DIV/0!</v>
      </c>
      <c r="Z49" s="260" t="e">
        <v>#DIV/0!</v>
      </c>
      <c r="AA49" s="238">
        <v>0</v>
      </c>
      <c r="AB49" s="247">
        <v>0</v>
      </c>
      <c r="AC49" s="231">
        <v>0</v>
      </c>
      <c r="AD49" s="247">
        <v>0</v>
      </c>
      <c r="AE49" s="258"/>
      <c r="AF49" s="259"/>
      <c r="AG49" s="258"/>
      <c r="AH49" s="259"/>
      <c r="AI49" s="260" t="e">
        <v>#DIV/0!</v>
      </c>
      <c r="AJ49" s="260" t="e">
        <v>#DIV/0!</v>
      </c>
      <c r="AK49" s="260" t="e">
        <v>#DIV/0!</v>
      </c>
      <c r="AL49" s="260" t="e">
        <v>#DIV/0!</v>
      </c>
      <c r="AM49" s="238"/>
      <c r="AN49" s="247"/>
      <c r="AO49" s="231"/>
      <c r="AP49" s="247"/>
      <c r="AQ49" s="258"/>
      <c r="AR49" s="259"/>
      <c r="AS49" s="258"/>
      <c r="AT49" s="259"/>
      <c r="AU49" s="260" t="e">
        <v>#DIV/0!</v>
      </c>
      <c r="AV49" s="260" t="e">
        <v>#DIV/0!</v>
      </c>
      <c r="AW49" s="260" t="e">
        <v>#DIV/0!</v>
      </c>
      <c r="AX49" s="260" t="e">
        <v>#DIV/0!</v>
      </c>
      <c r="AY49" s="238">
        <v>0</v>
      </c>
      <c r="AZ49" s="247">
        <v>0</v>
      </c>
      <c r="BA49" s="231">
        <v>0</v>
      </c>
      <c r="BB49" s="247">
        <v>0</v>
      </c>
      <c r="BC49" s="258">
        <v>0</v>
      </c>
      <c r="BD49" s="259">
        <v>0</v>
      </c>
      <c r="BE49" s="258"/>
      <c r="BF49" s="259"/>
      <c r="BG49" s="260" t="e">
        <v>#DIV/0!</v>
      </c>
      <c r="BH49" s="260" t="e">
        <v>#DIV/0!</v>
      </c>
      <c r="BI49" s="260" t="e">
        <v>#DIV/0!</v>
      </c>
      <c r="BJ49" s="260" t="e">
        <v>#DIV/0!</v>
      </c>
      <c r="BK49" s="238">
        <v>0</v>
      </c>
      <c r="BL49" s="247">
        <v>0</v>
      </c>
      <c r="BM49" s="231">
        <v>0</v>
      </c>
      <c r="BN49" s="247">
        <v>0</v>
      </c>
      <c r="BO49" s="258">
        <v>0</v>
      </c>
      <c r="BP49" s="259">
        <v>0</v>
      </c>
      <c r="BQ49" s="258">
        <v>0</v>
      </c>
      <c r="BR49" s="259">
        <v>0</v>
      </c>
      <c r="BS49" s="260" t="e">
        <v>#DIV/0!</v>
      </c>
      <c r="BT49" s="260" t="e">
        <v>#DIV/0!</v>
      </c>
      <c r="BU49" s="260" t="e">
        <v>#DIV/0!</v>
      </c>
      <c r="BV49" s="260" t="e">
        <v>#DIV/0!</v>
      </c>
      <c r="BW49" s="238">
        <v>0</v>
      </c>
      <c r="BX49" s="247">
        <v>0</v>
      </c>
      <c r="BY49" s="231">
        <v>0</v>
      </c>
      <c r="BZ49" s="247">
        <v>0</v>
      </c>
      <c r="CA49" s="258"/>
      <c r="CB49" s="259"/>
      <c r="CC49" s="258"/>
      <c r="CD49" s="259"/>
      <c r="CE49" s="260" t="e">
        <v>#DIV/0!</v>
      </c>
      <c r="CF49" s="260" t="e">
        <v>#DIV/0!</v>
      </c>
      <c r="CG49" s="260" t="e">
        <v>#DIV/0!</v>
      </c>
      <c r="CH49" s="260" t="e">
        <v>#DIV/0!</v>
      </c>
      <c r="CI49" s="238">
        <v>0</v>
      </c>
      <c r="CJ49" s="247">
        <v>0</v>
      </c>
      <c r="CK49" s="231">
        <v>0</v>
      </c>
      <c r="CL49" s="247">
        <v>0</v>
      </c>
      <c r="CM49" s="258">
        <v>0</v>
      </c>
      <c r="CN49" s="259">
        <v>0</v>
      </c>
      <c r="CO49" s="258">
        <v>0</v>
      </c>
      <c r="CP49" s="259">
        <v>0</v>
      </c>
      <c r="CQ49" s="260" t="e">
        <v>#DIV/0!</v>
      </c>
      <c r="CR49" s="260" t="e">
        <v>#DIV/0!</v>
      </c>
      <c r="CS49" s="260" t="e">
        <v>#DIV/0!</v>
      </c>
      <c r="CT49" s="260" t="e">
        <v>#DIV/0!</v>
      </c>
      <c r="CU49" s="238">
        <v>0</v>
      </c>
      <c r="CV49" s="247">
        <v>0</v>
      </c>
      <c r="CW49" s="231">
        <v>0</v>
      </c>
      <c r="CX49" s="247">
        <v>0</v>
      </c>
      <c r="CY49" s="258"/>
      <c r="CZ49" s="259"/>
      <c r="DA49" s="258"/>
      <c r="DB49" s="259"/>
      <c r="DC49" s="260" t="e">
        <v>#DIV/0!</v>
      </c>
      <c r="DD49" s="260" t="e">
        <v>#DIV/0!</v>
      </c>
      <c r="DE49" s="260" t="e">
        <v>#DIV/0!</v>
      </c>
      <c r="DF49" s="260" t="e">
        <v>#DIV/0!</v>
      </c>
    </row>
    <row r="50" spans="1:110" ht="15" customHeight="1" x14ac:dyDescent="0.25">
      <c r="A50" s="585"/>
      <c r="B50" s="186" t="s">
        <v>168</v>
      </c>
      <c r="C50" s="238">
        <v>0</v>
      </c>
      <c r="D50" s="247">
        <v>0</v>
      </c>
      <c r="E50" s="238">
        <v>0</v>
      </c>
      <c r="F50" s="247">
        <v>0</v>
      </c>
      <c r="G50" s="258"/>
      <c r="H50" s="259"/>
      <c r="I50" s="258"/>
      <c r="J50" s="259"/>
      <c r="K50" s="260" t="e">
        <v>#DIV/0!</v>
      </c>
      <c r="L50" s="260" t="e">
        <v>#DIV/0!</v>
      </c>
      <c r="M50" s="260" t="e">
        <v>#DIV/0!</v>
      </c>
      <c r="N50" s="260" t="e">
        <v>#DIV/0!</v>
      </c>
      <c r="O50" s="238">
        <v>0</v>
      </c>
      <c r="P50" s="247">
        <v>0</v>
      </c>
      <c r="Q50" s="231">
        <v>0</v>
      </c>
      <c r="R50" s="247">
        <v>0</v>
      </c>
      <c r="S50" s="258"/>
      <c r="T50" s="270"/>
      <c r="U50" s="258"/>
      <c r="V50" s="270"/>
      <c r="W50" s="260" t="e">
        <v>#DIV/0!</v>
      </c>
      <c r="X50" s="260" t="e">
        <v>#DIV/0!</v>
      </c>
      <c r="Y50" s="260" t="e">
        <v>#DIV/0!</v>
      </c>
      <c r="Z50" s="260" t="e">
        <v>#DIV/0!</v>
      </c>
      <c r="AA50" s="238">
        <v>0</v>
      </c>
      <c r="AB50" s="247">
        <v>0</v>
      </c>
      <c r="AC50" s="231">
        <v>0</v>
      </c>
      <c r="AD50" s="247">
        <v>0</v>
      </c>
      <c r="AE50" s="258"/>
      <c r="AF50" s="259"/>
      <c r="AG50" s="258"/>
      <c r="AH50" s="259"/>
      <c r="AI50" s="260" t="e">
        <v>#DIV/0!</v>
      </c>
      <c r="AJ50" s="260" t="e">
        <v>#DIV/0!</v>
      </c>
      <c r="AK50" s="260" t="e">
        <v>#DIV/0!</v>
      </c>
      <c r="AL50" s="260" t="e">
        <v>#DIV/0!</v>
      </c>
      <c r="AM50" s="238"/>
      <c r="AN50" s="247"/>
      <c r="AO50" s="231"/>
      <c r="AP50" s="247"/>
      <c r="AQ50" s="258"/>
      <c r="AR50" s="259"/>
      <c r="AS50" s="258"/>
      <c r="AT50" s="259"/>
      <c r="AU50" s="260" t="e">
        <v>#DIV/0!</v>
      </c>
      <c r="AV50" s="260" t="e">
        <v>#DIV/0!</v>
      </c>
      <c r="AW50" s="260" t="e">
        <v>#DIV/0!</v>
      </c>
      <c r="AX50" s="260" t="e">
        <v>#DIV/0!</v>
      </c>
      <c r="AY50" s="238">
        <v>0</v>
      </c>
      <c r="AZ50" s="247">
        <v>0</v>
      </c>
      <c r="BA50" s="231">
        <v>0</v>
      </c>
      <c r="BB50" s="247">
        <v>0</v>
      </c>
      <c r="BC50" s="258">
        <v>0</v>
      </c>
      <c r="BD50" s="259">
        <v>0</v>
      </c>
      <c r="BE50" s="258"/>
      <c r="BF50" s="259"/>
      <c r="BG50" s="260" t="e">
        <v>#DIV/0!</v>
      </c>
      <c r="BH50" s="260" t="e">
        <v>#DIV/0!</v>
      </c>
      <c r="BI50" s="260" t="e">
        <v>#DIV/0!</v>
      </c>
      <c r="BJ50" s="260" t="e">
        <v>#DIV/0!</v>
      </c>
      <c r="BK50" s="238">
        <v>0</v>
      </c>
      <c r="BL50" s="247">
        <v>0</v>
      </c>
      <c r="BM50" s="231">
        <v>0</v>
      </c>
      <c r="BN50" s="247">
        <v>0</v>
      </c>
      <c r="BO50" s="258">
        <v>0</v>
      </c>
      <c r="BP50" s="259">
        <v>0</v>
      </c>
      <c r="BQ50" s="258">
        <v>0</v>
      </c>
      <c r="BR50" s="259">
        <v>0</v>
      </c>
      <c r="BS50" s="260" t="e">
        <v>#DIV/0!</v>
      </c>
      <c r="BT50" s="260" t="e">
        <v>#DIV/0!</v>
      </c>
      <c r="BU50" s="260" t="e">
        <v>#DIV/0!</v>
      </c>
      <c r="BV50" s="260" t="e">
        <v>#DIV/0!</v>
      </c>
      <c r="BW50" s="238">
        <v>0</v>
      </c>
      <c r="BX50" s="247">
        <v>0</v>
      </c>
      <c r="BY50" s="231">
        <v>0</v>
      </c>
      <c r="BZ50" s="247">
        <v>0</v>
      </c>
      <c r="CA50" s="258"/>
      <c r="CB50" s="259"/>
      <c r="CC50" s="258"/>
      <c r="CD50" s="259"/>
      <c r="CE50" s="260" t="e">
        <v>#DIV/0!</v>
      </c>
      <c r="CF50" s="260" t="e">
        <v>#DIV/0!</v>
      </c>
      <c r="CG50" s="260" t="e">
        <v>#DIV/0!</v>
      </c>
      <c r="CH50" s="260" t="e">
        <v>#DIV/0!</v>
      </c>
      <c r="CI50" s="238">
        <v>0</v>
      </c>
      <c r="CJ50" s="247">
        <v>0</v>
      </c>
      <c r="CK50" s="231">
        <v>0</v>
      </c>
      <c r="CL50" s="247">
        <v>0</v>
      </c>
      <c r="CM50" s="258">
        <v>0</v>
      </c>
      <c r="CN50" s="259">
        <v>0</v>
      </c>
      <c r="CO50" s="258">
        <v>0</v>
      </c>
      <c r="CP50" s="259">
        <v>0</v>
      </c>
      <c r="CQ50" s="260" t="e">
        <v>#DIV/0!</v>
      </c>
      <c r="CR50" s="260" t="e">
        <v>#DIV/0!</v>
      </c>
      <c r="CS50" s="260" t="e">
        <v>#DIV/0!</v>
      </c>
      <c r="CT50" s="260" t="e">
        <v>#DIV/0!</v>
      </c>
      <c r="CU50" s="238">
        <v>0</v>
      </c>
      <c r="CV50" s="247">
        <v>0</v>
      </c>
      <c r="CW50" s="231">
        <v>0</v>
      </c>
      <c r="CX50" s="247">
        <v>0</v>
      </c>
      <c r="CY50" s="258"/>
      <c r="CZ50" s="259"/>
      <c r="DA50" s="258"/>
      <c r="DB50" s="259"/>
      <c r="DC50" s="260" t="e">
        <v>#DIV/0!</v>
      </c>
      <c r="DD50" s="260" t="e">
        <v>#DIV/0!</v>
      </c>
      <c r="DE50" s="260" t="e">
        <v>#DIV/0!</v>
      </c>
      <c r="DF50" s="260" t="e">
        <v>#DIV/0!</v>
      </c>
    </row>
    <row r="51" spans="1:110" ht="15" customHeight="1" x14ac:dyDescent="0.25">
      <c r="A51" s="585"/>
      <c r="B51" s="186" t="s">
        <v>169</v>
      </c>
      <c r="C51" s="238">
        <v>0</v>
      </c>
      <c r="D51" s="247">
        <v>0</v>
      </c>
      <c r="E51" s="238">
        <v>0</v>
      </c>
      <c r="F51" s="247">
        <v>0</v>
      </c>
      <c r="G51" s="258"/>
      <c r="H51" s="259"/>
      <c r="I51" s="258"/>
      <c r="J51" s="259"/>
      <c r="K51" s="260" t="e">
        <v>#DIV/0!</v>
      </c>
      <c r="L51" s="260" t="e">
        <v>#DIV/0!</v>
      </c>
      <c r="M51" s="260" t="e">
        <v>#DIV/0!</v>
      </c>
      <c r="N51" s="260" t="e">
        <v>#DIV/0!</v>
      </c>
      <c r="O51" s="238">
        <v>0</v>
      </c>
      <c r="P51" s="247">
        <v>0</v>
      </c>
      <c r="Q51" s="231">
        <v>0</v>
      </c>
      <c r="R51" s="247">
        <v>0</v>
      </c>
      <c r="S51" s="258"/>
      <c r="T51" s="270"/>
      <c r="U51" s="258"/>
      <c r="V51" s="270"/>
      <c r="W51" s="260" t="e">
        <v>#DIV/0!</v>
      </c>
      <c r="X51" s="260" t="e">
        <v>#DIV/0!</v>
      </c>
      <c r="Y51" s="260" t="e">
        <v>#DIV/0!</v>
      </c>
      <c r="Z51" s="260" t="e">
        <v>#DIV/0!</v>
      </c>
      <c r="AA51" s="238">
        <v>0</v>
      </c>
      <c r="AB51" s="247">
        <v>0</v>
      </c>
      <c r="AC51" s="231">
        <v>0</v>
      </c>
      <c r="AD51" s="247">
        <v>0</v>
      </c>
      <c r="AE51" s="258"/>
      <c r="AF51" s="259"/>
      <c r="AG51" s="258"/>
      <c r="AH51" s="259"/>
      <c r="AI51" s="260" t="e">
        <v>#DIV/0!</v>
      </c>
      <c r="AJ51" s="260" t="e">
        <v>#DIV/0!</v>
      </c>
      <c r="AK51" s="260" t="e">
        <v>#DIV/0!</v>
      </c>
      <c r="AL51" s="260" t="e">
        <v>#DIV/0!</v>
      </c>
      <c r="AM51" s="238">
        <v>135313.79999999999</v>
      </c>
      <c r="AN51" s="247">
        <v>9.5106820846301121E-2</v>
      </c>
      <c r="AO51" s="231">
        <v>1291567.0196941071</v>
      </c>
      <c r="AP51" s="247">
        <v>0.90779235490421906</v>
      </c>
      <c r="AQ51" s="258"/>
      <c r="AR51" s="259"/>
      <c r="AS51" s="258"/>
      <c r="AT51" s="259"/>
      <c r="AU51" s="260">
        <v>-1</v>
      </c>
      <c r="AV51" s="260">
        <v>-1</v>
      </c>
      <c r="AW51" s="260" t="e">
        <v>#DIV/0!</v>
      </c>
      <c r="AX51" s="260" t="e">
        <v>#DIV/0!</v>
      </c>
      <c r="AY51" s="238">
        <v>0</v>
      </c>
      <c r="AZ51" s="247">
        <v>0</v>
      </c>
      <c r="BA51" s="231">
        <v>0</v>
      </c>
      <c r="BB51" s="247">
        <v>0</v>
      </c>
      <c r="BC51" s="258">
        <v>0</v>
      </c>
      <c r="BD51" s="259">
        <v>0</v>
      </c>
      <c r="BE51" s="258"/>
      <c r="BF51" s="259"/>
      <c r="BG51" s="260" t="e">
        <v>#DIV/0!</v>
      </c>
      <c r="BH51" s="260" t="e">
        <v>#DIV/0!</v>
      </c>
      <c r="BI51" s="260" t="e">
        <v>#DIV/0!</v>
      </c>
      <c r="BJ51" s="260" t="e">
        <v>#DIV/0!</v>
      </c>
      <c r="BK51" s="238">
        <v>0</v>
      </c>
      <c r="BL51" s="247">
        <v>0</v>
      </c>
      <c r="BM51" s="231">
        <v>0</v>
      </c>
      <c r="BN51" s="247">
        <v>0</v>
      </c>
      <c r="BO51" s="258">
        <v>0</v>
      </c>
      <c r="BP51" s="259">
        <v>0</v>
      </c>
      <c r="BQ51" s="258">
        <v>0</v>
      </c>
      <c r="BR51" s="259">
        <v>0</v>
      </c>
      <c r="BS51" s="260" t="e">
        <v>#DIV/0!</v>
      </c>
      <c r="BT51" s="260" t="e">
        <v>#DIV/0!</v>
      </c>
      <c r="BU51" s="260" t="e">
        <v>#DIV/0!</v>
      </c>
      <c r="BV51" s="260" t="e">
        <v>#DIV/0!</v>
      </c>
      <c r="BW51" s="238">
        <v>0</v>
      </c>
      <c r="BX51" s="247">
        <v>0</v>
      </c>
      <c r="BY51" s="231">
        <v>0</v>
      </c>
      <c r="BZ51" s="247">
        <v>0</v>
      </c>
      <c r="CA51" s="258"/>
      <c r="CB51" s="259"/>
      <c r="CC51" s="258"/>
      <c r="CD51" s="259"/>
      <c r="CE51" s="260" t="e">
        <v>#DIV/0!</v>
      </c>
      <c r="CF51" s="260" t="e">
        <v>#DIV/0!</v>
      </c>
      <c r="CG51" s="260" t="e">
        <v>#DIV/0!</v>
      </c>
      <c r="CH51" s="260" t="e">
        <v>#DIV/0!</v>
      </c>
      <c r="CI51" s="238">
        <v>0</v>
      </c>
      <c r="CJ51" s="247">
        <v>0</v>
      </c>
      <c r="CK51" s="231">
        <v>0</v>
      </c>
      <c r="CL51" s="247">
        <v>0</v>
      </c>
      <c r="CM51" s="258">
        <v>0</v>
      </c>
      <c r="CN51" s="259">
        <v>0</v>
      </c>
      <c r="CO51" s="258">
        <v>0</v>
      </c>
      <c r="CP51" s="259">
        <v>0</v>
      </c>
      <c r="CQ51" s="260" t="e">
        <v>#DIV/0!</v>
      </c>
      <c r="CR51" s="260" t="e">
        <v>#DIV/0!</v>
      </c>
      <c r="CS51" s="260" t="e">
        <v>#DIV/0!</v>
      </c>
      <c r="CT51" s="260" t="e">
        <v>#DIV/0!</v>
      </c>
      <c r="CU51" s="238">
        <v>0</v>
      </c>
      <c r="CV51" s="247">
        <v>0</v>
      </c>
      <c r="CW51" s="231">
        <v>0</v>
      </c>
      <c r="CX51" s="247">
        <v>0</v>
      </c>
      <c r="CY51" s="258"/>
      <c r="CZ51" s="259"/>
      <c r="DA51" s="258"/>
      <c r="DB51" s="259"/>
      <c r="DC51" s="260" t="e">
        <v>#DIV/0!</v>
      </c>
      <c r="DD51" s="260" t="e">
        <v>#DIV/0!</v>
      </c>
      <c r="DE51" s="260" t="e">
        <v>#DIV/0!</v>
      </c>
      <c r="DF51" s="260" t="e">
        <v>#DIV/0!</v>
      </c>
    </row>
    <row r="52" spans="1:110" ht="15" customHeight="1" x14ac:dyDescent="0.25">
      <c r="A52" s="585"/>
      <c r="B52" s="191" t="s">
        <v>170</v>
      </c>
      <c r="C52" s="243">
        <v>0</v>
      </c>
      <c r="D52" s="248">
        <v>0</v>
      </c>
      <c r="E52" s="242">
        <v>0</v>
      </c>
      <c r="F52" s="248">
        <v>0</v>
      </c>
      <c r="G52" s="242">
        <v>0</v>
      </c>
      <c r="H52" s="248">
        <v>0</v>
      </c>
      <c r="I52" s="242">
        <v>0</v>
      </c>
      <c r="J52" s="248">
        <v>0</v>
      </c>
      <c r="K52" s="261" t="e">
        <v>#DIV/0!</v>
      </c>
      <c r="L52" s="261" t="e">
        <v>#DIV/0!</v>
      </c>
      <c r="M52" s="261" t="e">
        <v>#DIV/0!</v>
      </c>
      <c r="N52" s="261" t="e">
        <v>#DIV/0!</v>
      </c>
      <c r="O52" s="243">
        <v>0</v>
      </c>
      <c r="P52" s="248">
        <v>0</v>
      </c>
      <c r="Q52" s="242">
        <v>0</v>
      </c>
      <c r="R52" s="248">
        <v>0</v>
      </c>
      <c r="S52" s="242">
        <v>0</v>
      </c>
      <c r="T52" s="272">
        <v>0</v>
      </c>
      <c r="U52" s="242">
        <v>0</v>
      </c>
      <c r="V52" s="272">
        <v>0</v>
      </c>
      <c r="W52" s="261" t="e">
        <v>#DIV/0!</v>
      </c>
      <c r="X52" s="261" t="e">
        <v>#DIV/0!</v>
      </c>
      <c r="Y52" s="261" t="e">
        <v>#DIV/0!</v>
      </c>
      <c r="Z52" s="261" t="e">
        <v>#DIV/0!</v>
      </c>
      <c r="AA52" s="243">
        <v>0</v>
      </c>
      <c r="AB52" s="248">
        <v>0</v>
      </c>
      <c r="AC52" s="242">
        <v>0</v>
      </c>
      <c r="AD52" s="248">
        <v>0</v>
      </c>
      <c r="AE52" s="242">
        <v>0</v>
      </c>
      <c r="AF52" s="248">
        <v>0</v>
      </c>
      <c r="AG52" s="242">
        <v>0</v>
      </c>
      <c r="AH52" s="248">
        <v>0</v>
      </c>
      <c r="AI52" s="261" t="e">
        <v>#DIV/0!</v>
      </c>
      <c r="AJ52" s="261" t="e">
        <v>#DIV/0!</v>
      </c>
      <c r="AK52" s="261" t="e">
        <v>#DIV/0!</v>
      </c>
      <c r="AL52" s="261" t="e">
        <v>#DIV/0!</v>
      </c>
      <c r="AM52" s="243">
        <v>451045.99999999994</v>
      </c>
      <c r="AN52" s="248">
        <v>0.31702273615433707</v>
      </c>
      <c r="AO52" s="242">
        <v>4305223.3989803558</v>
      </c>
      <c r="AP52" s="248">
        <v>3.0259745163473961</v>
      </c>
      <c r="AQ52" s="242">
        <v>0</v>
      </c>
      <c r="AR52" s="248">
        <v>0</v>
      </c>
      <c r="AS52" s="242">
        <v>0</v>
      </c>
      <c r="AT52" s="248">
        <v>0</v>
      </c>
      <c r="AU52" s="261">
        <v>-1</v>
      </c>
      <c r="AV52" s="261">
        <v>-1</v>
      </c>
      <c r="AW52" s="261" t="e">
        <v>#DIV/0!</v>
      </c>
      <c r="AX52" s="261" t="e">
        <v>#DIV/0!</v>
      </c>
      <c r="AY52" s="243">
        <v>0</v>
      </c>
      <c r="AZ52" s="248">
        <v>0</v>
      </c>
      <c r="BA52" s="242">
        <v>0</v>
      </c>
      <c r="BB52" s="248">
        <v>0</v>
      </c>
      <c r="BC52" s="242">
        <v>0</v>
      </c>
      <c r="BD52" s="248">
        <v>0</v>
      </c>
      <c r="BE52" s="242">
        <v>0</v>
      </c>
      <c r="BF52" s="248">
        <v>0</v>
      </c>
      <c r="BG52" s="261" t="e">
        <v>#DIV/0!</v>
      </c>
      <c r="BH52" s="261" t="e">
        <v>#DIV/0!</v>
      </c>
      <c r="BI52" s="261" t="e">
        <v>#DIV/0!</v>
      </c>
      <c r="BJ52" s="261" t="e">
        <v>#DIV/0!</v>
      </c>
      <c r="BK52" s="243">
        <v>0</v>
      </c>
      <c r="BL52" s="248">
        <v>0</v>
      </c>
      <c r="BM52" s="242">
        <v>0</v>
      </c>
      <c r="BN52" s="248">
        <v>0</v>
      </c>
      <c r="BO52" s="242">
        <v>0</v>
      </c>
      <c r="BP52" s="248">
        <v>0</v>
      </c>
      <c r="BQ52" s="242">
        <v>0</v>
      </c>
      <c r="BR52" s="248">
        <v>0</v>
      </c>
      <c r="BS52" s="261" t="e">
        <v>#DIV/0!</v>
      </c>
      <c r="BT52" s="261" t="e">
        <v>#DIV/0!</v>
      </c>
      <c r="BU52" s="261" t="e">
        <v>#DIV/0!</v>
      </c>
      <c r="BV52" s="261" t="e">
        <v>#DIV/0!</v>
      </c>
      <c r="BW52" s="243">
        <v>0</v>
      </c>
      <c r="BX52" s="248">
        <v>0</v>
      </c>
      <c r="BY52" s="242">
        <v>0</v>
      </c>
      <c r="BZ52" s="248">
        <v>0</v>
      </c>
      <c r="CA52" s="242">
        <v>0</v>
      </c>
      <c r="CB52" s="248">
        <v>0</v>
      </c>
      <c r="CC52" s="242">
        <v>0</v>
      </c>
      <c r="CD52" s="248">
        <v>0</v>
      </c>
      <c r="CE52" s="261" t="e">
        <v>#DIV/0!</v>
      </c>
      <c r="CF52" s="261" t="e">
        <v>#DIV/0!</v>
      </c>
      <c r="CG52" s="261" t="e">
        <v>#DIV/0!</v>
      </c>
      <c r="CH52" s="261" t="e">
        <v>#DIV/0!</v>
      </c>
      <c r="CI52" s="243">
        <v>0</v>
      </c>
      <c r="CJ52" s="248">
        <v>0</v>
      </c>
      <c r="CK52" s="242">
        <v>0</v>
      </c>
      <c r="CL52" s="248">
        <v>0</v>
      </c>
      <c r="CM52" s="242">
        <v>0</v>
      </c>
      <c r="CN52" s="248">
        <v>0</v>
      </c>
      <c r="CO52" s="242">
        <v>0</v>
      </c>
      <c r="CP52" s="248">
        <v>0</v>
      </c>
      <c r="CQ52" s="261" t="e">
        <v>#DIV/0!</v>
      </c>
      <c r="CR52" s="261" t="e">
        <v>#DIV/0!</v>
      </c>
      <c r="CS52" s="261" t="e">
        <v>#DIV/0!</v>
      </c>
      <c r="CT52" s="261" t="e">
        <v>#DIV/0!</v>
      </c>
      <c r="CU52" s="243">
        <v>0</v>
      </c>
      <c r="CV52" s="248">
        <v>0</v>
      </c>
      <c r="CW52" s="242">
        <v>0</v>
      </c>
      <c r="CX52" s="248">
        <v>0</v>
      </c>
      <c r="CY52" s="242">
        <v>0</v>
      </c>
      <c r="CZ52" s="248">
        <v>0</v>
      </c>
      <c r="DA52" s="242">
        <v>0</v>
      </c>
      <c r="DB52" s="248">
        <v>0</v>
      </c>
      <c r="DC52" s="261" t="e">
        <v>#DIV/0!</v>
      </c>
      <c r="DD52" s="261" t="e">
        <v>#DIV/0!</v>
      </c>
      <c r="DE52" s="261" t="e">
        <v>#DIV/0!</v>
      </c>
      <c r="DF52" s="261" t="e">
        <v>#DIV/0!</v>
      </c>
    </row>
    <row r="53" spans="1:110" ht="15.75" customHeight="1" x14ac:dyDescent="0.25">
      <c r="B53" s="193" t="s">
        <v>150</v>
      </c>
      <c r="C53" s="244">
        <v>0</v>
      </c>
      <c r="D53" s="249">
        <v>0</v>
      </c>
      <c r="E53" s="245">
        <v>0</v>
      </c>
      <c r="F53" s="249">
        <v>0</v>
      </c>
      <c r="G53" s="245">
        <v>0</v>
      </c>
      <c r="H53" s="249">
        <v>0</v>
      </c>
      <c r="I53" s="245">
        <v>0</v>
      </c>
      <c r="J53" s="249">
        <v>0</v>
      </c>
      <c r="K53" s="262" t="e">
        <v>#DIV/0!</v>
      </c>
      <c r="L53" s="262" t="e">
        <v>#DIV/0!</v>
      </c>
      <c r="M53" s="262" t="e">
        <v>#DIV/0!</v>
      </c>
      <c r="N53" s="262" t="e">
        <v>#DIV/0!</v>
      </c>
      <c r="O53" s="244">
        <v>3232000</v>
      </c>
      <c r="P53" s="249">
        <v>2.2716474223268079</v>
      </c>
      <c r="Q53" s="245">
        <v>13423332.004320418</v>
      </c>
      <c r="R53" s="249">
        <v>9.4347393399292763</v>
      </c>
      <c r="S53" s="245">
        <v>0</v>
      </c>
      <c r="T53" s="273">
        <v>0</v>
      </c>
      <c r="U53" s="245">
        <v>0</v>
      </c>
      <c r="V53" s="273">
        <v>0</v>
      </c>
      <c r="W53" s="262">
        <v>-1</v>
      </c>
      <c r="X53" s="262">
        <v>-1</v>
      </c>
      <c r="Y53" s="262" t="e">
        <v>#DIV/0!</v>
      </c>
      <c r="Z53" s="262" t="e">
        <v>#DIV/0!</v>
      </c>
      <c r="AA53" s="244">
        <v>0</v>
      </c>
      <c r="AB53" s="249">
        <v>0</v>
      </c>
      <c r="AC53" s="245">
        <v>0</v>
      </c>
      <c r="AD53" s="249">
        <v>0</v>
      </c>
      <c r="AE53" s="245">
        <v>0</v>
      </c>
      <c r="AF53" s="249">
        <v>0</v>
      </c>
      <c r="AG53" s="245">
        <v>0</v>
      </c>
      <c r="AH53" s="249">
        <v>0</v>
      </c>
      <c r="AI53" s="262" t="e">
        <v>#DIV/0!</v>
      </c>
      <c r="AJ53" s="262" t="e">
        <v>#DIV/0!</v>
      </c>
      <c r="AK53" s="262" t="e">
        <v>#DIV/0!</v>
      </c>
      <c r="AL53" s="262" t="e">
        <v>#DIV/0!</v>
      </c>
      <c r="AM53" s="244">
        <v>451045.99999999994</v>
      </c>
      <c r="AN53" s="249">
        <v>0.31702273615433707</v>
      </c>
      <c r="AO53" s="245">
        <v>4305223.3989803558</v>
      </c>
      <c r="AP53" s="249">
        <v>3.0259745163473961</v>
      </c>
      <c r="AQ53" s="245">
        <v>0</v>
      </c>
      <c r="AR53" s="249">
        <v>0</v>
      </c>
      <c r="AS53" s="245">
        <v>0</v>
      </c>
      <c r="AT53" s="249">
        <v>0</v>
      </c>
      <c r="AU53" s="262">
        <v>-1</v>
      </c>
      <c r="AV53" s="262">
        <v>-1</v>
      </c>
      <c r="AW53" s="262" t="e">
        <v>#DIV/0!</v>
      </c>
      <c r="AX53" s="262" t="e">
        <v>#DIV/0!</v>
      </c>
      <c r="AY53" s="244">
        <v>464010104</v>
      </c>
      <c r="AZ53" s="249">
        <v>565.17398697204885</v>
      </c>
      <c r="BA53" s="245">
        <v>0</v>
      </c>
      <c r="BB53" s="249">
        <v>0</v>
      </c>
      <c r="BC53" s="245">
        <v>44501974.799995512</v>
      </c>
      <c r="BD53" s="249">
        <v>397.90749999995984</v>
      </c>
      <c r="BE53" s="245">
        <v>0</v>
      </c>
      <c r="BF53" s="249">
        <v>0</v>
      </c>
      <c r="BG53" s="262">
        <v>-0.9040926600167406</v>
      </c>
      <c r="BH53" s="262">
        <v>-0.29595574252847084</v>
      </c>
      <c r="BI53" s="262">
        <v>-1</v>
      </c>
      <c r="BJ53" s="262">
        <v>-1</v>
      </c>
      <c r="BK53" s="244">
        <v>0</v>
      </c>
      <c r="BL53" s="249">
        <v>0</v>
      </c>
      <c r="BM53" s="245">
        <v>0</v>
      </c>
      <c r="BN53" s="249">
        <v>0</v>
      </c>
      <c r="BO53" s="245">
        <v>100380812.83298904</v>
      </c>
      <c r="BP53" s="249">
        <v>451.52514599999569</v>
      </c>
      <c r="BQ53" s="245">
        <v>190074083.339892</v>
      </c>
      <c r="BR53" s="249">
        <v>448.48255691123501</v>
      </c>
      <c r="BS53" s="262" t="e">
        <v>#DIV/0!</v>
      </c>
      <c r="BT53" s="262" t="e">
        <v>#DIV/0!</v>
      </c>
      <c r="BU53" s="262">
        <v>0.89353002805558346</v>
      </c>
      <c r="BV53" s="262">
        <v>-6.7384709704754906E-3</v>
      </c>
      <c r="BW53" s="244">
        <v>0</v>
      </c>
      <c r="BX53" s="249">
        <v>0</v>
      </c>
      <c r="BY53" s="245">
        <v>0</v>
      </c>
      <c r="BZ53" s="249">
        <v>0</v>
      </c>
      <c r="CA53" s="245">
        <v>0</v>
      </c>
      <c r="CB53" s="249">
        <v>0</v>
      </c>
      <c r="CC53" s="245">
        <v>0</v>
      </c>
      <c r="CD53" s="249">
        <v>0</v>
      </c>
      <c r="CE53" s="262" t="e">
        <v>#DIV/0!</v>
      </c>
      <c r="CF53" s="262" t="e">
        <v>#DIV/0!</v>
      </c>
      <c r="CG53" s="262" t="e">
        <v>#DIV/0!</v>
      </c>
      <c r="CH53" s="262" t="e">
        <v>#DIV/0!</v>
      </c>
      <c r="CI53" s="244">
        <v>112028840</v>
      </c>
      <c r="CJ53" s="249">
        <v>232.32472294113745</v>
      </c>
      <c r="CK53" s="245">
        <v>590572718.64611995</v>
      </c>
      <c r="CL53" s="249">
        <v>415.09065408694113</v>
      </c>
      <c r="CM53" s="245">
        <v>470116965.87999988</v>
      </c>
      <c r="CN53" s="249">
        <v>518.8946165163901</v>
      </c>
      <c r="CO53" s="245">
        <v>641509258.53227878</v>
      </c>
      <c r="CP53" s="249">
        <v>490.05037059364281</v>
      </c>
      <c r="CQ53" s="262">
        <v>3.1963923386156625</v>
      </c>
      <c r="CR53" s="262">
        <v>1.2334885841997063</v>
      </c>
      <c r="CS53" s="262">
        <v>0.36457372333171184</v>
      </c>
      <c r="CT53" s="262">
        <v>-5.5587868913333005E-2</v>
      </c>
      <c r="CU53" s="244">
        <v>0</v>
      </c>
      <c r="CV53" s="249">
        <v>0</v>
      </c>
      <c r="CW53" s="245">
        <v>0</v>
      </c>
      <c r="CX53" s="249">
        <v>0</v>
      </c>
      <c r="CY53" s="245">
        <v>0</v>
      </c>
      <c r="CZ53" s="249">
        <v>0</v>
      </c>
      <c r="DA53" s="245">
        <v>0</v>
      </c>
      <c r="DB53" s="249">
        <v>0</v>
      </c>
      <c r="DC53" s="262" t="e">
        <v>#DIV/0!</v>
      </c>
      <c r="DD53" s="262" t="e">
        <v>#DIV/0!</v>
      </c>
      <c r="DE53" s="262" t="e">
        <v>#DIV/0!</v>
      </c>
      <c r="DF53" s="262" t="e">
        <v>#DIV/0!</v>
      </c>
    </row>
    <row r="54" spans="1:110" ht="6.95" customHeight="1" x14ac:dyDescent="0.25">
      <c r="A54" s="194"/>
      <c r="B54" s="192"/>
      <c r="C54" s="194"/>
      <c r="D54" s="195"/>
      <c r="E54" s="195"/>
      <c r="F54" s="195"/>
      <c r="G54" s="195"/>
      <c r="H54" s="195"/>
      <c r="I54" s="195"/>
      <c r="J54" s="195"/>
      <c r="K54" s="195"/>
      <c r="L54" s="195"/>
      <c r="M54" s="195"/>
      <c r="N54" s="196"/>
      <c r="O54" s="194"/>
      <c r="P54" s="195"/>
      <c r="Q54" s="195"/>
      <c r="R54" s="195"/>
      <c r="S54" s="195"/>
      <c r="T54" s="195"/>
      <c r="U54" s="195"/>
      <c r="V54" s="195"/>
      <c r="W54" s="195"/>
      <c r="X54" s="195"/>
      <c r="Y54" s="195"/>
      <c r="Z54" s="196"/>
      <c r="AA54" s="194"/>
      <c r="AB54" s="195"/>
      <c r="AC54" s="195"/>
      <c r="AD54" s="195"/>
      <c r="AE54" s="195"/>
      <c r="AF54" s="195"/>
      <c r="AG54" s="195"/>
      <c r="AH54" s="195"/>
      <c r="AI54" s="195"/>
      <c r="AJ54" s="195"/>
      <c r="AK54" s="195"/>
      <c r="AL54" s="196"/>
      <c r="AM54" s="194"/>
      <c r="AN54" s="195"/>
      <c r="AO54" s="195"/>
      <c r="AP54" s="195"/>
      <c r="AQ54" s="195"/>
      <c r="AR54" s="195"/>
      <c r="AS54" s="195"/>
      <c r="AT54" s="195"/>
      <c r="AU54" s="195"/>
      <c r="AV54" s="195"/>
      <c r="AW54" s="195"/>
      <c r="AX54" s="196"/>
      <c r="AY54" s="194"/>
      <c r="AZ54" s="195"/>
      <c r="BA54" s="195"/>
      <c r="BB54" s="195"/>
      <c r="BC54" s="195"/>
      <c r="BD54" s="195"/>
      <c r="BE54" s="195"/>
      <c r="BF54" s="195"/>
      <c r="BG54" s="195"/>
      <c r="BH54" s="195"/>
      <c r="BI54" s="195"/>
      <c r="BJ54" s="196"/>
      <c r="BK54" s="194"/>
      <c r="BL54" s="195"/>
      <c r="BM54" s="195"/>
      <c r="BN54" s="195"/>
      <c r="BO54" s="195"/>
      <c r="BP54" s="195"/>
      <c r="BQ54" s="195"/>
      <c r="BR54" s="195"/>
      <c r="BS54" s="195"/>
      <c r="BT54" s="195"/>
      <c r="BU54" s="195"/>
      <c r="BV54" s="196"/>
      <c r="BW54" s="194"/>
      <c r="BX54" s="195"/>
      <c r="BY54" s="195"/>
      <c r="BZ54" s="195"/>
      <c r="CA54" s="195"/>
      <c r="CB54" s="195"/>
      <c r="CC54" s="195"/>
      <c r="CD54" s="195"/>
      <c r="CE54" s="195"/>
      <c r="CF54" s="195"/>
      <c r="CG54" s="195"/>
      <c r="CH54" s="196"/>
      <c r="CI54" s="194"/>
      <c r="CJ54" s="195"/>
      <c r="CK54" s="195"/>
      <c r="CL54" s="195"/>
      <c r="CM54" s="195"/>
      <c r="CN54" s="195"/>
      <c r="CO54" s="195"/>
      <c r="CP54" s="195"/>
      <c r="CQ54" s="195"/>
      <c r="CR54" s="195"/>
      <c r="CS54" s="195"/>
      <c r="CT54" s="196"/>
      <c r="CU54" s="194"/>
      <c r="CV54" s="195"/>
      <c r="CW54" s="195"/>
      <c r="CX54" s="195"/>
      <c r="CY54" s="195"/>
      <c r="CZ54" s="195"/>
      <c r="DA54" s="195"/>
      <c r="DB54" s="195"/>
      <c r="DC54" s="195"/>
      <c r="DD54" s="195"/>
      <c r="DE54" s="195"/>
      <c r="DF54" s="196"/>
    </row>
    <row r="55" spans="1:110" s="11" customFormat="1" ht="15" customHeight="1" x14ac:dyDescent="0.25">
      <c r="A55" s="552" t="s">
        <v>188</v>
      </c>
      <c r="B55" s="552"/>
      <c r="C55" s="578" t="s">
        <v>137</v>
      </c>
      <c r="D55" s="578"/>
      <c r="E55" s="578"/>
      <c r="F55" s="578"/>
      <c r="G55" s="578"/>
      <c r="H55" s="578"/>
      <c r="I55" s="578"/>
      <c r="J55" s="578"/>
      <c r="K55" s="578"/>
      <c r="L55" s="578"/>
      <c r="M55" s="578"/>
      <c r="N55" s="578"/>
      <c r="O55" s="578" t="s">
        <v>138</v>
      </c>
      <c r="P55" s="578"/>
      <c r="Q55" s="578"/>
      <c r="R55" s="578"/>
      <c r="S55" s="578"/>
      <c r="T55" s="578"/>
      <c r="U55" s="578"/>
      <c r="V55" s="578"/>
      <c r="W55" s="578"/>
      <c r="X55" s="578"/>
      <c r="Y55" s="578"/>
      <c r="Z55" s="578"/>
      <c r="AA55" s="578" t="s">
        <v>139</v>
      </c>
      <c r="AB55" s="578"/>
      <c r="AC55" s="578"/>
      <c r="AD55" s="578"/>
      <c r="AE55" s="578"/>
      <c r="AF55" s="578"/>
      <c r="AG55" s="578"/>
      <c r="AH55" s="578"/>
      <c r="AI55" s="578"/>
      <c r="AJ55" s="578"/>
      <c r="AK55" s="578"/>
      <c r="AL55" s="578"/>
      <c r="AM55" s="578" t="s">
        <v>140</v>
      </c>
      <c r="AN55" s="578"/>
      <c r="AO55" s="578"/>
      <c r="AP55" s="578"/>
      <c r="AQ55" s="578"/>
      <c r="AR55" s="578"/>
      <c r="AS55" s="578"/>
      <c r="AT55" s="578"/>
      <c r="AU55" s="578"/>
      <c r="AV55" s="578"/>
      <c r="AW55" s="578"/>
      <c r="AX55" s="578"/>
      <c r="AY55" s="578" t="s">
        <v>141</v>
      </c>
      <c r="AZ55" s="578"/>
      <c r="BA55" s="578"/>
      <c r="BB55" s="578"/>
      <c r="BC55" s="578"/>
      <c r="BD55" s="578"/>
      <c r="BE55" s="578"/>
      <c r="BF55" s="578"/>
      <c r="BG55" s="578"/>
      <c r="BH55" s="578"/>
      <c r="BI55" s="578"/>
      <c r="BJ55" s="578"/>
      <c r="BK55" s="578" t="s">
        <v>142</v>
      </c>
      <c r="BL55" s="578"/>
      <c r="BM55" s="578"/>
      <c r="BN55" s="578"/>
      <c r="BO55" s="578"/>
      <c r="BP55" s="578"/>
      <c r="BQ55" s="578"/>
      <c r="BR55" s="578"/>
      <c r="BS55" s="578"/>
      <c r="BT55" s="578"/>
      <c r="BU55" s="578"/>
      <c r="BV55" s="578"/>
      <c r="BW55" s="578" t="s">
        <v>143</v>
      </c>
      <c r="BX55" s="578"/>
      <c r="BY55" s="578"/>
      <c r="BZ55" s="578"/>
      <c r="CA55" s="578"/>
      <c r="CB55" s="578"/>
      <c r="CC55" s="578"/>
      <c r="CD55" s="578"/>
      <c r="CE55" s="578"/>
      <c r="CF55" s="578"/>
      <c r="CG55" s="578"/>
      <c r="CH55" s="578"/>
      <c r="CI55" s="578" t="s">
        <v>144</v>
      </c>
      <c r="CJ55" s="578"/>
      <c r="CK55" s="578"/>
      <c r="CL55" s="578"/>
      <c r="CM55" s="578"/>
      <c r="CN55" s="578"/>
      <c r="CO55" s="578"/>
      <c r="CP55" s="578"/>
      <c r="CQ55" s="578"/>
      <c r="CR55" s="578"/>
      <c r="CS55" s="578"/>
      <c r="CT55" s="578"/>
      <c r="CU55" s="578" t="s">
        <v>145</v>
      </c>
      <c r="CV55" s="578"/>
      <c r="CW55" s="578"/>
      <c r="CX55" s="578"/>
      <c r="CY55" s="578"/>
      <c r="CZ55" s="578"/>
      <c r="DA55" s="578"/>
      <c r="DB55" s="578"/>
      <c r="DC55" s="578"/>
      <c r="DD55" s="578"/>
      <c r="DE55" s="578"/>
      <c r="DF55" s="578"/>
    </row>
    <row r="56" spans="1:110" s="11" customFormat="1" x14ac:dyDescent="0.25">
      <c r="A56" s="552"/>
      <c r="B56" s="552"/>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78"/>
      <c r="AL56" s="578"/>
      <c r="AM56" s="578"/>
      <c r="AN56" s="578"/>
      <c r="AO56" s="578"/>
      <c r="AP56" s="578"/>
      <c r="AQ56" s="578"/>
      <c r="AR56" s="578"/>
      <c r="AS56" s="578"/>
      <c r="AT56" s="578"/>
      <c r="AU56" s="578"/>
      <c r="AV56" s="578"/>
      <c r="AW56" s="578"/>
      <c r="AX56" s="578"/>
      <c r="AY56" s="578"/>
      <c r="AZ56" s="578"/>
      <c r="BA56" s="578"/>
      <c r="BB56" s="578"/>
      <c r="BC56" s="578"/>
      <c r="BD56" s="578"/>
      <c r="BE56" s="578"/>
      <c r="BF56" s="578"/>
      <c r="BG56" s="578"/>
      <c r="BH56" s="578"/>
      <c r="BI56" s="578"/>
      <c r="BJ56" s="578"/>
      <c r="BK56" s="578"/>
      <c r="BL56" s="578"/>
      <c r="BM56" s="578"/>
      <c r="BN56" s="578"/>
      <c r="BO56" s="578"/>
      <c r="BP56" s="578"/>
      <c r="BQ56" s="578"/>
      <c r="BR56" s="578"/>
      <c r="BS56" s="578"/>
      <c r="BT56" s="578"/>
      <c r="BU56" s="578"/>
      <c r="BV56" s="578"/>
      <c r="BW56" s="578"/>
      <c r="BX56" s="578"/>
      <c r="BY56" s="578"/>
      <c r="BZ56" s="578"/>
      <c r="CA56" s="578"/>
      <c r="CB56" s="578"/>
      <c r="CC56" s="578"/>
      <c r="CD56" s="578"/>
      <c r="CE56" s="578"/>
      <c r="CF56" s="578"/>
      <c r="CG56" s="578"/>
      <c r="CH56" s="578"/>
      <c r="CI56" s="578"/>
      <c r="CJ56" s="578"/>
      <c r="CK56" s="578"/>
      <c r="CL56" s="578"/>
      <c r="CM56" s="578"/>
      <c r="CN56" s="578"/>
      <c r="CO56" s="578"/>
      <c r="CP56" s="578"/>
      <c r="CQ56" s="578"/>
      <c r="CR56" s="578"/>
      <c r="CS56" s="578"/>
      <c r="CT56" s="578"/>
      <c r="CU56" s="578"/>
      <c r="CV56" s="578"/>
      <c r="CW56" s="578"/>
      <c r="CX56" s="578"/>
      <c r="CY56" s="578"/>
      <c r="CZ56" s="578"/>
      <c r="DA56" s="578"/>
      <c r="DB56" s="578"/>
      <c r="DC56" s="578"/>
      <c r="DD56" s="578"/>
      <c r="DE56" s="578"/>
      <c r="DF56" s="578"/>
    </row>
  </sheetData>
  <customSheetViews>
    <customSheetView guid="{E75C0D7B-3E4A-434B-96FE-CEE92272A77B}" showPageBreaks="1" state="hidden" view="pageBreakPreview">
      <selection activeCell="E9" sqref="E9"/>
      <colBreaks count="7" manualBreakCount="7">
        <brk id="14" max="1048575" man="1"/>
        <brk id="26" max="1048575" man="1"/>
        <brk id="38" max="1048575" man="1"/>
        <brk id="50" max="1048575" man="1"/>
        <brk id="62" max="1048575" man="1"/>
        <brk id="74" max="1048575" man="1"/>
        <brk id="86" max="1048575" man="1"/>
      </colBreaks>
      <pageMargins left="0.5" right="0.5" top="0.5" bottom="0.5" header="0.3" footer="0.3"/>
      <pageSetup paperSize="3" scale="80" fitToWidth="0" orientation="landscape" r:id="rId1"/>
      <headerFooter>
        <oddHeader>&amp;CPart 4
Attachment G</oddHeader>
      </headerFooter>
    </customSheetView>
    <customSheetView guid="{31BC5335-8096-4287-8627-CB109A38F245}" showPageBreaks="1" state="hidden" view="pageBreakPreview">
      <selection activeCell="E9" sqref="E9"/>
      <colBreaks count="7" manualBreakCount="7">
        <brk id="14" max="1048575" man="1"/>
        <brk id="26" max="1048575" man="1"/>
        <brk id="38" max="1048575" man="1"/>
        <brk id="50" max="1048575" man="1"/>
        <brk id="62" max="1048575" man="1"/>
        <brk id="74" max="1048575" man="1"/>
        <brk id="86" max="1048575" man="1"/>
      </colBreaks>
      <pageMargins left="0.5" right="0.5" top="0.5" bottom="0.5" header="0.3" footer="0.3"/>
      <pageSetup paperSize="3" scale="80" fitToWidth="0" orientation="landscape" r:id="rId2"/>
      <headerFooter>
        <oddHeader>&amp;CPart 4
Attachment G</oddHeader>
      </headerFooter>
    </customSheetView>
    <customSheetView guid="{63CFD90D-C273-4B87-85C4-D09C971CBCD1}" showPageBreaks="1" state="hidden" view="pageBreakPreview">
      <selection activeCell="E9" sqref="E9"/>
      <colBreaks count="7" manualBreakCount="7">
        <brk id="14" max="1048575" man="1"/>
        <brk id="26" max="1048575" man="1"/>
        <brk id="38" max="1048575" man="1"/>
        <brk id="50" max="1048575" man="1"/>
        <brk id="62" max="1048575" man="1"/>
        <brk id="74" max="1048575" man="1"/>
        <brk id="86" max="1048575" man="1"/>
      </colBreaks>
      <pageMargins left="0.5" right="0.5" top="0.5" bottom="0.5" header="0.3" footer="0.3"/>
      <pageSetup paperSize="3" scale="80" fitToWidth="0" orientation="landscape" r:id="rId3"/>
      <headerFooter>
        <oddHeader>&amp;CPart 4
Attachment G</oddHeader>
      </headerFooter>
    </customSheetView>
    <customSheetView guid="{9C753457-4C33-4A47-A17C-F2A57D66DFE8}" showPageBreaks="1" state="hidden" view="pageBreakPreview">
      <selection activeCell="E9" sqref="E9"/>
      <colBreaks count="7" manualBreakCount="7">
        <brk id="14" max="1048575" man="1"/>
        <brk id="26" max="1048575" man="1"/>
        <brk id="38" max="1048575" man="1"/>
        <brk id="50" max="1048575" man="1"/>
        <brk id="62" max="1048575" man="1"/>
        <brk id="74" max="1048575" man="1"/>
        <brk id="86" max="1048575" man="1"/>
      </colBreaks>
      <pageMargins left="0.5" right="0.5" top="0.5" bottom="0.5" header="0.3" footer="0.3"/>
      <pageSetup paperSize="3" scale="80" fitToWidth="0" orientation="landscape" r:id="rId4"/>
      <headerFooter>
        <oddHeader>&amp;CPart 4
Attachment G</oddHeader>
      </headerFooter>
    </customSheetView>
    <customSheetView guid="{B002AD18-C1CC-4CF6-9584-A45B0F58781D}" showPageBreaks="1" state="hidden" view="pageBreakPreview">
      <selection activeCell="E9" sqref="E9"/>
      <colBreaks count="7" manualBreakCount="7">
        <brk id="14" max="1048575" man="1"/>
        <brk id="26" max="1048575" man="1"/>
        <brk id="38" max="1048575" man="1"/>
        <brk id="50" max="1048575" man="1"/>
        <brk id="62" max="1048575" man="1"/>
        <brk id="74" max="1048575" man="1"/>
        <brk id="86" max="1048575" man="1"/>
      </colBreaks>
      <pageMargins left="0.5" right="0.5" top="0.5" bottom="0.5" header="0.3" footer="0.3"/>
      <pageSetup paperSize="3" scale="80" fitToWidth="0" orientation="landscape" r:id="rId5"/>
      <headerFooter>
        <oddHeader>&amp;CPart 4
Attachment G</oddHeader>
      </headerFooter>
    </customSheetView>
  </customSheetViews>
  <mergeCells count="85">
    <mergeCell ref="E11:F11"/>
    <mergeCell ref="D16:I16"/>
    <mergeCell ref="B24:B25"/>
    <mergeCell ref="O25:Z25"/>
    <mergeCell ref="BW24:DF24"/>
    <mergeCell ref="C23:DF23"/>
    <mergeCell ref="AY24:BV24"/>
    <mergeCell ref="CU25:DF25"/>
    <mergeCell ref="AM25:AX25"/>
    <mergeCell ref="AY25:BJ25"/>
    <mergeCell ref="BK25:BV25"/>
    <mergeCell ref="BW25:CH25"/>
    <mergeCell ref="CI25:CT25"/>
    <mergeCell ref="C25:N25"/>
    <mergeCell ref="C24:N24"/>
    <mergeCell ref="O24:AX24"/>
    <mergeCell ref="C26:D26"/>
    <mergeCell ref="G26:H26"/>
    <mergeCell ref="I26:J26"/>
    <mergeCell ref="K26:L26"/>
    <mergeCell ref="M26:N26"/>
    <mergeCell ref="E26:F26"/>
    <mergeCell ref="O26:P26"/>
    <mergeCell ref="S26:T26"/>
    <mergeCell ref="U26:V26"/>
    <mergeCell ref="W26:X26"/>
    <mergeCell ref="AA25:AL25"/>
    <mergeCell ref="Q26:R26"/>
    <mergeCell ref="AY26:AZ26"/>
    <mergeCell ref="Y26:Z26"/>
    <mergeCell ref="AA26:AB26"/>
    <mergeCell ref="AE26:AF26"/>
    <mergeCell ref="AG26:AH26"/>
    <mergeCell ref="AI26:AJ26"/>
    <mergeCell ref="AK26:AL26"/>
    <mergeCell ref="AM26:AN26"/>
    <mergeCell ref="AQ26:AR26"/>
    <mergeCell ref="AS26:AT26"/>
    <mergeCell ref="AU26:AV26"/>
    <mergeCell ref="AW26:AX26"/>
    <mergeCell ref="DC26:DD26"/>
    <mergeCell ref="DE26:DF26"/>
    <mergeCell ref="CE26:CF26"/>
    <mergeCell ref="CG26:CH26"/>
    <mergeCell ref="CI26:CJ26"/>
    <mergeCell ref="CM26:CN26"/>
    <mergeCell ref="CO26:CP26"/>
    <mergeCell ref="CQ26:CR26"/>
    <mergeCell ref="CW26:CX26"/>
    <mergeCell ref="CK26:CL26"/>
    <mergeCell ref="CS26:CT26"/>
    <mergeCell ref="CU26:CV26"/>
    <mergeCell ref="CY26:CZ26"/>
    <mergeCell ref="DA26:DB26"/>
    <mergeCell ref="BQ26:BR26"/>
    <mergeCell ref="BS26:BT26"/>
    <mergeCell ref="BU26:BV26"/>
    <mergeCell ref="BW26:BX26"/>
    <mergeCell ref="CA26:CB26"/>
    <mergeCell ref="CC26:CD26"/>
    <mergeCell ref="A27:A34"/>
    <mergeCell ref="A35:A40"/>
    <mergeCell ref="A42:A47"/>
    <mergeCell ref="A48:A52"/>
    <mergeCell ref="BY26:BZ26"/>
    <mergeCell ref="BM26:BN26"/>
    <mergeCell ref="BA26:BB26"/>
    <mergeCell ref="AO26:AP26"/>
    <mergeCell ref="AC26:AD26"/>
    <mergeCell ref="BC26:BD26"/>
    <mergeCell ref="BE26:BF26"/>
    <mergeCell ref="BG26:BH26"/>
    <mergeCell ref="BI26:BJ26"/>
    <mergeCell ref="BK26:BL26"/>
    <mergeCell ref="BO26:BP26"/>
    <mergeCell ref="A55:B56"/>
    <mergeCell ref="CI55:CT56"/>
    <mergeCell ref="CU55:DF56"/>
    <mergeCell ref="O55:Z56"/>
    <mergeCell ref="AA55:AL56"/>
    <mergeCell ref="AM55:AX56"/>
    <mergeCell ref="AY55:BJ56"/>
    <mergeCell ref="BK55:BV56"/>
    <mergeCell ref="BW55:CH56"/>
    <mergeCell ref="C55:N56"/>
  </mergeCells>
  <hyperlinks>
    <hyperlink ref="B24" r:id="rId6" display="Payment Model Type"/>
  </hyperlinks>
  <pageMargins left="0.5" right="0.5" top="0.5" bottom="0.5" header="0.3" footer="0.3"/>
  <pageSetup paperSize="3" scale="80" fitToWidth="0" orientation="landscape" r:id="rId7"/>
  <headerFooter>
    <oddHeader>&amp;CPart 4
Attachment G</oddHeader>
  </headerFooter>
  <colBreaks count="7" manualBreakCount="7">
    <brk id="14" max="1048575" man="1"/>
    <brk id="26" max="1048575" man="1"/>
    <brk id="38" max="1048575" man="1"/>
    <brk id="50" max="1048575" man="1"/>
    <brk id="62" max="1048575" man="1"/>
    <brk id="74" max="1048575" man="1"/>
    <brk id="86"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workbookViewId="0">
      <selection activeCell="E19" sqref="E19"/>
    </sheetView>
  </sheetViews>
  <sheetFormatPr defaultRowHeight="15" x14ac:dyDescent="0.25"/>
  <cols>
    <col min="1" max="1" width="39.85546875" customWidth="1"/>
    <col min="2" max="2" width="16.28515625" bestFit="1" customWidth="1"/>
    <col min="3" max="3" width="11.140625" style="304" customWidth="1"/>
    <col min="5" max="5" width="10.42578125" bestFit="1" customWidth="1"/>
    <col min="6" max="6" width="26.7109375" style="1" bestFit="1" customWidth="1"/>
    <col min="7" max="7" width="9.42578125" bestFit="1" customWidth="1"/>
    <col min="8" max="8" width="9.85546875" bestFit="1" customWidth="1"/>
    <col min="9" max="9" width="10" bestFit="1" customWidth="1"/>
    <col min="12" max="12" width="17.140625" bestFit="1" customWidth="1"/>
    <col min="13" max="13" width="10.28515625" customWidth="1"/>
    <col min="14" max="14" width="7.42578125" bestFit="1" customWidth="1"/>
    <col min="15" max="15" width="13.42578125" bestFit="1" customWidth="1"/>
    <col min="18" max="18" width="11.28515625" bestFit="1" customWidth="1"/>
    <col min="19" max="20" width="11.28515625" customWidth="1"/>
    <col min="21" max="21" width="9.7109375" customWidth="1"/>
    <col min="22" max="22" width="11.28515625" bestFit="1" customWidth="1"/>
  </cols>
  <sheetData>
    <row r="1" spans="1:22" s="315" customFormat="1" ht="60" x14ac:dyDescent="0.25">
      <c r="A1" s="316" t="s">
        <v>251</v>
      </c>
      <c r="B1" s="323" t="s">
        <v>284</v>
      </c>
      <c r="C1" s="324" t="s">
        <v>285</v>
      </c>
      <c r="F1" s="333"/>
      <c r="G1" s="330" t="s">
        <v>195</v>
      </c>
      <c r="H1" s="331" t="s">
        <v>288</v>
      </c>
      <c r="I1" s="330" t="s">
        <v>196</v>
      </c>
      <c r="L1" s="332" t="s">
        <v>92</v>
      </c>
      <c r="M1" s="608" t="s">
        <v>206</v>
      </c>
      <c r="N1" s="609"/>
      <c r="O1" s="609"/>
      <c r="P1" s="610"/>
    </row>
    <row r="2" spans="1:22" ht="46.9" customHeight="1" x14ac:dyDescent="0.25">
      <c r="A2" s="317" t="s">
        <v>253</v>
      </c>
      <c r="B2" s="318">
        <v>5935530.1200000001</v>
      </c>
      <c r="C2" s="319" t="e">
        <f>B2/B16</f>
        <v>#REF!</v>
      </c>
      <c r="F2" s="325" t="s">
        <v>286</v>
      </c>
      <c r="G2" s="326" t="e">
        <f>#REF!</f>
        <v>#REF!</v>
      </c>
      <c r="H2" s="326" t="e">
        <f>#REF!</f>
        <v>#REF!</v>
      </c>
      <c r="I2" s="326" t="e">
        <f>#REF!</f>
        <v>#REF!</v>
      </c>
      <c r="L2" s="333" t="s">
        <v>95</v>
      </c>
      <c r="M2" s="330" t="s">
        <v>193</v>
      </c>
      <c r="N2" s="331" t="s">
        <v>192</v>
      </c>
      <c r="O2" s="330" t="s">
        <v>96</v>
      </c>
      <c r="P2" s="331" t="s">
        <v>97</v>
      </c>
      <c r="R2" s="335"/>
      <c r="S2" s="336" t="s">
        <v>293</v>
      </c>
      <c r="T2" s="336" t="s">
        <v>294</v>
      </c>
      <c r="U2" s="336" t="s">
        <v>292</v>
      </c>
      <c r="V2" s="337" t="s">
        <v>291</v>
      </c>
    </row>
    <row r="3" spans="1:22" x14ac:dyDescent="0.25">
      <c r="A3" s="317" t="s">
        <v>254</v>
      </c>
      <c r="B3" s="318">
        <v>9181362.1393500008</v>
      </c>
      <c r="C3" s="319" t="e">
        <f>B3/B16</f>
        <v>#REF!</v>
      </c>
      <c r="F3" s="325" t="s">
        <v>287</v>
      </c>
      <c r="G3" s="326" t="e">
        <f>#REF!</f>
        <v>#REF!</v>
      </c>
      <c r="H3" s="326" t="e">
        <f>#REF!</f>
        <v>#REF!</v>
      </c>
      <c r="I3" s="326" t="e">
        <f>#REF!</f>
        <v>#REF!</v>
      </c>
      <c r="L3" s="199" t="s">
        <v>98</v>
      </c>
      <c r="M3" s="351">
        <v>64691</v>
      </c>
      <c r="N3" s="352">
        <v>5.1240168259907293E-3</v>
      </c>
      <c r="O3" s="353">
        <v>193327431.81227869</v>
      </c>
      <c r="P3" s="354">
        <v>249.03957764897575</v>
      </c>
      <c r="R3" s="338" t="s">
        <v>98</v>
      </c>
      <c r="S3" s="12">
        <v>232.32</v>
      </c>
      <c r="T3" s="12">
        <v>247.77</v>
      </c>
      <c r="U3" s="12">
        <v>249.04</v>
      </c>
      <c r="V3" s="340">
        <f>U3*12</f>
        <v>2988.48</v>
      </c>
    </row>
    <row r="4" spans="1:22" x14ac:dyDescent="0.25">
      <c r="A4" s="317" t="s">
        <v>252</v>
      </c>
      <c r="B4" s="318">
        <v>7537231.395701861</v>
      </c>
      <c r="C4" s="319" t="e">
        <f>B4/B16</f>
        <v>#REF!</v>
      </c>
      <c r="F4" s="325" t="s">
        <v>289</v>
      </c>
      <c r="G4" s="327" t="e">
        <f>#REF!</f>
        <v>#REF!</v>
      </c>
      <c r="H4" s="327" t="e">
        <f>#REF!</f>
        <v>#REF!</v>
      </c>
      <c r="I4" s="327" t="e">
        <f>#REF!</f>
        <v>#REF!</v>
      </c>
      <c r="L4" s="201" t="s">
        <v>100</v>
      </c>
      <c r="M4" s="351">
        <v>44398</v>
      </c>
      <c r="N4" s="352">
        <v>1.0842890552593243E-2</v>
      </c>
      <c r="O4" s="353">
        <v>467312419</v>
      </c>
      <c r="P4" s="354">
        <v>877.12738374100934</v>
      </c>
      <c r="R4" s="338" t="s">
        <v>100</v>
      </c>
      <c r="S4" s="12">
        <v>853.89</v>
      </c>
      <c r="T4" s="341">
        <v>867.72</v>
      </c>
      <c r="U4" s="12">
        <v>877.13</v>
      </c>
      <c r="V4" s="340">
        <f>U4*12</f>
        <v>10525.56</v>
      </c>
    </row>
    <row r="5" spans="1:22" x14ac:dyDescent="0.25">
      <c r="A5" s="317" t="s">
        <v>268</v>
      </c>
      <c r="B5" s="318">
        <v>2250000</v>
      </c>
      <c r="C5" s="319" t="e">
        <f>B5/B16</f>
        <v>#REF!</v>
      </c>
      <c r="F5" s="325" t="s">
        <v>283</v>
      </c>
      <c r="G5" s="328" t="e">
        <f>#REF!</f>
        <v>#REF!</v>
      </c>
      <c r="H5" s="329" t="e">
        <f>#REF!</f>
        <v>#REF!</v>
      </c>
      <c r="I5" s="328" t="e">
        <f>#REF!</f>
        <v>#REF!</v>
      </c>
      <c r="L5" s="201" t="s">
        <v>103</v>
      </c>
      <c r="M5" s="351">
        <v>35318</v>
      </c>
      <c r="N5" s="352">
        <v>4.7281775669781645E-2</v>
      </c>
      <c r="O5" s="353">
        <v>190074083.339892</v>
      </c>
      <c r="P5" s="354">
        <v>448.48255691123501</v>
      </c>
      <c r="R5" s="338" t="s">
        <v>103</v>
      </c>
      <c r="S5" s="12">
        <v>306.48</v>
      </c>
      <c r="T5" s="12">
        <v>428.23</v>
      </c>
      <c r="U5" s="12">
        <v>448.48</v>
      </c>
      <c r="V5" s="340">
        <f>U5*12</f>
        <v>5381.76</v>
      </c>
    </row>
    <row r="6" spans="1:22" x14ac:dyDescent="0.25">
      <c r="A6" s="317" t="s">
        <v>269</v>
      </c>
      <c r="B6" s="318">
        <v>910720</v>
      </c>
      <c r="C6" s="319" t="e">
        <f>B6/B16</f>
        <v>#REF!</v>
      </c>
      <c r="F6" s="325" t="s">
        <v>282</v>
      </c>
      <c r="G6" s="328" t="e">
        <f>#REF!</f>
        <v>#REF!</v>
      </c>
      <c r="H6" s="329" t="e">
        <f>#REF!</f>
        <v>#REF!</v>
      </c>
      <c r="I6" s="328" t="e">
        <f>#REF!</f>
        <v>#REF!</v>
      </c>
      <c r="L6" s="201" t="s">
        <v>209</v>
      </c>
      <c r="M6" s="351">
        <v>144407</v>
      </c>
      <c r="N6" s="352">
        <v>9.7984877831368999E-2</v>
      </c>
      <c r="O6" s="353">
        <v>8630037.3889042623</v>
      </c>
      <c r="P6" s="354">
        <v>4.9801587347475431</v>
      </c>
      <c r="R6" s="339" t="s">
        <v>184</v>
      </c>
      <c r="S6" s="342">
        <v>420.15</v>
      </c>
      <c r="T6" s="342">
        <v>516.79999999999995</v>
      </c>
      <c r="U6" s="342">
        <v>495.9</v>
      </c>
      <c r="V6" s="343">
        <f>U6*12</f>
        <v>5950.7999999999993</v>
      </c>
    </row>
    <row r="7" spans="1:22" x14ac:dyDescent="0.25">
      <c r="A7" s="317" t="s">
        <v>262</v>
      </c>
      <c r="B7" s="318">
        <v>2000000</v>
      </c>
      <c r="C7" s="319" t="e">
        <f>B7/B16</f>
        <v>#REF!</v>
      </c>
      <c r="L7" s="334" t="s">
        <v>110</v>
      </c>
      <c r="M7" s="347">
        <v>144407</v>
      </c>
      <c r="N7" s="348">
        <v>-4.0438441837095995E-2</v>
      </c>
      <c r="O7" s="349">
        <v>859343971.54107499</v>
      </c>
      <c r="P7" s="350">
        <v>495.90392175187435</v>
      </c>
    </row>
    <row r="8" spans="1:22" x14ac:dyDescent="0.25">
      <c r="A8" s="317" t="s">
        <v>263</v>
      </c>
      <c r="B8" s="318">
        <v>1000000</v>
      </c>
      <c r="C8" s="319" t="e">
        <f>B8/B16</f>
        <v>#REF!</v>
      </c>
      <c r="F8" s="7" t="s">
        <v>290</v>
      </c>
    </row>
    <row r="9" spans="1:22" x14ac:dyDescent="0.25">
      <c r="A9" s="317" t="s">
        <v>264</v>
      </c>
      <c r="B9" s="318">
        <v>375000</v>
      </c>
      <c r="C9" s="319" t="e">
        <f>B9/B16</f>
        <v>#REF!</v>
      </c>
    </row>
    <row r="10" spans="1:22" x14ac:dyDescent="0.25">
      <c r="A10" s="317" t="s">
        <v>265</v>
      </c>
      <c r="B10" s="318">
        <v>1830264</v>
      </c>
      <c r="C10" s="319" t="e">
        <f>B10/B16</f>
        <v>#REF!</v>
      </c>
    </row>
    <row r="11" spans="1:22" x14ac:dyDescent="0.25">
      <c r="A11" s="317" t="s">
        <v>266</v>
      </c>
      <c r="B11" s="318">
        <v>2411679.13</v>
      </c>
      <c r="C11" s="319" t="e">
        <f>B11/B16</f>
        <v>#REF!</v>
      </c>
      <c r="E11" s="355" t="e">
        <f>SUM(C10:C12)</f>
        <v>#REF!</v>
      </c>
    </row>
    <row r="12" spans="1:22" x14ac:dyDescent="0.25">
      <c r="A12" s="317" t="s">
        <v>267</v>
      </c>
      <c r="B12" s="318">
        <v>3815532</v>
      </c>
      <c r="C12" s="319" t="e">
        <f>B12/B16</f>
        <v>#REF!</v>
      </c>
      <c r="E12" s="65">
        <f>B10:B12</f>
        <v>3815532</v>
      </c>
    </row>
    <row r="13" spans="1:22" x14ac:dyDescent="0.25">
      <c r="A13" s="320" t="s">
        <v>184</v>
      </c>
      <c r="B13" s="321">
        <v>37247318.785051867</v>
      </c>
      <c r="C13" s="322" t="e">
        <f>B13/#REF!</f>
        <v>#REF!</v>
      </c>
    </row>
    <row r="14" spans="1:22" x14ac:dyDescent="0.25">
      <c r="A14" s="345" t="s">
        <v>52</v>
      </c>
      <c r="B14" s="346">
        <f>B13/B17</f>
        <v>216.09560400923544</v>
      </c>
      <c r="C14" s="322"/>
    </row>
    <row r="16" spans="1:22" x14ac:dyDescent="0.25">
      <c r="A16" t="s">
        <v>297</v>
      </c>
      <c r="B16" s="268" t="e">
        <f>#REF!</f>
        <v>#REF!</v>
      </c>
    </row>
    <row r="17" spans="1:3" x14ac:dyDescent="0.25">
      <c r="A17" t="s">
        <v>295</v>
      </c>
      <c r="B17" s="344">
        <v>172365</v>
      </c>
    </row>
    <row r="19" spans="1:3" x14ac:dyDescent="0.25">
      <c r="A19" s="611" t="s">
        <v>296</v>
      </c>
      <c r="B19" s="611"/>
      <c r="C19" s="611"/>
    </row>
  </sheetData>
  <customSheetViews>
    <customSheetView guid="{E75C0D7B-3E4A-434B-96FE-CEE92272A77B}" state="hidden">
      <selection activeCell="E19" sqref="E19"/>
      <pageMargins left="0.7" right="0.7" top="0.75" bottom="0.75" header="0.3" footer="0.3"/>
      <pageSetup orientation="portrait" horizontalDpi="4294967293" r:id="rId1"/>
    </customSheetView>
    <customSheetView guid="{31BC5335-8096-4287-8627-CB109A38F245}" showPageBreaks="1" state="hidden">
      <selection activeCell="E19" sqref="E19"/>
      <pageMargins left="0.7" right="0.7" top="0.75" bottom="0.75" header="0.3" footer="0.3"/>
      <pageSetup orientation="portrait" horizontalDpi="4294967293" r:id="rId2"/>
    </customSheetView>
    <customSheetView guid="{63CFD90D-C273-4B87-85C4-D09C971CBCD1}" state="hidden">
      <selection activeCell="E19" sqref="E19"/>
      <pageMargins left="0.7" right="0.7" top="0.75" bottom="0.75" header="0.3" footer="0.3"/>
      <pageSetup orientation="portrait" horizontalDpi="4294967293" verticalDpi="0" r:id="rId3"/>
    </customSheetView>
    <customSheetView guid="{9C753457-4C33-4A47-A17C-F2A57D66DFE8}" state="hidden">
      <selection activeCell="E19" sqref="E19"/>
      <pageMargins left="0.7" right="0.7" top="0.75" bottom="0.75" header="0.3" footer="0.3"/>
      <pageSetup orientation="portrait" horizontalDpi="4294967293" verticalDpi="0" r:id="rId4"/>
    </customSheetView>
    <customSheetView guid="{B002AD18-C1CC-4CF6-9584-A45B0F58781D}" state="hidden">
      <selection activeCell="E19" sqref="E19"/>
      <pageMargins left="0.7" right="0.7" top="0.75" bottom="0.75" header="0.3" footer="0.3"/>
      <pageSetup orientation="portrait" horizontalDpi="4294967293" r:id="rId5"/>
    </customSheetView>
  </customSheetViews>
  <mergeCells count="2">
    <mergeCell ref="M1:P1"/>
    <mergeCell ref="A19:C19"/>
  </mergeCells>
  <pageMargins left="0.7" right="0.7" top="0.75" bottom="0.75" header="0.3" footer="0.3"/>
  <pageSetup orientation="portrait" horizontalDpi="4294967293"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Questions</vt:lpstr>
      <vt:lpstr>4.4 Revenues by HCP-LAN APM</vt:lpstr>
      <vt:lpstr>4.1 Balance Sheet </vt:lpstr>
      <vt:lpstr>4.2 Income Statement</vt:lpstr>
      <vt:lpstr>4.3 Cash Flow</vt:lpstr>
      <vt:lpstr>4.4 Total Shared Savings orLoss</vt:lpstr>
      <vt:lpstr>4.5 Revenues by Payer</vt:lpstr>
      <vt:lpstr>4.7 Medical Costs by APM</vt:lpstr>
      <vt:lpstr>Sheet1</vt:lpstr>
      <vt:lpstr>'4.1 Balance Sheet '!Print_Area</vt:lpstr>
      <vt:lpstr>'4.2 Income Statement'!Print_Area</vt:lpstr>
      <vt:lpstr>'4.3 Cash Flow'!Print_Area</vt:lpstr>
      <vt:lpstr>'4.5 Revenues by Payer'!Print_Area</vt:lpstr>
      <vt:lpstr>Questions!Print_Area</vt:lpstr>
      <vt:lpstr>'4.2 Income Statement'!Print_Titles</vt:lpstr>
      <vt:lpstr>'4.4 Revenues by HCP-LAN APM'!Print_Titles</vt:lpstr>
      <vt:lpstr>'4.5 Revenues by Payer'!Print_Titles</vt:lpstr>
      <vt:lpstr>'4.7 Medical Costs by APM'!Print_Titles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Morrison, Janeen</dc:creator>
  <cp:lastModifiedBy>Weppler, Spenser</cp:lastModifiedBy>
  <cp:lastPrinted>2019-09-28T17:45:24Z</cp:lastPrinted>
  <dcterms:created xsi:type="dcterms:W3CDTF">2016-04-04T14:44:10Z</dcterms:created>
  <dcterms:modified xsi:type="dcterms:W3CDTF">2019-10-01T13:27:01Z</dcterms:modified>
</cp:coreProperties>
</file>